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0" windowWidth="27795" windowHeight="11895"/>
  </bookViews>
  <sheets>
    <sheet name="cover" sheetId="54" r:id="rId1"/>
    <sheet name="index" sheetId="4" r:id="rId2"/>
    <sheet name="Ind_Summary" sheetId="6" r:id="rId3"/>
    <sheet name="Ind_Summary_fec" sheetId="7" r:id="rId4"/>
    <sheet name="Ind_Summary_ued" sheetId="8" r:id="rId5"/>
    <sheet name="Ind_Summary_emi" sheetId="9" r:id="rId6"/>
    <sheet name="ISI" sheetId="10" r:id="rId7"/>
    <sheet name="ISI_fec" sheetId="11" r:id="rId8"/>
    <sheet name="ISI_ued" sheetId="12" r:id="rId9"/>
    <sheet name="ISI_emi" sheetId="13" r:id="rId10"/>
    <sheet name="NFM" sheetId="14" r:id="rId11"/>
    <sheet name="NFM_fec" sheetId="15" r:id="rId12"/>
    <sheet name="NFM_ued" sheetId="16" r:id="rId13"/>
    <sheet name="NFM_emi" sheetId="17" r:id="rId14"/>
    <sheet name="CHI" sheetId="18" r:id="rId15"/>
    <sheet name="CHI_fec" sheetId="19" r:id="rId16"/>
    <sheet name="CHI_ued" sheetId="20" r:id="rId17"/>
    <sheet name="CHI_emi" sheetId="21" r:id="rId18"/>
    <sheet name="NMM" sheetId="22" r:id="rId19"/>
    <sheet name="NMM_fec" sheetId="23" r:id="rId20"/>
    <sheet name="NMM_ued" sheetId="24" r:id="rId21"/>
    <sheet name="NMM_emi" sheetId="25" r:id="rId22"/>
    <sheet name="PPA" sheetId="26" r:id="rId23"/>
    <sheet name="PPA_fec" sheetId="27" r:id="rId24"/>
    <sheet name="PPA_ued" sheetId="28" r:id="rId25"/>
    <sheet name="PPA_emi" sheetId="29" r:id="rId26"/>
    <sheet name="FBT" sheetId="30" r:id="rId27"/>
    <sheet name="FBT_fec" sheetId="31" r:id="rId28"/>
    <sheet name="FBT_ued" sheetId="32" r:id="rId29"/>
    <sheet name="FBT_emi" sheetId="33" r:id="rId30"/>
    <sheet name="TRE" sheetId="34" r:id="rId31"/>
    <sheet name="TRE_fec" sheetId="35" r:id="rId32"/>
    <sheet name="TRE_ued" sheetId="36" r:id="rId33"/>
    <sheet name="TRE_emi" sheetId="37" r:id="rId34"/>
    <sheet name="MAE" sheetId="38" r:id="rId35"/>
    <sheet name="MAE_fec" sheetId="39" r:id="rId36"/>
    <sheet name="MAE_ued" sheetId="40" r:id="rId37"/>
    <sheet name="MAE_emi" sheetId="41" r:id="rId38"/>
    <sheet name="TEL" sheetId="42" r:id="rId39"/>
    <sheet name="TEL_fec" sheetId="43" r:id="rId40"/>
    <sheet name="TEL_ued" sheetId="44" r:id="rId41"/>
    <sheet name="TEL_emi" sheetId="45" r:id="rId42"/>
    <sheet name="WWP" sheetId="46" r:id="rId43"/>
    <sheet name="WWP_fec" sheetId="47" r:id="rId44"/>
    <sheet name="WWP_ued" sheetId="48" r:id="rId45"/>
    <sheet name="WWP_emi" sheetId="49" r:id="rId46"/>
    <sheet name="OIS" sheetId="50" r:id="rId47"/>
    <sheet name="OIS_fec" sheetId="51" r:id="rId48"/>
    <sheet name="OIS_ued" sheetId="52" r:id="rId49"/>
    <sheet name="OIS_emi" sheetId="53" r:id="rId50"/>
  </sheets>
  <definedNames>
    <definedName name="_xlnm.Print_Area" localSheetId="2">Ind_Summary!$A$1:$L$127</definedName>
    <definedName name="_xlnm.Print_Titles" localSheetId="14">CHI!$1:$1</definedName>
    <definedName name="_xlnm.Print_Titles" localSheetId="17">CHI_emi!$1:$1</definedName>
    <definedName name="_xlnm.Print_Titles" localSheetId="15">CHI_fec!$1:$1</definedName>
    <definedName name="_xlnm.Print_Titles" localSheetId="16">CHI_ued!$1:$1</definedName>
    <definedName name="_xlnm.Print_Titles" localSheetId="26">FBT!$1:$1</definedName>
    <definedName name="_xlnm.Print_Titles" localSheetId="29">FBT_emi!$1:$1</definedName>
    <definedName name="_xlnm.Print_Titles" localSheetId="27">FBT_fec!$1:$1</definedName>
    <definedName name="_xlnm.Print_Titles" localSheetId="28">FBT_ued!$1:$1</definedName>
    <definedName name="_xlnm.Print_Titles" localSheetId="2">Ind_Summary!$1:$1</definedName>
    <definedName name="_xlnm.Print_Titles" localSheetId="5">Ind_Summary_emi!$1:$1</definedName>
    <definedName name="_xlnm.Print_Titles" localSheetId="3">Ind_Summary_fec!$1:$1</definedName>
    <definedName name="_xlnm.Print_Titles" localSheetId="4">Ind_Summary_ued!$1:$1</definedName>
    <definedName name="_xlnm.Print_Titles" localSheetId="6">ISI!$1:$1</definedName>
    <definedName name="_xlnm.Print_Titles" localSheetId="9">ISI_emi!$1:$1</definedName>
    <definedName name="_xlnm.Print_Titles" localSheetId="7">ISI_fec!$1:$1</definedName>
    <definedName name="_xlnm.Print_Titles" localSheetId="8">ISI_ued!$1:$1</definedName>
    <definedName name="_xlnm.Print_Titles" localSheetId="34">MAE!$1:$1</definedName>
    <definedName name="_xlnm.Print_Titles" localSheetId="37">MAE_emi!$1:$1</definedName>
    <definedName name="_xlnm.Print_Titles" localSheetId="35">MAE_fec!$1:$1</definedName>
    <definedName name="_xlnm.Print_Titles" localSheetId="36">MAE_ued!$1:$1</definedName>
    <definedName name="_xlnm.Print_Titles" localSheetId="10">NFM!$1:$1</definedName>
    <definedName name="_xlnm.Print_Titles" localSheetId="13">NFM_emi!$1:$1</definedName>
    <definedName name="_xlnm.Print_Titles" localSheetId="11">NFM_fec!$1:$1</definedName>
    <definedName name="_xlnm.Print_Titles" localSheetId="12">NFM_ued!$1:$1</definedName>
    <definedName name="_xlnm.Print_Titles" localSheetId="18">NMM!$1:$1</definedName>
    <definedName name="_xlnm.Print_Titles" localSheetId="21">NMM_emi!$1:$1</definedName>
    <definedName name="_xlnm.Print_Titles" localSheetId="19">NMM_fec!$1:$1</definedName>
    <definedName name="_xlnm.Print_Titles" localSheetId="20">NMM_ued!$1:$1</definedName>
    <definedName name="_xlnm.Print_Titles" localSheetId="46">OIS!$1:$1</definedName>
    <definedName name="_xlnm.Print_Titles" localSheetId="49">OIS_emi!$1:$1</definedName>
    <definedName name="_xlnm.Print_Titles" localSheetId="47">OIS_fec!$1:$1</definedName>
    <definedName name="_xlnm.Print_Titles" localSheetId="48">OIS_ued!$1:$1</definedName>
    <definedName name="_xlnm.Print_Titles" localSheetId="22">PPA!$1:$1</definedName>
    <definedName name="_xlnm.Print_Titles" localSheetId="25">PPA_emi!$1:$1</definedName>
    <definedName name="_xlnm.Print_Titles" localSheetId="23">PPA_fec!$1:$1</definedName>
    <definedName name="_xlnm.Print_Titles" localSheetId="24">PPA_ued!$1:$1</definedName>
    <definedName name="_xlnm.Print_Titles" localSheetId="38">TEL!$1:$1</definedName>
    <definedName name="_xlnm.Print_Titles" localSheetId="41">TEL_emi!$1:$1</definedName>
    <definedName name="_xlnm.Print_Titles" localSheetId="39">TEL_fec!$1:$1</definedName>
    <definedName name="_xlnm.Print_Titles" localSheetId="40">TEL_ued!$1:$1</definedName>
    <definedName name="_xlnm.Print_Titles" localSheetId="30">TRE!$1:$1</definedName>
    <definedName name="_xlnm.Print_Titles" localSheetId="33">TRE_emi!$1:$1</definedName>
    <definedName name="_xlnm.Print_Titles" localSheetId="31">TRE_fec!$1:$1</definedName>
    <definedName name="_xlnm.Print_Titles" localSheetId="32">TRE_ued!$1:$1</definedName>
    <definedName name="_xlnm.Print_Titles" localSheetId="42">WWP!$1:$1</definedName>
    <definedName name="_xlnm.Print_Titles" localSheetId="45">WWP_emi!$1:$1</definedName>
    <definedName name="_xlnm.Print_Titles" localSheetId="43">WWP_fec!$1:$1</definedName>
    <definedName name="_xlnm.Print_Titles" localSheetId="44">WWP_ued!$1:$1</definedName>
  </definedNames>
  <calcPr calcId="145621"/>
</workbook>
</file>

<file path=xl/calcChain.xml><?xml version="1.0" encoding="utf-8"?>
<calcChain xmlns="http://schemas.openxmlformats.org/spreadsheetml/2006/main">
  <c r="Q5" i="14" l="1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P9" i="42" l="1"/>
  <c r="H8" i="42"/>
  <c r="P9" i="30"/>
  <c r="O8" i="30"/>
  <c r="B9" i="50"/>
  <c r="B9" i="46"/>
  <c r="B9" i="42"/>
  <c r="B9" i="38"/>
  <c r="E9" i="34"/>
  <c r="D9" i="34"/>
  <c r="B9" i="34"/>
  <c r="C9" i="50" l="1"/>
  <c r="C8" i="50"/>
  <c r="Q9" i="46"/>
  <c r="Q8" i="46"/>
  <c r="P8" i="46"/>
  <c r="E9" i="46"/>
  <c r="E8" i="46"/>
  <c r="I9" i="50"/>
  <c r="C8" i="46"/>
  <c r="C9" i="46"/>
  <c r="M9" i="50"/>
  <c r="G9" i="46"/>
  <c r="G8" i="46"/>
  <c r="J8" i="46"/>
  <c r="J9" i="46"/>
  <c r="J8" i="38"/>
  <c r="J9" i="38"/>
  <c r="L9" i="38"/>
  <c r="L8" i="38"/>
  <c r="F9" i="34"/>
  <c r="F8" i="34"/>
  <c r="O9" i="38"/>
  <c r="O8" i="38"/>
  <c r="Q9" i="38"/>
  <c r="Q8" i="38"/>
  <c r="Q9" i="42"/>
  <c r="Q8" i="42"/>
  <c r="K9" i="38"/>
  <c r="K8" i="38"/>
  <c r="M9" i="38"/>
  <c r="M8" i="38"/>
  <c r="N9" i="50"/>
  <c r="N8" i="50"/>
  <c r="P9" i="38"/>
  <c r="P8" i="38"/>
  <c r="I9" i="34"/>
  <c r="I8" i="34"/>
  <c r="Q9" i="50"/>
  <c r="J8" i="34"/>
  <c r="J9" i="34"/>
  <c r="C9" i="30"/>
  <c r="K9" i="46"/>
  <c r="K8" i="46"/>
  <c r="D8" i="42"/>
  <c r="D9" i="42"/>
  <c r="E8" i="30"/>
  <c r="E9" i="30"/>
  <c r="M9" i="46"/>
  <c r="M8" i="46"/>
  <c r="N8" i="34"/>
  <c r="N9" i="34"/>
  <c r="G9" i="30"/>
  <c r="G8" i="30"/>
  <c r="I8" i="42"/>
  <c r="I9" i="42"/>
  <c r="J9" i="30"/>
  <c r="J8" i="30"/>
  <c r="L8" i="42"/>
  <c r="L9" i="42"/>
  <c r="I8" i="38"/>
  <c r="I9" i="38"/>
  <c r="K8" i="50"/>
  <c r="J8" i="50"/>
  <c r="J9" i="50"/>
  <c r="L8" i="50"/>
  <c r="M8" i="50"/>
  <c r="L9" i="50"/>
  <c r="F9" i="46"/>
  <c r="F8" i="46"/>
  <c r="O9" i="50"/>
  <c r="O8" i="50"/>
  <c r="H9" i="46"/>
  <c r="H8" i="46"/>
  <c r="I9" i="46"/>
  <c r="I8" i="46"/>
  <c r="K9" i="34"/>
  <c r="K8" i="34"/>
  <c r="L8" i="34"/>
  <c r="L9" i="34"/>
  <c r="E8" i="42"/>
  <c r="E9" i="42"/>
  <c r="F8" i="42"/>
  <c r="F9" i="42"/>
  <c r="O8" i="34"/>
  <c r="O9" i="34"/>
  <c r="P8" i="34"/>
  <c r="P9" i="34"/>
  <c r="Q8" i="34"/>
  <c r="Q9" i="34"/>
  <c r="C9" i="38"/>
  <c r="C8" i="38"/>
  <c r="D8" i="38"/>
  <c r="D9" i="38"/>
  <c r="D8" i="50"/>
  <c r="D9" i="50"/>
  <c r="E9" i="38"/>
  <c r="E8" i="38"/>
  <c r="P8" i="42"/>
  <c r="O8" i="42"/>
  <c r="O9" i="42"/>
  <c r="Q8" i="30"/>
  <c r="Q9" i="30"/>
  <c r="C8" i="34"/>
  <c r="C9" i="34"/>
  <c r="D8" i="46"/>
  <c r="D9" i="46"/>
  <c r="N9" i="38"/>
  <c r="N8" i="38"/>
  <c r="G9" i="34"/>
  <c r="G8" i="34"/>
  <c r="H9" i="34"/>
  <c r="H8" i="34"/>
  <c r="Q8" i="50"/>
  <c r="P9" i="50"/>
  <c r="P8" i="50"/>
  <c r="C8" i="42"/>
  <c r="C9" i="42"/>
  <c r="D8" i="30"/>
  <c r="D9" i="30"/>
  <c r="L9" i="46"/>
  <c r="L8" i="46"/>
  <c r="M8" i="34"/>
  <c r="M9" i="34"/>
  <c r="F8" i="30"/>
  <c r="F9" i="30"/>
  <c r="N8" i="46"/>
  <c r="N9" i="46"/>
  <c r="G8" i="42"/>
  <c r="G9" i="42"/>
  <c r="H9" i="30"/>
  <c r="H8" i="30"/>
  <c r="I9" i="30"/>
  <c r="I8" i="30"/>
  <c r="O8" i="46"/>
  <c r="J9" i="42"/>
  <c r="J8" i="42"/>
  <c r="K8" i="30"/>
  <c r="K9" i="30"/>
  <c r="K9" i="42"/>
  <c r="K8" i="42"/>
  <c r="L8" i="30"/>
  <c r="L9" i="30"/>
  <c r="M8" i="30"/>
  <c r="M9" i="30"/>
  <c r="M9" i="42"/>
  <c r="M8" i="42"/>
  <c r="E8" i="50"/>
  <c r="E9" i="50"/>
  <c r="N9" i="30"/>
  <c r="N8" i="30"/>
  <c r="F9" i="38"/>
  <c r="F8" i="38"/>
  <c r="N8" i="42"/>
  <c r="N9" i="42"/>
  <c r="F8" i="50"/>
  <c r="F9" i="50"/>
  <c r="G9" i="38"/>
  <c r="G8" i="38"/>
  <c r="G8" i="50"/>
  <c r="G9" i="50"/>
  <c r="H8" i="38"/>
  <c r="H9" i="38"/>
  <c r="I8" i="50"/>
  <c r="H8" i="50"/>
  <c r="H9" i="50"/>
  <c r="O9" i="46"/>
  <c r="D8" i="34"/>
  <c r="O9" i="30"/>
  <c r="P8" i="30"/>
  <c r="E8" i="34"/>
  <c r="K9" i="50"/>
  <c r="H9" i="42"/>
  <c r="P9" i="46"/>
  <c r="G4" i="18"/>
  <c r="E4" i="18"/>
  <c r="E3" i="18" s="1"/>
  <c r="E12" i="14"/>
  <c r="I4" i="18" l="1"/>
  <c r="I3" i="18" s="1"/>
  <c r="J4" i="18"/>
  <c r="J3" i="18" s="1"/>
  <c r="L4" i="18"/>
  <c r="L3" i="18" s="1"/>
  <c r="N4" i="18"/>
  <c r="N3" i="18" s="1"/>
  <c r="O4" i="18"/>
  <c r="O3" i="18" s="1"/>
  <c r="M4" i="18"/>
  <c r="M3" i="18" s="1"/>
  <c r="P4" i="18"/>
  <c r="P3" i="18" s="1"/>
  <c r="K4" i="18"/>
  <c r="K3" i="18" s="1"/>
  <c r="Q4" i="18"/>
  <c r="Q3" i="18" s="1"/>
  <c r="C4" i="18"/>
  <c r="C3" i="18" s="1"/>
  <c r="G12" i="14"/>
  <c r="F12" i="14"/>
  <c r="H12" i="14"/>
  <c r="J12" i="14"/>
  <c r="B19" i="14"/>
  <c r="L12" i="14"/>
  <c r="I12" i="14"/>
  <c r="Q12" i="14"/>
  <c r="Q30" i="14"/>
  <c r="C12" i="14"/>
  <c r="P19" i="14"/>
  <c r="Q33" i="14"/>
  <c r="O19" i="14"/>
  <c r="I19" i="14"/>
  <c r="M33" i="14"/>
  <c r="E30" i="14"/>
  <c r="E33" i="14"/>
  <c r="K19" i="14"/>
  <c r="K25" i="14"/>
  <c r="M19" i="14"/>
  <c r="I30" i="14"/>
  <c r="M30" i="14"/>
  <c r="G33" i="14"/>
  <c r="J19" i="14"/>
  <c r="D19" i="14"/>
  <c r="N12" i="14"/>
  <c r="G3" i="18"/>
  <c r="K12" i="14"/>
  <c r="M12" i="14"/>
  <c r="D4" i="18"/>
  <c r="D3" i="18" s="1"/>
  <c r="O12" i="14"/>
  <c r="F4" i="18"/>
  <c r="F3" i="18" s="1"/>
  <c r="P12" i="14"/>
  <c r="D12" i="14"/>
  <c r="H4" i="18"/>
  <c r="H3" i="18" s="1"/>
  <c r="Q29" i="26"/>
  <c r="P29" i="26"/>
  <c r="O29" i="26"/>
  <c r="N29" i="26"/>
  <c r="M29" i="26"/>
  <c r="L29" i="26"/>
  <c r="K29" i="26"/>
  <c r="J29" i="26"/>
  <c r="I29" i="26"/>
  <c r="H29" i="26"/>
  <c r="G29" i="26"/>
  <c r="L28" i="26"/>
  <c r="K28" i="26"/>
  <c r="J28" i="26"/>
  <c r="I28" i="26"/>
  <c r="H28" i="26"/>
  <c r="G28" i="26"/>
  <c r="F28" i="26"/>
  <c r="E28" i="26"/>
  <c r="D28" i="26"/>
  <c r="C28" i="26"/>
  <c r="B28" i="26"/>
  <c r="Q27" i="26"/>
  <c r="P27" i="26"/>
  <c r="O27" i="26"/>
  <c r="N27" i="26"/>
  <c r="H27" i="26"/>
  <c r="G27" i="26"/>
  <c r="F27" i="26"/>
  <c r="C27" i="26"/>
  <c r="F29" i="26"/>
  <c r="Q28" i="26"/>
  <c r="P28" i="26"/>
  <c r="O28" i="26"/>
  <c r="N28" i="26"/>
  <c r="M28" i="26"/>
  <c r="E27" i="26"/>
  <c r="D27" i="26"/>
  <c r="B29" i="26"/>
  <c r="B27" i="26"/>
  <c r="Q4" i="26"/>
  <c r="Q3" i="26" s="1"/>
  <c r="P4" i="26"/>
  <c r="P3" i="26" s="1"/>
  <c r="O4" i="26"/>
  <c r="O3" i="26" s="1"/>
  <c r="N4" i="26"/>
  <c r="N3" i="26" s="1"/>
  <c r="M4" i="26"/>
  <c r="M3" i="26" s="1"/>
  <c r="L4" i="26"/>
  <c r="L3" i="26" s="1"/>
  <c r="K4" i="26"/>
  <c r="K3" i="26" s="1"/>
  <c r="J4" i="26"/>
  <c r="J3" i="26" s="1"/>
  <c r="I4" i="26"/>
  <c r="I3" i="26" s="1"/>
  <c r="H4" i="26"/>
  <c r="H3" i="26" s="1"/>
  <c r="G4" i="26"/>
  <c r="G3" i="26" s="1"/>
  <c r="F4" i="26"/>
  <c r="F3" i="26" s="1"/>
  <c r="E4" i="26"/>
  <c r="E3" i="26" s="1"/>
  <c r="D4" i="26"/>
  <c r="D3" i="26" s="1"/>
  <c r="C4" i="26"/>
  <c r="C3" i="26" s="1"/>
  <c r="B4" i="26"/>
  <c r="B3" i="26" s="1"/>
  <c r="Q28" i="22"/>
  <c r="Q27" i="22"/>
  <c r="E27" i="22"/>
  <c r="Q26" i="22"/>
  <c r="M26" i="22"/>
  <c r="E26" i="22"/>
  <c r="I27" i="22"/>
  <c r="H27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N29" i="18"/>
  <c r="M29" i="18"/>
  <c r="L29" i="18"/>
  <c r="K29" i="18"/>
  <c r="J29" i="18"/>
  <c r="I29" i="18"/>
  <c r="E28" i="18"/>
  <c r="D28" i="18"/>
  <c r="C28" i="18"/>
  <c r="Q27" i="18"/>
  <c r="P27" i="18"/>
  <c r="O27" i="18"/>
  <c r="N27" i="18"/>
  <c r="M27" i="18"/>
  <c r="L27" i="18"/>
  <c r="K27" i="18"/>
  <c r="J27" i="18"/>
  <c r="I27" i="18"/>
  <c r="B4" i="18"/>
  <c r="B3" i="18" s="1"/>
  <c r="O25" i="18"/>
  <c r="H29" i="18"/>
  <c r="G29" i="18"/>
  <c r="F29" i="18"/>
  <c r="E29" i="18"/>
  <c r="D29" i="18"/>
  <c r="C29" i="18"/>
  <c r="Q28" i="18"/>
  <c r="F24" i="18"/>
  <c r="B29" i="18"/>
  <c r="B27" i="18"/>
  <c r="P40" i="14"/>
  <c r="N40" i="14"/>
  <c r="L40" i="14"/>
  <c r="J40" i="14"/>
  <c r="H40" i="14"/>
  <c r="F40" i="14"/>
  <c r="D40" i="14"/>
  <c r="N36" i="14"/>
  <c r="H36" i="14"/>
  <c r="D36" i="14"/>
  <c r="O33" i="14"/>
  <c r="I33" i="14"/>
  <c r="C36" i="14"/>
  <c r="B39" i="14"/>
  <c r="B38" i="14"/>
  <c r="C30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B12" i="14"/>
  <c r="D22" i="10"/>
  <c r="C22" i="10"/>
  <c r="Q21" i="10"/>
  <c r="P21" i="10"/>
  <c r="O21" i="10"/>
  <c r="N21" i="10"/>
  <c r="M21" i="10"/>
  <c r="L21" i="10"/>
  <c r="K21" i="10"/>
  <c r="Q22" i="10"/>
  <c r="P22" i="10"/>
  <c r="O22" i="10"/>
  <c r="N22" i="10"/>
  <c r="M22" i="10"/>
  <c r="L22" i="10"/>
  <c r="K22" i="10"/>
  <c r="J22" i="10"/>
  <c r="H22" i="10"/>
  <c r="J21" i="10"/>
  <c r="I21" i="10"/>
  <c r="H21" i="10"/>
  <c r="G21" i="10"/>
  <c r="F21" i="10"/>
  <c r="E21" i="10"/>
  <c r="D21" i="10"/>
  <c r="C21" i="10"/>
  <c r="B22" i="10"/>
  <c r="B21" i="10"/>
  <c r="J25" i="14" l="1"/>
  <c r="C24" i="26"/>
  <c r="E19" i="10"/>
  <c r="P25" i="14"/>
  <c r="D25" i="14"/>
  <c r="O25" i="14"/>
  <c r="B37" i="14"/>
  <c r="F19" i="10"/>
  <c r="C23" i="26"/>
  <c r="E25" i="14"/>
  <c r="E19" i="14"/>
  <c r="P25" i="18"/>
  <c r="D25" i="26"/>
  <c r="H24" i="18"/>
  <c r="J23" i="26"/>
  <c r="K23" i="22"/>
  <c r="D18" i="10"/>
  <c r="Q23" i="26"/>
  <c r="M19" i="10"/>
  <c r="E24" i="26"/>
  <c r="J19" i="10"/>
  <c r="G25" i="26"/>
  <c r="O23" i="26"/>
  <c r="I24" i="18"/>
  <c r="L23" i="26"/>
  <c r="K24" i="18"/>
  <c r="K25" i="26"/>
  <c r="L25" i="26"/>
  <c r="I18" i="10"/>
  <c r="Q25" i="18"/>
  <c r="D22" i="22"/>
  <c r="K19" i="10"/>
  <c r="N23" i="26"/>
  <c r="C23" i="18"/>
  <c r="G23" i="18"/>
  <c r="K18" i="10"/>
  <c r="H24" i="26"/>
  <c r="M23" i="22"/>
  <c r="O19" i="10"/>
  <c r="I23" i="18"/>
  <c r="J24" i="22"/>
  <c r="M25" i="14"/>
  <c r="I22" i="10"/>
  <c r="H25" i="26"/>
  <c r="J25" i="26"/>
  <c r="D24" i="22"/>
  <c r="P19" i="10"/>
  <c r="E24" i="22"/>
  <c r="F24" i="26"/>
  <c r="F28" i="18"/>
  <c r="J24" i="26"/>
  <c r="N23" i="22"/>
  <c r="F22" i="22"/>
  <c r="P23" i="22"/>
  <c r="N19" i="10"/>
  <c r="B28" i="18"/>
  <c r="Q19" i="10"/>
  <c r="O25" i="26"/>
  <c r="P25" i="26"/>
  <c r="O29" i="18"/>
  <c r="L18" i="10"/>
  <c r="M18" i="10"/>
  <c r="L24" i="22"/>
  <c r="K24" i="26"/>
  <c r="C25" i="26"/>
  <c r="B27" i="22"/>
  <c r="B9" i="30"/>
  <c r="C8" i="30"/>
  <c r="L19" i="10"/>
  <c r="O24" i="18"/>
  <c r="M25" i="26"/>
  <c r="Q24" i="18"/>
  <c r="N25" i="26"/>
  <c r="M22" i="22"/>
  <c r="J18" i="10"/>
  <c r="H24" i="22"/>
  <c r="F25" i="18"/>
  <c r="P22" i="22"/>
  <c r="N23" i="18"/>
  <c r="J28" i="18"/>
  <c r="L24" i="26"/>
  <c r="D23" i="26"/>
  <c r="H19" i="14"/>
  <c r="H25" i="14"/>
  <c r="I25" i="14"/>
  <c r="M23" i="26"/>
  <c r="P23" i="26"/>
  <c r="F23" i="18"/>
  <c r="D24" i="26"/>
  <c r="Q25" i="26"/>
  <c r="H28" i="18"/>
  <c r="Q22" i="22"/>
  <c r="C27" i="18"/>
  <c r="J24" i="18"/>
  <c r="E28" i="22"/>
  <c r="E23" i="22"/>
  <c r="N24" i="22"/>
  <c r="M24" i="26"/>
  <c r="I27" i="26"/>
  <c r="Q19" i="14"/>
  <c r="Q25" i="14"/>
  <c r="I25" i="26"/>
  <c r="E18" i="10"/>
  <c r="J22" i="22"/>
  <c r="G18" i="10"/>
  <c r="K23" i="18"/>
  <c r="P29" i="18"/>
  <c r="P27" i="22"/>
  <c r="K28" i="18"/>
  <c r="O24" i="22"/>
  <c r="E23" i="26"/>
  <c r="N24" i="26"/>
  <c r="F23" i="26"/>
  <c r="J27" i="26"/>
  <c r="L19" i="14"/>
  <c r="L25" i="14"/>
  <c r="G19" i="10"/>
  <c r="H19" i="10"/>
  <c r="K23" i="26"/>
  <c r="P24" i="18"/>
  <c r="I26" i="22"/>
  <c r="H23" i="18"/>
  <c r="G24" i="22"/>
  <c r="D25" i="18"/>
  <c r="G24" i="26"/>
  <c r="L23" i="18"/>
  <c r="G25" i="18"/>
  <c r="M27" i="22"/>
  <c r="J25" i="18"/>
  <c r="L28" i="18"/>
  <c r="Q23" i="18"/>
  <c r="M28" i="18"/>
  <c r="C19" i="10"/>
  <c r="I19" i="10"/>
  <c r="E22" i="10"/>
  <c r="C24" i="18"/>
  <c r="L25" i="18"/>
  <c r="L24" i="18"/>
  <c r="F27" i="18"/>
  <c r="N28" i="18"/>
  <c r="M28" i="22"/>
  <c r="G23" i="22"/>
  <c r="P24" i="22"/>
  <c r="O24" i="26"/>
  <c r="K27" i="26"/>
  <c r="C29" i="26"/>
  <c r="G24" i="18"/>
  <c r="L23" i="22"/>
  <c r="E22" i="22"/>
  <c r="C18" i="10"/>
  <c r="Q23" i="22"/>
  <c r="H18" i="10"/>
  <c r="C25" i="18"/>
  <c r="N22" i="22"/>
  <c r="E25" i="18"/>
  <c r="G28" i="18"/>
  <c r="I28" i="18"/>
  <c r="O18" i="10"/>
  <c r="I25" i="18"/>
  <c r="P23" i="18"/>
  <c r="Q18" i="10"/>
  <c r="D19" i="10"/>
  <c r="F22" i="10"/>
  <c r="D24" i="18"/>
  <c r="M25" i="18"/>
  <c r="M24" i="18"/>
  <c r="G27" i="18"/>
  <c r="O28" i="18"/>
  <c r="H23" i="22"/>
  <c r="G23" i="26"/>
  <c r="P24" i="26"/>
  <c r="L27" i="26"/>
  <c r="D29" i="26"/>
  <c r="F19" i="14"/>
  <c r="F25" i="14"/>
  <c r="C19" i="14"/>
  <c r="F25" i="26"/>
  <c r="E23" i="18"/>
  <c r="F18" i="10"/>
  <c r="N19" i="14"/>
  <c r="N25" i="14"/>
  <c r="J23" i="18"/>
  <c r="I24" i="26"/>
  <c r="M23" i="18"/>
  <c r="Q29" i="18"/>
  <c r="N18" i="10"/>
  <c r="H25" i="18"/>
  <c r="O23" i="18"/>
  <c r="P18" i="10"/>
  <c r="D27" i="18"/>
  <c r="K25" i="18"/>
  <c r="E27" i="18"/>
  <c r="I28" i="22"/>
  <c r="G22" i="10"/>
  <c r="E24" i="18"/>
  <c r="N25" i="18"/>
  <c r="D23" i="18"/>
  <c r="N24" i="18"/>
  <c r="H27" i="18"/>
  <c r="P28" i="18"/>
  <c r="I23" i="22"/>
  <c r="H23" i="26"/>
  <c r="Q24" i="26"/>
  <c r="I23" i="26"/>
  <c r="E25" i="26"/>
  <c r="M27" i="26"/>
  <c r="E29" i="26"/>
  <c r="G19" i="14"/>
  <c r="G25" i="14"/>
  <c r="C25" i="14"/>
  <c r="L36" i="14"/>
  <c r="P30" i="14"/>
  <c r="P36" i="14"/>
  <c r="D32" i="14"/>
  <c r="C38" i="14"/>
  <c r="G38" i="14"/>
  <c r="K38" i="14"/>
  <c r="P32" i="14"/>
  <c r="O38" i="14"/>
  <c r="D33" i="14"/>
  <c r="D39" i="14"/>
  <c r="H33" i="14"/>
  <c r="H39" i="14"/>
  <c r="L39" i="14"/>
  <c r="P33" i="14"/>
  <c r="P39" i="14"/>
  <c r="F34" i="14"/>
  <c r="E34" i="14"/>
  <c r="E40" i="14"/>
  <c r="J34" i="14"/>
  <c r="I34" i="14"/>
  <c r="I40" i="14"/>
  <c r="N34" i="14"/>
  <c r="M34" i="14"/>
  <c r="M40" i="14"/>
  <c r="Q34" i="14"/>
  <c r="Q40" i="14"/>
  <c r="K30" i="14"/>
  <c r="J36" i="14"/>
  <c r="C34" i="14"/>
  <c r="B40" i="14"/>
  <c r="E38" i="14"/>
  <c r="J32" i="14"/>
  <c r="I38" i="14"/>
  <c r="M38" i="14"/>
  <c r="Q38" i="14"/>
  <c r="F39" i="14"/>
  <c r="J39" i="14"/>
  <c r="J33" i="14"/>
  <c r="N39" i="14"/>
  <c r="C40" i="14"/>
  <c r="D34" i="14"/>
  <c r="G34" i="14"/>
  <c r="G40" i="14"/>
  <c r="H34" i="14"/>
  <c r="K34" i="14"/>
  <c r="K40" i="14"/>
  <c r="L34" i="14"/>
  <c r="O34" i="14"/>
  <c r="O40" i="14"/>
  <c r="P34" i="14"/>
  <c r="G30" i="14"/>
  <c r="O30" i="14"/>
  <c r="K33" i="14"/>
  <c r="F36" i="14"/>
  <c r="D30" i="14"/>
  <c r="H30" i="14"/>
  <c r="L30" i="14"/>
  <c r="L33" i="14"/>
  <c r="G36" i="14"/>
  <c r="K36" i="14"/>
  <c r="O36" i="14"/>
  <c r="D38" i="14"/>
  <c r="D37" i="14" s="1"/>
  <c r="H38" i="14"/>
  <c r="H37" i="14" s="1"/>
  <c r="L38" i="14"/>
  <c r="P38" i="14"/>
  <c r="P37" i="14" s="1"/>
  <c r="E39" i="14"/>
  <c r="I39" i="14"/>
  <c r="M39" i="14"/>
  <c r="Q39" i="14"/>
  <c r="F30" i="14"/>
  <c r="J30" i="14"/>
  <c r="N30" i="14"/>
  <c r="N33" i="14"/>
  <c r="E36" i="14"/>
  <c r="I36" i="14"/>
  <c r="M36" i="14"/>
  <c r="Q36" i="14"/>
  <c r="F38" i="14"/>
  <c r="J38" i="14"/>
  <c r="N38" i="14"/>
  <c r="C39" i="14"/>
  <c r="G39" i="14"/>
  <c r="K39" i="14"/>
  <c r="O39" i="14"/>
  <c r="C33" i="14"/>
  <c r="C32" i="14"/>
  <c r="B36" i="14"/>
  <c r="F24" i="22"/>
  <c r="F28" i="22"/>
  <c r="J28" i="22"/>
  <c r="N28" i="22"/>
  <c r="D28" i="22"/>
  <c r="H28" i="22"/>
  <c r="L28" i="22"/>
  <c r="P28" i="22"/>
  <c r="K24" i="22"/>
  <c r="C28" i="22"/>
  <c r="G28" i="22"/>
  <c r="K28" i="22"/>
  <c r="O28" i="22"/>
  <c r="I24" i="22"/>
  <c r="M24" i="22"/>
  <c r="Q24" i="22"/>
  <c r="F23" i="22"/>
  <c r="F27" i="22"/>
  <c r="N27" i="22"/>
  <c r="C27" i="22"/>
  <c r="D23" i="22"/>
  <c r="O23" i="22"/>
  <c r="O27" i="22"/>
  <c r="J23" i="22"/>
  <c r="J27" i="22"/>
  <c r="G27" i="22"/>
  <c r="K27" i="22"/>
  <c r="D27" i="22"/>
  <c r="L27" i="22"/>
  <c r="F26" i="22"/>
  <c r="J26" i="22"/>
  <c r="N26" i="22"/>
  <c r="D26" i="22"/>
  <c r="H26" i="22"/>
  <c r="H22" i="22"/>
  <c r="L26" i="22"/>
  <c r="L22" i="22"/>
  <c r="P26" i="22"/>
  <c r="G22" i="22"/>
  <c r="K22" i="22"/>
  <c r="O22" i="22"/>
  <c r="C26" i="22"/>
  <c r="G26" i="22"/>
  <c r="K26" i="22"/>
  <c r="O26" i="22"/>
  <c r="I22" i="22"/>
  <c r="C22" i="22"/>
  <c r="C24" i="22"/>
  <c r="B26" i="22"/>
  <c r="B28" i="22"/>
  <c r="L37" i="14" l="1"/>
  <c r="C23" i="22"/>
  <c r="Q37" i="14"/>
  <c r="N32" i="14"/>
  <c r="N31" i="14" s="1"/>
  <c r="I37" i="14"/>
  <c r="E37" i="14"/>
  <c r="F32" i="14"/>
  <c r="M37" i="14"/>
  <c r="L32" i="14"/>
  <c r="O37" i="14"/>
  <c r="J37" i="14"/>
  <c r="F37" i="14"/>
  <c r="H32" i="14"/>
  <c r="L31" i="14"/>
  <c r="K37" i="14"/>
  <c r="G37" i="14"/>
  <c r="C37" i="14"/>
  <c r="N37" i="14"/>
  <c r="H31" i="14"/>
  <c r="P31" i="14"/>
  <c r="J31" i="14"/>
  <c r="F33" i="14"/>
  <c r="F31" i="14" s="1"/>
  <c r="C31" i="14"/>
  <c r="D31" i="14"/>
  <c r="Q32" i="14"/>
  <c r="Q31" i="14" s="1"/>
  <c r="M32" i="14"/>
  <c r="M31" i="14" s="1"/>
  <c r="I32" i="14"/>
  <c r="I31" i="14" s="1"/>
  <c r="E32" i="14"/>
  <c r="E31" i="14" s="1"/>
  <c r="O32" i="14"/>
  <c r="O31" i="14" s="1"/>
  <c r="K32" i="14"/>
  <c r="K31" i="14" s="1"/>
  <c r="G32" i="14"/>
  <c r="G31" i="14" s="1"/>
  <c r="Q20" i="10" l="1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G96" i="53" l="1"/>
  <c r="G97" i="53"/>
  <c r="G98" i="53"/>
  <c r="G99" i="53"/>
  <c r="C77" i="53"/>
  <c r="M77" i="53"/>
  <c r="C78" i="53"/>
  <c r="E78" i="53"/>
  <c r="G78" i="53"/>
  <c r="C79" i="53"/>
  <c r="E79" i="53"/>
  <c r="I79" i="53"/>
  <c r="K79" i="53"/>
  <c r="M79" i="53"/>
  <c r="O79" i="53"/>
  <c r="Q79" i="53"/>
  <c r="B80" i="53"/>
  <c r="C80" i="53"/>
  <c r="D80" i="53"/>
  <c r="E80" i="53"/>
  <c r="F80" i="53"/>
  <c r="G80" i="53"/>
  <c r="B81" i="53"/>
  <c r="C81" i="53"/>
  <c r="D81" i="53"/>
  <c r="E81" i="53"/>
  <c r="F81" i="53"/>
  <c r="G81" i="53"/>
  <c r="H81" i="53"/>
  <c r="I81" i="53"/>
  <c r="J81" i="53"/>
  <c r="K81" i="53"/>
  <c r="L81" i="53"/>
  <c r="M81" i="53"/>
  <c r="N81" i="53"/>
  <c r="O81" i="53"/>
  <c r="P81" i="53"/>
  <c r="Q81" i="53"/>
  <c r="B82" i="53"/>
  <c r="C82" i="53"/>
  <c r="E82" i="53"/>
  <c r="G82" i="53"/>
  <c r="K82" i="53"/>
  <c r="B83" i="53"/>
  <c r="C83" i="53"/>
  <c r="D83" i="53"/>
  <c r="E83" i="53"/>
  <c r="F83" i="53"/>
  <c r="G83" i="53"/>
  <c r="H83" i="53"/>
  <c r="J83" i="53"/>
  <c r="K83" i="53"/>
  <c r="M83" i="53"/>
  <c r="N83" i="53"/>
  <c r="O83" i="53"/>
  <c r="P83" i="53"/>
  <c r="Q83" i="53"/>
  <c r="B84" i="53"/>
  <c r="C84" i="53"/>
  <c r="D84" i="53"/>
  <c r="E84" i="53"/>
  <c r="F84" i="53"/>
  <c r="G84" i="53"/>
  <c r="H84" i="53"/>
  <c r="J84" i="53"/>
  <c r="K84" i="53"/>
  <c r="B85" i="53"/>
  <c r="C85" i="53"/>
  <c r="D85" i="53"/>
  <c r="E85" i="53"/>
  <c r="F85" i="53"/>
  <c r="G85" i="53"/>
  <c r="H85" i="53"/>
  <c r="I85" i="53"/>
  <c r="J85" i="53"/>
  <c r="K85" i="53"/>
  <c r="L85" i="53"/>
  <c r="M85" i="53"/>
  <c r="N85" i="53"/>
  <c r="O85" i="53"/>
  <c r="P85" i="53"/>
  <c r="Q85" i="53"/>
  <c r="C86" i="53"/>
  <c r="E86" i="53"/>
  <c r="G86" i="53"/>
  <c r="K86" i="53"/>
  <c r="M86" i="53"/>
  <c r="O86" i="53"/>
  <c r="B87" i="53"/>
  <c r="C87" i="53"/>
  <c r="D87" i="53"/>
  <c r="E87" i="53"/>
  <c r="F87" i="53"/>
  <c r="G87" i="53"/>
  <c r="B88" i="53"/>
  <c r="C88" i="53"/>
  <c r="D88" i="53"/>
  <c r="E88" i="53"/>
  <c r="F88" i="53"/>
  <c r="G88" i="53"/>
  <c r="H88" i="53"/>
  <c r="J88" i="53"/>
  <c r="K88" i="53"/>
  <c r="B89" i="53"/>
  <c r="C89" i="53"/>
  <c r="D89" i="53"/>
  <c r="E89" i="53"/>
  <c r="F89" i="53"/>
  <c r="G89" i="53"/>
  <c r="H89" i="53"/>
  <c r="I89" i="53"/>
  <c r="J89" i="53"/>
  <c r="K89" i="53"/>
  <c r="L89" i="53"/>
  <c r="M89" i="53"/>
  <c r="N89" i="53"/>
  <c r="O89" i="53"/>
  <c r="P89" i="53"/>
  <c r="Q89" i="53"/>
  <c r="C90" i="53"/>
  <c r="E90" i="53"/>
  <c r="K90" i="53"/>
  <c r="M90" i="53"/>
  <c r="O90" i="53"/>
  <c r="C106" i="53"/>
  <c r="G91" i="53"/>
  <c r="C91" i="53"/>
  <c r="B80" i="52"/>
  <c r="E80" i="52"/>
  <c r="P78" i="52"/>
  <c r="L73" i="52"/>
  <c r="L74" i="52"/>
  <c r="E75" i="52"/>
  <c r="K75" i="52"/>
  <c r="L75" i="52"/>
  <c r="P75" i="52"/>
  <c r="Q75" i="52"/>
  <c r="B99" i="52"/>
  <c r="L76" i="52"/>
  <c r="H77" i="52"/>
  <c r="L77" i="52"/>
  <c r="M77" i="52"/>
  <c r="K78" i="52"/>
  <c r="L78" i="52"/>
  <c r="D79" i="52"/>
  <c r="E79" i="52"/>
  <c r="H79" i="52"/>
  <c r="I79" i="52"/>
  <c r="L79" i="52"/>
  <c r="P79" i="52"/>
  <c r="F80" i="52"/>
  <c r="H80" i="52"/>
  <c r="J80" i="52"/>
  <c r="K80" i="52"/>
  <c r="L80" i="52"/>
  <c r="M80" i="52"/>
  <c r="F81" i="52"/>
  <c r="G81" i="52"/>
  <c r="H81" i="52"/>
  <c r="I81" i="52"/>
  <c r="J81" i="52"/>
  <c r="K81" i="52"/>
  <c r="L81" i="52"/>
  <c r="M81" i="52"/>
  <c r="H82" i="52"/>
  <c r="L82" i="52"/>
  <c r="P82" i="52"/>
  <c r="B83" i="52"/>
  <c r="C83" i="52"/>
  <c r="D83" i="52"/>
  <c r="E83" i="52"/>
  <c r="K83" i="52"/>
  <c r="L83" i="52"/>
  <c r="M83" i="52"/>
  <c r="N83" i="52"/>
  <c r="O83" i="52"/>
  <c r="P83" i="52"/>
  <c r="Q83" i="52"/>
  <c r="B84" i="52"/>
  <c r="C84" i="52"/>
  <c r="E84" i="52"/>
  <c r="F84" i="52"/>
  <c r="I84" i="52"/>
  <c r="J84" i="52"/>
  <c r="K84" i="52"/>
  <c r="L84" i="52"/>
  <c r="M84" i="52"/>
  <c r="N84" i="52"/>
  <c r="O84" i="52"/>
  <c r="P84" i="52"/>
  <c r="Q84" i="52"/>
  <c r="G85" i="52"/>
  <c r="H85" i="52"/>
  <c r="I85" i="52"/>
  <c r="J85" i="52"/>
  <c r="K85" i="52"/>
  <c r="L85" i="52"/>
  <c r="M85" i="52"/>
  <c r="N85" i="52"/>
  <c r="O85" i="52"/>
  <c r="P85" i="52"/>
  <c r="Q85" i="52"/>
  <c r="E86" i="52"/>
  <c r="L86" i="52"/>
  <c r="B87" i="52"/>
  <c r="C87" i="52"/>
  <c r="F87" i="52"/>
  <c r="G87" i="52"/>
  <c r="H87" i="52"/>
  <c r="I87" i="52"/>
  <c r="K87" i="52"/>
  <c r="L87" i="52"/>
  <c r="M87" i="52"/>
  <c r="N87" i="52"/>
  <c r="F88" i="52"/>
  <c r="G88" i="52"/>
  <c r="H88" i="52"/>
  <c r="I88" i="52"/>
  <c r="J88" i="52"/>
  <c r="K88" i="52"/>
  <c r="L88" i="52"/>
  <c r="M88" i="52"/>
  <c r="N88" i="52"/>
  <c r="O88" i="52"/>
  <c r="Q88" i="52"/>
  <c r="B89" i="52"/>
  <c r="C89" i="52"/>
  <c r="D89" i="52"/>
  <c r="G89" i="52"/>
  <c r="H89" i="52"/>
  <c r="I89" i="52"/>
  <c r="J89" i="52"/>
  <c r="K89" i="52"/>
  <c r="L89" i="52"/>
  <c r="M89" i="52"/>
  <c r="O89" i="52"/>
  <c r="L90" i="52"/>
  <c r="P90" i="52"/>
  <c r="B91" i="52"/>
  <c r="D91" i="52"/>
  <c r="E91" i="52"/>
  <c r="G91" i="52"/>
  <c r="H91" i="52"/>
  <c r="L91" i="52"/>
  <c r="P91" i="52"/>
  <c r="J73" i="52"/>
  <c r="H74" i="52"/>
  <c r="P74" i="52"/>
  <c r="J75" i="52"/>
  <c r="B76" i="52"/>
  <c r="H76" i="52"/>
  <c r="P76" i="52"/>
  <c r="H78" i="52"/>
  <c r="J79" i="52"/>
  <c r="J83" i="52"/>
  <c r="H84" i="52"/>
  <c r="B86" i="52"/>
  <c r="H86" i="52"/>
  <c r="P86" i="52"/>
  <c r="J87" i="52"/>
  <c r="B88" i="52"/>
  <c r="P88" i="52"/>
  <c r="N89" i="52"/>
  <c r="F91" i="52"/>
  <c r="J91" i="52"/>
  <c r="N91" i="52"/>
  <c r="B95" i="52"/>
  <c r="A3" i="51"/>
  <c r="E73" i="51"/>
  <c r="F73" i="51"/>
  <c r="I73" i="51"/>
  <c r="J88" i="51"/>
  <c r="M78" i="51"/>
  <c r="N77" i="51"/>
  <c r="O90" i="51"/>
  <c r="Q82" i="51"/>
  <c r="N73" i="51"/>
  <c r="Q73" i="51"/>
  <c r="B74" i="51"/>
  <c r="C74" i="51"/>
  <c r="F97" i="52"/>
  <c r="B75" i="51"/>
  <c r="E75" i="51"/>
  <c r="G75" i="51"/>
  <c r="Q75" i="51"/>
  <c r="F77" i="51"/>
  <c r="G77" i="51"/>
  <c r="I77" i="51"/>
  <c r="O100" i="51"/>
  <c r="E79" i="51"/>
  <c r="F79" i="51"/>
  <c r="H102" i="51"/>
  <c r="I79" i="51"/>
  <c r="J79" i="51"/>
  <c r="L102" i="51"/>
  <c r="M79" i="51"/>
  <c r="N79" i="51"/>
  <c r="O79" i="51"/>
  <c r="Q79" i="51"/>
  <c r="L81" i="51"/>
  <c r="B103" i="53"/>
  <c r="E82" i="51"/>
  <c r="F82" i="51"/>
  <c r="G103" i="51"/>
  <c r="I82" i="51"/>
  <c r="C83" i="51"/>
  <c r="D83" i="51"/>
  <c r="E83" i="51"/>
  <c r="F83" i="51"/>
  <c r="G83" i="51"/>
  <c r="I83" i="51"/>
  <c r="J83" i="51"/>
  <c r="L83" i="51"/>
  <c r="M83" i="51"/>
  <c r="N83" i="51"/>
  <c r="O83" i="51"/>
  <c r="P83" i="51"/>
  <c r="Q83" i="51"/>
  <c r="C84" i="51"/>
  <c r="D84" i="51"/>
  <c r="E84" i="51"/>
  <c r="F84" i="51"/>
  <c r="G84" i="51"/>
  <c r="I84" i="51"/>
  <c r="J84" i="51"/>
  <c r="M84" i="51"/>
  <c r="C85" i="51"/>
  <c r="D85" i="51"/>
  <c r="G85" i="51"/>
  <c r="I85" i="51"/>
  <c r="B86" i="51"/>
  <c r="C104" i="51"/>
  <c r="E86" i="51"/>
  <c r="F86" i="51"/>
  <c r="G86" i="51"/>
  <c r="H104" i="51"/>
  <c r="I86" i="51"/>
  <c r="J86" i="51"/>
  <c r="M86" i="51"/>
  <c r="N86" i="51"/>
  <c r="C87" i="51"/>
  <c r="L87" i="51"/>
  <c r="O87" i="51"/>
  <c r="C88" i="51"/>
  <c r="D88" i="51"/>
  <c r="E88" i="51"/>
  <c r="F88" i="51"/>
  <c r="G88" i="51"/>
  <c r="I88" i="51"/>
  <c r="L89" i="51"/>
  <c r="M89" i="51"/>
  <c r="N89" i="51"/>
  <c r="O89" i="51"/>
  <c r="P89" i="51"/>
  <c r="B105" i="52"/>
  <c r="E90" i="51"/>
  <c r="F90" i="51"/>
  <c r="G90" i="51"/>
  <c r="I105" i="52"/>
  <c r="B91" i="51"/>
  <c r="C91" i="51"/>
  <c r="Q91" i="51"/>
  <c r="A70" i="51"/>
  <c r="B73" i="51"/>
  <c r="F74" i="51"/>
  <c r="F75" i="51"/>
  <c r="I75" i="51"/>
  <c r="J75" i="51"/>
  <c r="K75" i="51"/>
  <c r="N75" i="51"/>
  <c r="B76" i="51"/>
  <c r="F76" i="51"/>
  <c r="J76" i="51"/>
  <c r="M76" i="51"/>
  <c r="N76" i="51"/>
  <c r="B77" i="51"/>
  <c r="E77" i="51"/>
  <c r="B79" i="51"/>
  <c r="B80" i="51"/>
  <c r="C80" i="51"/>
  <c r="F80" i="51"/>
  <c r="J80" i="51"/>
  <c r="N80" i="51"/>
  <c r="B81" i="51"/>
  <c r="C81" i="51"/>
  <c r="F81" i="51"/>
  <c r="J81" i="51"/>
  <c r="M81" i="51"/>
  <c r="N81" i="51"/>
  <c r="O81" i="51"/>
  <c r="B83" i="51"/>
  <c r="B84" i="51"/>
  <c r="N84" i="51"/>
  <c r="O84" i="51"/>
  <c r="B85" i="51"/>
  <c r="E85" i="51"/>
  <c r="F85" i="51"/>
  <c r="J85" i="51"/>
  <c r="B87" i="51"/>
  <c r="F87" i="51"/>
  <c r="J87" i="51"/>
  <c r="M87" i="51"/>
  <c r="N87" i="51"/>
  <c r="B88" i="51"/>
  <c r="B89" i="51"/>
  <c r="C89" i="51"/>
  <c r="B90" i="51"/>
  <c r="E91" i="51"/>
  <c r="F91" i="51"/>
  <c r="I91" i="51"/>
  <c r="J91" i="51"/>
  <c r="M91" i="51"/>
  <c r="N91" i="51"/>
  <c r="A93" i="51"/>
  <c r="K96" i="51"/>
  <c r="O97" i="51"/>
  <c r="O98" i="51"/>
  <c r="K99" i="51"/>
  <c r="G100" i="51"/>
  <c r="C102" i="51"/>
  <c r="F101" i="51"/>
  <c r="G101" i="51"/>
  <c r="K100" i="51"/>
  <c r="L105" i="51"/>
  <c r="N101" i="51"/>
  <c r="B37" i="50"/>
  <c r="E37" i="50"/>
  <c r="E179" i="6" s="1"/>
  <c r="F34" i="50"/>
  <c r="H34" i="50"/>
  <c r="K35" i="50"/>
  <c r="O35" i="50"/>
  <c r="K34" i="50"/>
  <c r="C35" i="50"/>
  <c r="H35" i="50"/>
  <c r="I35" i="50"/>
  <c r="K36" i="50"/>
  <c r="H57" i="49"/>
  <c r="K57" i="49"/>
  <c r="M56" i="49"/>
  <c r="B52" i="49"/>
  <c r="C52" i="49"/>
  <c r="D52" i="49"/>
  <c r="G52" i="49"/>
  <c r="I52" i="49"/>
  <c r="J52" i="49"/>
  <c r="N52" i="49"/>
  <c r="O52" i="49"/>
  <c r="P52" i="49"/>
  <c r="Q52" i="49"/>
  <c r="B53" i="49"/>
  <c r="D53" i="49"/>
  <c r="E53" i="49"/>
  <c r="G53" i="49"/>
  <c r="H53" i="49"/>
  <c r="I53" i="49"/>
  <c r="J53" i="49"/>
  <c r="K53" i="49"/>
  <c r="M53" i="49"/>
  <c r="N53" i="49"/>
  <c r="O53" i="49"/>
  <c r="P53" i="49"/>
  <c r="Q53" i="49"/>
  <c r="D54" i="49"/>
  <c r="E54" i="49"/>
  <c r="F54" i="49"/>
  <c r="G54" i="49"/>
  <c r="H71" i="49"/>
  <c r="I54" i="49"/>
  <c r="J54" i="49"/>
  <c r="K71" i="49"/>
  <c r="L71" i="49"/>
  <c r="M71" i="49"/>
  <c r="N54" i="49"/>
  <c r="Q54" i="49"/>
  <c r="C72" i="49"/>
  <c r="E72" i="49"/>
  <c r="F55" i="49"/>
  <c r="G55" i="49"/>
  <c r="I55" i="49"/>
  <c r="J55" i="49"/>
  <c r="O55" i="49"/>
  <c r="Q55" i="49"/>
  <c r="F56" i="49"/>
  <c r="H56" i="49"/>
  <c r="I56" i="49"/>
  <c r="K56" i="49"/>
  <c r="C57" i="49"/>
  <c r="D57" i="49"/>
  <c r="E57" i="49"/>
  <c r="O57" i="49"/>
  <c r="P57" i="49"/>
  <c r="B58" i="49"/>
  <c r="C75" i="49"/>
  <c r="E75" i="49"/>
  <c r="F58" i="49"/>
  <c r="H75" i="49"/>
  <c r="K75" i="49"/>
  <c r="L75" i="49"/>
  <c r="M75" i="49"/>
  <c r="N58" i="49"/>
  <c r="P75" i="49"/>
  <c r="B59" i="49"/>
  <c r="C59" i="49"/>
  <c r="D59" i="49"/>
  <c r="B60" i="49"/>
  <c r="C60" i="49"/>
  <c r="F60" i="49"/>
  <c r="H60" i="49"/>
  <c r="I60" i="49"/>
  <c r="K60" i="49"/>
  <c r="L60" i="49"/>
  <c r="B61" i="49"/>
  <c r="D61" i="49"/>
  <c r="E61" i="49"/>
  <c r="F61" i="49"/>
  <c r="I61" i="49"/>
  <c r="L61" i="49"/>
  <c r="B62" i="49"/>
  <c r="C62" i="49"/>
  <c r="D62" i="49"/>
  <c r="F62" i="49"/>
  <c r="G62" i="49"/>
  <c r="I62" i="49"/>
  <c r="J62" i="49"/>
  <c r="K62" i="49"/>
  <c r="N62" i="49"/>
  <c r="O62" i="49"/>
  <c r="P62" i="49"/>
  <c r="Q62" i="49"/>
  <c r="B63" i="49"/>
  <c r="F63" i="49"/>
  <c r="G63" i="49"/>
  <c r="H63" i="49"/>
  <c r="I63" i="49"/>
  <c r="J63" i="49"/>
  <c r="K63" i="49"/>
  <c r="L63" i="49"/>
  <c r="M63" i="49"/>
  <c r="N63" i="49"/>
  <c r="O63" i="49"/>
  <c r="Q63" i="49"/>
  <c r="C77" i="49"/>
  <c r="H77" i="49"/>
  <c r="K77" i="49"/>
  <c r="L64" i="49"/>
  <c r="M77" i="49"/>
  <c r="P77" i="49"/>
  <c r="E52" i="49"/>
  <c r="H52" i="49"/>
  <c r="K52" i="49"/>
  <c r="L52" i="49"/>
  <c r="M52" i="49"/>
  <c r="C54" i="49"/>
  <c r="L54" i="49"/>
  <c r="M54" i="49"/>
  <c r="P54" i="49"/>
  <c r="E55" i="49"/>
  <c r="H55" i="49"/>
  <c r="K55" i="49"/>
  <c r="L55" i="49"/>
  <c r="M55" i="49"/>
  <c r="P55" i="49"/>
  <c r="C56" i="49"/>
  <c r="D56" i="49"/>
  <c r="E56" i="49"/>
  <c r="C58" i="49"/>
  <c r="D58" i="49"/>
  <c r="E58" i="49"/>
  <c r="M58" i="49"/>
  <c r="P58" i="49"/>
  <c r="E59" i="49"/>
  <c r="H59" i="49"/>
  <c r="K59" i="49"/>
  <c r="L59" i="49"/>
  <c r="M59" i="49"/>
  <c r="D60" i="49"/>
  <c r="E60" i="49"/>
  <c r="C61" i="49"/>
  <c r="H61" i="49"/>
  <c r="K61" i="49"/>
  <c r="E62" i="49"/>
  <c r="H62" i="49"/>
  <c r="L62" i="49"/>
  <c r="M62" i="49"/>
  <c r="C63" i="49"/>
  <c r="D63" i="49"/>
  <c r="E63" i="49"/>
  <c r="P63" i="49"/>
  <c r="C64" i="49"/>
  <c r="D64" i="49"/>
  <c r="E64" i="49"/>
  <c r="H64" i="49"/>
  <c r="K64" i="49"/>
  <c r="P64" i="49"/>
  <c r="K68" i="49"/>
  <c r="B69" i="49"/>
  <c r="C69" i="49"/>
  <c r="D69" i="49"/>
  <c r="E69" i="49"/>
  <c r="G69" i="49"/>
  <c r="H69" i="49"/>
  <c r="I69" i="49"/>
  <c r="J69" i="49"/>
  <c r="K69" i="49"/>
  <c r="L69" i="49"/>
  <c r="M69" i="49"/>
  <c r="N69" i="49"/>
  <c r="P69" i="49"/>
  <c r="Q69" i="49"/>
  <c r="B70" i="49"/>
  <c r="D70" i="49"/>
  <c r="E70" i="49"/>
  <c r="H70" i="49"/>
  <c r="M70" i="49"/>
  <c r="N70" i="49"/>
  <c r="O70" i="49"/>
  <c r="P70" i="49"/>
  <c r="Q70" i="49"/>
  <c r="C71" i="49"/>
  <c r="D71" i="49"/>
  <c r="E71" i="49"/>
  <c r="F71" i="49"/>
  <c r="N71" i="49"/>
  <c r="P71" i="49"/>
  <c r="Q71" i="49"/>
  <c r="G72" i="49"/>
  <c r="H72" i="49"/>
  <c r="I72" i="49"/>
  <c r="J72" i="49"/>
  <c r="K72" i="49"/>
  <c r="L72" i="49"/>
  <c r="M72" i="49"/>
  <c r="O72" i="49"/>
  <c r="P72" i="49"/>
  <c r="Q72" i="49"/>
  <c r="B75" i="49"/>
  <c r="D75" i="49"/>
  <c r="F75" i="49"/>
  <c r="D77" i="49"/>
  <c r="E77" i="49"/>
  <c r="D52" i="48"/>
  <c r="G52" i="48"/>
  <c r="H52" i="48"/>
  <c r="K68" i="48"/>
  <c r="M68" i="48"/>
  <c r="O68" i="48"/>
  <c r="K69" i="48"/>
  <c r="Q52" i="48"/>
  <c r="D53" i="48"/>
  <c r="G53" i="48"/>
  <c r="H53" i="48"/>
  <c r="D54" i="48"/>
  <c r="E71" i="48"/>
  <c r="F54" i="48"/>
  <c r="G71" i="48"/>
  <c r="H54" i="48"/>
  <c r="I54" i="48"/>
  <c r="K54" i="48"/>
  <c r="L54" i="48"/>
  <c r="M71" i="48"/>
  <c r="O54" i="48"/>
  <c r="B56" i="48"/>
  <c r="G56" i="48"/>
  <c r="H56" i="48"/>
  <c r="K57" i="48"/>
  <c r="B58" i="48"/>
  <c r="C58" i="48"/>
  <c r="E58" i="48"/>
  <c r="G58" i="48"/>
  <c r="H58" i="48"/>
  <c r="J58" i="48"/>
  <c r="K58" i="48"/>
  <c r="L58" i="48"/>
  <c r="O58" i="48"/>
  <c r="P58" i="48"/>
  <c r="Q59" i="48"/>
  <c r="B60" i="48"/>
  <c r="C60" i="48"/>
  <c r="D60" i="48"/>
  <c r="E60" i="48"/>
  <c r="F60" i="48"/>
  <c r="G60" i="48"/>
  <c r="H60" i="48"/>
  <c r="D61" i="48"/>
  <c r="H61" i="48"/>
  <c r="B62" i="48"/>
  <c r="K62" i="48"/>
  <c r="N62" i="48"/>
  <c r="Q62" i="48"/>
  <c r="B63" i="48"/>
  <c r="C63" i="48"/>
  <c r="D63" i="48"/>
  <c r="E63" i="48"/>
  <c r="F63" i="48"/>
  <c r="G63" i="48"/>
  <c r="H63" i="48"/>
  <c r="J63" i="48"/>
  <c r="K63" i="48"/>
  <c r="M63" i="48"/>
  <c r="N63" i="48"/>
  <c r="O63" i="48"/>
  <c r="Q63" i="48"/>
  <c r="B64" i="48"/>
  <c r="C64" i="48"/>
  <c r="D64" i="48"/>
  <c r="E64" i="48"/>
  <c r="G64" i="48"/>
  <c r="H64" i="48"/>
  <c r="J64" i="48"/>
  <c r="K64" i="48"/>
  <c r="L64" i="48"/>
  <c r="O64" i="48"/>
  <c r="P64" i="48"/>
  <c r="Q53" i="48"/>
  <c r="Q54" i="48"/>
  <c r="D55" i="48"/>
  <c r="G55" i="48"/>
  <c r="Q55" i="48"/>
  <c r="L56" i="48"/>
  <c r="Q56" i="48"/>
  <c r="D57" i="48"/>
  <c r="G57" i="48"/>
  <c r="H57" i="48"/>
  <c r="I57" i="48"/>
  <c r="L57" i="48"/>
  <c r="Q57" i="48"/>
  <c r="D58" i="48"/>
  <c r="Q58" i="48"/>
  <c r="Q60" i="48"/>
  <c r="I61" i="48"/>
  <c r="L61" i="48"/>
  <c r="Q61" i="48"/>
  <c r="D62" i="48"/>
  <c r="H62" i="48"/>
  <c r="I62" i="48"/>
  <c r="L62" i="48"/>
  <c r="I63" i="48"/>
  <c r="L63" i="48"/>
  <c r="P63" i="48"/>
  <c r="I64" i="48"/>
  <c r="Q64" i="48"/>
  <c r="A3" i="47"/>
  <c r="C59" i="47"/>
  <c r="F60" i="47"/>
  <c r="G60" i="47"/>
  <c r="I60" i="47"/>
  <c r="E52" i="47"/>
  <c r="F69" i="48"/>
  <c r="H69" i="47"/>
  <c r="M52" i="47"/>
  <c r="N52" i="47"/>
  <c r="O52" i="47"/>
  <c r="B70" i="47"/>
  <c r="N70" i="47"/>
  <c r="B71" i="47"/>
  <c r="E54" i="47"/>
  <c r="F54" i="47"/>
  <c r="G54" i="47"/>
  <c r="H71" i="47"/>
  <c r="I54" i="47"/>
  <c r="K54" i="47"/>
  <c r="M54" i="47"/>
  <c r="N54" i="47"/>
  <c r="O54" i="47"/>
  <c r="Q71" i="48"/>
  <c r="G72" i="48"/>
  <c r="M55" i="47"/>
  <c r="N55" i="47"/>
  <c r="O55" i="47"/>
  <c r="Q72" i="48"/>
  <c r="D73" i="47"/>
  <c r="M56" i="47"/>
  <c r="O56" i="47"/>
  <c r="B74" i="47"/>
  <c r="F57" i="47"/>
  <c r="G57" i="47"/>
  <c r="H74" i="48"/>
  <c r="K57" i="47"/>
  <c r="M57" i="47"/>
  <c r="N74" i="47"/>
  <c r="O57" i="47"/>
  <c r="B75" i="47"/>
  <c r="C58" i="47"/>
  <c r="E58" i="47"/>
  <c r="F58" i="47"/>
  <c r="G58" i="47"/>
  <c r="I58" i="47"/>
  <c r="J75" i="47"/>
  <c r="N58" i="47"/>
  <c r="E59" i="47"/>
  <c r="F59" i="47"/>
  <c r="G59" i="47"/>
  <c r="J76" i="47"/>
  <c r="K59" i="47"/>
  <c r="L76" i="49"/>
  <c r="M59" i="47"/>
  <c r="O59" i="47"/>
  <c r="Q76" i="48"/>
  <c r="L60" i="47"/>
  <c r="M60" i="47"/>
  <c r="N60" i="47"/>
  <c r="P60" i="47"/>
  <c r="K61" i="47"/>
  <c r="L61" i="47"/>
  <c r="M61" i="47"/>
  <c r="N61" i="47"/>
  <c r="O61" i="47"/>
  <c r="P61" i="47"/>
  <c r="E62" i="47"/>
  <c r="F62" i="47"/>
  <c r="G62" i="47"/>
  <c r="H62" i="47"/>
  <c r="L62" i="47"/>
  <c r="N62" i="47"/>
  <c r="P62" i="47"/>
  <c r="B63" i="47"/>
  <c r="D63" i="47"/>
  <c r="E63" i="47"/>
  <c r="H63" i="47"/>
  <c r="I63" i="47"/>
  <c r="J63" i="47"/>
  <c r="K63" i="47"/>
  <c r="L63" i="47"/>
  <c r="M63" i="47"/>
  <c r="N63" i="47"/>
  <c r="O63" i="47"/>
  <c r="P63" i="47"/>
  <c r="Q63" i="47"/>
  <c r="B77" i="47"/>
  <c r="C64" i="47"/>
  <c r="D77" i="47"/>
  <c r="E64" i="47"/>
  <c r="G64" i="47"/>
  <c r="I64" i="47"/>
  <c r="J77" i="47"/>
  <c r="Q64" i="47"/>
  <c r="A49" i="47"/>
  <c r="G52" i="47"/>
  <c r="K52" i="47"/>
  <c r="E53" i="47"/>
  <c r="F53" i="47"/>
  <c r="G53" i="47"/>
  <c r="K53" i="47"/>
  <c r="O53" i="47"/>
  <c r="F55" i="47"/>
  <c r="K55" i="47"/>
  <c r="F56" i="47"/>
  <c r="I56" i="47"/>
  <c r="K56" i="47"/>
  <c r="K58" i="47"/>
  <c r="M58" i="47"/>
  <c r="O58" i="47"/>
  <c r="K60" i="47"/>
  <c r="O60" i="47"/>
  <c r="K62" i="47"/>
  <c r="M62" i="47"/>
  <c r="O62" i="47"/>
  <c r="C63" i="47"/>
  <c r="F63" i="47"/>
  <c r="G63" i="47"/>
  <c r="F64" i="47"/>
  <c r="K64" i="47"/>
  <c r="M64" i="47"/>
  <c r="N64" i="47"/>
  <c r="O64" i="47"/>
  <c r="A66" i="47"/>
  <c r="B72" i="47"/>
  <c r="J73" i="47"/>
  <c r="N77" i="47"/>
  <c r="H34" i="46"/>
  <c r="I34" i="46"/>
  <c r="J34" i="46"/>
  <c r="L34" i="46"/>
  <c r="E72" i="47"/>
  <c r="H70" i="47"/>
  <c r="O36" i="46"/>
  <c r="P72" i="47"/>
  <c r="P34" i="46"/>
  <c r="J37" i="46"/>
  <c r="J178" i="6" s="1"/>
  <c r="L37" i="46"/>
  <c r="K34" i="46"/>
  <c r="H35" i="46"/>
  <c r="J35" i="46"/>
  <c r="L35" i="46"/>
  <c r="B36" i="46"/>
  <c r="D36" i="46"/>
  <c r="F36" i="46"/>
  <c r="H36" i="46"/>
  <c r="J36" i="46"/>
  <c r="L36" i="46"/>
  <c r="N36" i="46"/>
  <c r="B37" i="46"/>
  <c r="H37" i="46"/>
  <c r="P37" i="46"/>
  <c r="B67" i="45"/>
  <c r="D67" i="45"/>
  <c r="O72" i="45"/>
  <c r="P68" i="45"/>
  <c r="Q72" i="45"/>
  <c r="I81" i="45"/>
  <c r="K81" i="45"/>
  <c r="L81" i="45"/>
  <c r="G64" i="45"/>
  <c r="L64" i="45"/>
  <c r="M64" i="45"/>
  <c r="E83" i="45"/>
  <c r="P65" i="45"/>
  <c r="Q65" i="45"/>
  <c r="B84" i="45"/>
  <c r="C84" i="45"/>
  <c r="D84" i="45"/>
  <c r="E66" i="45"/>
  <c r="F84" i="45"/>
  <c r="G84" i="45"/>
  <c r="H66" i="45"/>
  <c r="I66" i="45"/>
  <c r="Q84" i="45"/>
  <c r="K67" i="45"/>
  <c r="P67" i="45"/>
  <c r="Q67" i="45"/>
  <c r="B68" i="45"/>
  <c r="E68" i="45"/>
  <c r="C69" i="45"/>
  <c r="D69" i="45"/>
  <c r="H69" i="45"/>
  <c r="L69" i="45"/>
  <c r="O69" i="45"/>
  <c r="P69" i="45"/>
  <c r="Q69" i="45"/>
  <c r="D70" i="45"/>
  <c r="E70" i="45"/>
  <c r="F70" i="45"/>
  <c r="G70" i="45"/>
  <c r="H70" i="45"/>
  <c r="I70" i="45"/>
  <c r="J70" i="45"/>
  <c r="K70" i="45"/>
  <c r="L70" i="45"/>
  <c r="M70" i="45"/>
  <c r="N70" i="45"/>
  <c r="O70" i="45"/>
  <c r="P70" i="45"/>
  <c r="C71" i="45"/>
  <c r="D71" i="45"/>
  <c r="H71" i="45"/>
  <c r="K71" i="45"/>
  <c r="N71" i="45"/>
  <c r="P71" i="45"/>
  <c r="Q71" i="45"/>
  <c r="E72" i="45"/>
  <c r="G72" i="45"/>
  <c r="H72" i="45"/>
  <c r="I72" i="45"/>
  <c r="J72" i="45"/>
  <c r="H73" i="45"/>
  <c r="J73" i="45"/>
  <c r="K73" i="45"/>
  <c r="B74" i="45"/>
  <c r="C74" i="45"/>
  <c r="D74" i="45"/>
  <c r="F74" i="45"/>
  <c r="G74" i="45"/>
  <c r="H74" i="45"/>
  <c r="I74" i="45"/>
  <c r="J74" i="45"/>
  <c r="K74" i="45"/>
  <c r="L74" i="45"/>
  <c r="M74" i="45"/>
  <c r="N74" i="45"/>
  <c r="O74" i="45"/>
  <c r="P74" i="45"/>
  <c r="Q74" i="45"/>
  <c r="B75" i="45"/>
  <c r="C75" i="45"/>
  <c r="D75" i="45"/>
  <c r="E75" i="45"/>
  <c r="F75" i="45"/>
  <c r="G75" i="45"/>
  <c r="H75" i="45"/>
  <c r="I75" i="45"/>
  <c r="J75" i="45"/>
  <c r="K75" i="45"/>
  <c r="L75" i="45"/>
  <c r="O75" i="45"/>
  <c r="P75" i="45"/>
  <c r="B90" i="45"/>
  <c r="C90" i="45"/>
  <c r="D76" i="45"/>
  <c r="E90" i="45"/>
  <c r="F90" i="45"/>
  <c r="G90" i="45"/>
  <c r="H76" i="45"/>
  <c r="I90" i="45"/>
  <c r="J90" i="45"/>
  <c r="K90" i="45"/>
  <c r="L76" i="45"/>
  <c r="M90" i="45"/>
  <c r="N90" i="45"/>
  <c r="O90" i="45"/>
  <c r="P76" i="45"/>
  <c r="Q90" i="45"/>
  <c r="J63" i="45"/>
  <c r="K63" i="45"/>
  <c r="L63" i="45"/>
  <c r="M63" i="45"/>
  <c r="N63" i="45"/>
  <c r="O63" i="45"/>
  <c r="P63" i="45"/>
  <c r="Q63" i="45"/>
  <c r="B64" i="45"/>
  <c r="D64" i="45"/>
  <c r="E64" i="45"/>
  <c r="F64" i="45"/>
  <c r="H64" i="45"/>
  <c r="I64" i="45"/>
  <c r="J64" i="45"/>
  <c r="K64" i="45"/>
  <c r="E65" i="45"/>
  <c r="F65" i="45"/>
  <c r="G65" i="45"/>
  <c r="H65" i="45"/>
  <c r="I65" i="45"/>
  <c r="J65" i="45"/>
  <c r="K65" i="45"/>
  <c r="L65" i="45"/>
  <c r="M65" i="45"/>
  <c r="N65" i="45"/>
  <c r="Q66" i="45"/>
  <c r="E67" i="45"/>
  <c r="F67" i="45"/>
  <c r="H67" i="45"/>
  <c r="I67" i="45"/>
  <c r="J67" i="45"/>
  <c r="L67" i="45"/>
  <c r="M67" i="45"/>
  <c r="N67" i="45"/>
  <c r="O67" i="45"/>
  <c r="F68" i="45"/>
  <c r="H68" i="45"/>
  <c r="I68" i="45"/>
  <c r="Q68" i="45"/>
  <c r="B69" i="45"/>
  <c r="E69" i="45"/>
  <c r="F69" i="45"/>
  <c r="I69" i="45"/>
  <c r="J69" i="45"/>
  <c r="K69" i="45"/>
  <c r="M69" i="45"/>
  <c r="N69" i="45"/>
  <c r="B70" i="45"/>
  <c r="C70" i="45"/>
  <c r="Q70" i="45"/>
  <c r="B71" i="45"/>
  <c r="E71" i="45"/>
  <c r="F71" i="45"/>
  <c r="I71" i="45"/>
  <c r="B72" i="45"/>
  <c r="F72" i="45"/>
  <c r="B73" i="45"/>
  <c r="E73" i="45"/>
  <c r="F73" i="45"/>
  <c r="I73" i="45"/>
  <c r="M73" i="45"/>
  <c r="N73" i="45"/>
  <c r="E74" i="45"/>
  <c r="M75" i="45"/>
  <c r="N75" i="45"/>
  <c r="Q75" i="45"/>
  <c r="B76" i="45"/>
  <c r="C76" i="45"/>
  <c r="E76" i="45"/>
  <c r="F76" i="45"/>
  <c r="I76" i="45"/>
  <c r="M76" i="45"/>
  <c r="O76" i="45"/>
  <c r="Q76" i="45"/>
  <c r="J81" i="45"/>
  <c r="M81" i="45"/>
  <c r="N81" i="45"/>
  <c r="O81" i="45"/>
  <c r="P81" i="45"/>
  <c r="Q81" i="45"/>
  <c r="B82" i="45"/>
  <c r="D82" i="45"/>
  <c r="E82" i="45"/>
  <c r="F82" i="45"/>
  <c r="G82" i="45"/>
  <c r="H82" i="45"/>
  <c r="I82" i="45"/>
  <c r="J82" i="45"/>
  <c r="K82" i="45"/>
  <c r="L82" i="45"/>
  <c r="M82" i="45"/>
  <c r="F83" i="45"/>
  <c r="G83" i="45"/>
  <c r="H83" i="45"/>
  <c r="I83" i="45"/>
  <c r="J83" i="45"/>
  <c r="K83" i="45"/>
  <c r="L83" i="45"/>
  <c r="M83" i="45"/>
  <c r="N83" i="45"/>
  <c r="B88" i="45"/>
  <c r="C88" i="45"/>
  <c r="E88" i="45"/>
  <c r="F88" i="45"/>
  <c r="G88" i="45"/>
  <c r="I88" i="45"/>
  <c r="J88" i="45"/>
  <c r="K88" i="45"/>
  <c r="M88" i="45"/>
  <c r="N88" i="45"/>
  <c r="O88" i="45"/>
  <c r="Q88" i="45"/>
  <c r="G89" i="45"/>
  <c r="D67" i="44"/>
  <c r="I36" i="42"/>
  <c r="M36" i="42"/>
  <c r="P63" i="44"/>
  <c r="G63" i="44"/>
  <c r="J63" i="44"/>
  <c r="F64" i="44"/>
  <c r="G64" i="44"/>
  <c r="H64" i="44"/>
  <c r="J64" i="44"/>
  <c r="K64" i="44"/>
  <c r="L64" i="44"/>
  <c r="Q65" i="44"/>
  <c r="D66" i="44"/>
  <c r="F66" i="44"/>
  <c r="G66" i="44"/>
  <c r="H66" i="44"/>
  <c r="J67" i="44"/>
  <c r="P67" i="44"/>
  <c r="Q67" i="44"/>
  <c r="E86" i="44"/>
  <c r="K68" i="44"/>
  <c r="B69" i="44"/>
  <c r="C69" i="44"/>
  <c r="D69" i="44"/>
  <c r="E69" i="44"/>
  <c r="F69" i="44"/>
  <c r="G69" i="44"/>
  <c r="H69" i="44"/>
  <c r="I69" i="44"/>
  <c r="J69" i="44"/>
  <c r="K69" i="44"/>
  <c r="L69" i="44"/>
  <c r="M69" i="44"/>
  <c r="N69" i="44"/>
  <c r="O69" i="44"/>
  <c r="P69" i="44"/>
  <c r="Q69" i="44"/>
  <c r="E70" i="44"/>
  <c r="F70" i="44"/>
  <c r="G70" i="44"/>
  <c r="H70" i="44"/>
  <c r="Q70" i="44"/>
  <c r="B71" i="44"/>
  <c r="J71" i="44"/>
  <c r="M71" i="44"/>
  <c r="Q71" i="44"/>
  <c r="B72" i="44"/>
  <c r="C72" i="44"/>
  <c r="D72" i="44"/>
  <c r="H72" i="44"/>
  <c r="J72" i="44"/>
  <c r="B73" i="44"/>
  <c r="C73" i="44"/>
  <c r="D73" i="44"/>
  <c r="G73" i="44"/>
  <c r="H73" i="44"/>
  <c r="J73" i="44"/>
  <c r="M73" i="44"/>
  <c r="B74" i="44"/>
  <c r="C74" i="44"/>
  <c r="D74" i="44"/>
  <c r="E74" i="44"/>
  <c r="G74" i="44"/>
  <c r="H74" i="44"/>
  <c r="J74" i="44"/>
  <c r="K74" i="44"/>
  <c r="L74" i="44"/>
  <c r="Q74" i="44"/>
  <c r="B75" i="44"/>
  <c r="C75" i="44"/>
  <c r="D75" i="44"/>
  <c r="E75" i="44"/>
  <c r="F75" i="44"/>
  <c r="G75" i="44"/>
  <c r="H75" i="44"/>
  <c r="I75" i="44"/>
  <c r="J75" i="44"/>
  <c r="M75" i="44"/>
  <c r="N75" i="44"/>
  <c r="Q75" i="44"/>
  <c r="D76" i="44"/>
  <c r="E76" i="44"/>
  <c r="F76" i="44"/>
  <c r="G76" i="44"/>
  <c r="Q76" i="44"/>
  <c r="C63" i="44"/>
  <c r="D63" i="44"/>
  <c r="L63" i="44"/>
  <c r="D64" i="44"/>
  <c r="D65" i="44"/>
  <c r="H65" i="44"/>
  <c r="J65" i="44"/>
  <c r="K65" i="44"/>
  <c r="L65" i="44"/>
  <c r="N65" i="44"/>
  <c r="O65" i="44"/>
  <c r="P65" i="44"/>
  <c r="B66" i="44"/>
  <c r="C66" i="44"/>
  <c r="O67" i="44"/>
  <c r="B68" i="44"/>
  <c r="C68" i="44"/>
  <c r="D68" i="44"/>
  <c r="G68" i="44"/>
  <c r="H68" i="44"/>
  <c r="J68" i="44"/>
  <c r="L68" i="44"/>
  <c r="D70" i="44"/>
  <c r="C71" i="44"/>
  <c r="D71" i="44"/>
  <c r="G71" i="44"/>
  <c r="K72" i="44"/>
  <c r="L72" i="44"/>
  <c r="N72" i="44"/>
  <c r="O72" i="44"/>
  <c r="P72" i="44"/>
  <c r="F73" i="44"/>
  <c r="K75" i="44"/>
  <c r="L75" i="44"/>
  <c r="O75" i="44"/>
  <c r="P75" i="44"/>
  <c r="B76" i="44"/>
  <c r="O76" i="44"/>
  <c r="E81" i="44"/>
  <c r="M81" i="44"/>
  <c r="E83" i="44"/>
  <c r="A3" i="43"/>
  <c r="E80" i="45"/>
  <c r="I80" i="45"/>
  <c r="M80" i="45"/>
  <c r="O68" i="43"/>
  <c r="Q80" i="45"/>
  <c r="B63" i="43"/>
  <c r="E63" i="43"/>
  <c r="F63" i="43"/>
  <c r="G81" i="44"/>
  <c r="B64" i="43"/>
  <c r="E64" i="43"/>
  <c r="F64" i="43"/>
  <c r="G82" i="44"/>
  <c r="I64" i="43"/>
  <c r="B65" i="43"/>
  <c r="E65" i="43"/>
  <c r="F65" i="43"/>
  <c r="G83" i="44"/>
  <c r="M83" i="44"/>
  <c r="O83" i="44"/>
  <c r="B66" i="43"/>
  <c r="E66" i="43"/>
  <c r="F66" i="43"/>
  <c r="G84" i="44"/>
  <c r="H66" i="43"/>
  <c r="O84" i="44"/>
  <c r="D85" i="44"/>
  <c r="E85" i="44"/>
  <c r="G67" i="43"/>
  <c r="N85" i="44"/>
  <c r="O85" i="44"/>
  <c r="G86" i="44"/>
  <c r="O86" i="44"/>
  <c r="P86" i="44"/>
  <c r="B70" i="43"/>
  <c r="D88" i="43"/>
  <c r="F70" i="43"/>
  <c r="H70" i="43"/>
  <c r="L88" i="43"/>
  <c r="O88" i="44"/>
  <c r="D89" i="44"/>
  <c r="B72" i="43"/>
  <c r="E72" i="43"/>
  <c r="F72" i="43"/>
  <c r="G72" i="43"/>
  <c r="B73" i="43"/>
  <c r="E73" i="43"/>
  <c r="F73" i="43"/>
  <c r="H73" i="43"/>
  <c r="B74" i="43"/>
  <c r="C74" i="43"/>
  <c r="E74" i="43"/>
  <c r="F74" i="43"/>
  <c r="G74" i="43"/>
  <c r="H74" i="43"/>
  <c r="I74" i="43"/>
  <c r="K74" i="43"/>
  <c r="L74" i="43"/>
  <c r="M74" i="43"/>
  <c r="N74" i="43"/>
  <c r="O74" i="43"/>
  <c r="B75" i="43"/>
  <c r="D75" i="43"/>
  <c r="E75" i="43"/>
  <c r="F75" i="43"/>
  <c r="H75" i="43"/>
  <c r="I75" i="43"/>
  <c r="J75" i="43"/>
  <c r="L75" i="43"/>
  <c r="M75" i="43"/>
  <c r="N75" i="43"/>
  <c r="O75" i="43"/>
  <c r="P75" i="43"/>
  <c r="Q75" i="43"/>
  <c r="B76" i="43"/>
  <c r="F76" i="43"/>
  <c r="H76" i="43"/>
  <c r="O90" i="44"/>
  <c r="A60" i="43"/>
  <c r="C65" i="43"/>
  <c r="G65" i="43"/>
  <c r="G68" i="43"/>
  <c r="K68" i="43"/>
  <c r="C69" i="43"/>
  <c r="C71" i="43"/>
  <c r="G71" i="43"/>
  <c r="C72" i="43"/>
  <c r="C73" i="43"/>
  <c r="C75" i="43"/>
  <c r="G75" i="43"/>
  <c r="K75" i="43"/>
  <c r="A78" i="43"/>
  <c r="L84" i="43"/>
  <c r="L85" i="43"/>
  <c r="D89" i="43"/>
  <c r="G36" i="42"/>
  <c r="H81" i="43"/>
  <c r="C37" i="42"/>
  <c r="F37" i="42"/>
  <c r="G37" i="42"/>
  <c r="G177" i="6" s="1"/>
  <c r="L37" i="42"/>
  <c r="B34" i="42"/>
  <c r="C34" i="42"/>
  <c r="E34" i="42"/>
  <c r="Q35" i="42"/>
  <c r="K36" i="42"/>
  <c r="C56" i="41"/>
  <c r="D56" i="41"/>
  <c r="F65" i="41"/>
  <c r="G56" i="41"/>
  <c r="J65" i="41"/>
  <c r="K65" i="41"/>
  <c r="L65" i="41"/>
  <c r="N65" i="41"/>
  <c r="P55" i="41"/>
  <c r="B51" i="41"/>
  <c r="D72" i="41"/>
  <c r="E51" i="41"/>
  <c r="I51" i="41"/>
  <c r="J72" i="41"/>
  <c r="K72" i="41"/>
  <c r="L72" i="41"/>
  <c r="N72" i="41"/>
  <c r="O72" i="41"/>
  <c r="P72" i="41"/>
  <c r="B73" i="41"/>
  <c r="C73" i="41"/>
  <c r="F73" i="41"/>
  <c r="H52" i="41"/>
  <c r="I52" i="41"/>
  <c r="J52" i="41"/>
  <c r="K52" i="41"/>
  <c r="L52" i="41"/>
  <c r="M52" i="41"/>
  <c r="N52" i="41"/>
  <c r="P52" i="41"/>
  <c r="Q52" i="41"/>
  <c r="B53" i="41"/>
  <c r="C53" i="41"/>
  <c r="D53" i="41"/>
  <c r="J74" i="41"/>
  <c r="N74" i="41"/>
  <c r="B75" i="41"/>
  <c r="E54" i="41"/>
  <c r="H54" i="41"/>
  <c r="I54" i="41"/>
  <c r="J75" i="41"/>
  <c r="L54" i="41"/>
  <c r="Q54" i="41"/>
  <c r="J56" i="41"/>
  <c r="K56" i="41"/>
  <c r="L56" i="41"/>
  <c r="M56" i="41"/>
  <c r="N56" i="41"/>
  <c r="O56" i="41"/>
  <c r="P56" i="41"/>
  <c r="Q56" i="41"/>
  <c r="B58" i="41"/>
  <c r="C58" i="41"/>
  <c r="E58" i="41"/>
  <c r="I58" i="41"/>
  <c r="J58" i="41"/>
  <c r="M58" i="41"/>
  <c r="N58" i="41"/>
  <c r="O58" i="41"/>
  <c r="P58" i="41"/>
  <c r="Q58" i="41"/>
  <c r="B59" i="41"/>
  <c r="C59" i="41"/>
  <c r="D59" i="41"/>
  <c r="H59" i="41"/>
  <c r="J59" i="41"/>
  <c r="K59" i="41"/>
  <c r="L59" i="41"/>
  <c r="J60" i="41"/>
  <c r="K60" i="41"/>
  <c r="L60" i="41"/>
  <c r="M60" i="41"/>
  <c r="N60" i="41"/>
  <c r="O60" i="41"/>
  <c r="P60" i="41"/>
  <c r="Q60" i="41"/>
  <c r="B61" i="41"/>
  <c r="C61" i="41"/>
  <c r="D61" i="41"/>
  <c r="E61" i="41"/>
  <c r="F61" i="41"/>
  <c r="G61" i="41"/>
  <c r="H61" i="41"/>
  <c r="I61" i="41"/>
  <c r="M61" i="41"/>
  <c r="Q61" i="41"/>
  <c r="B62" i="41"/>
  <c r="E62" i="41"/>
  <c r="F62" i="41"/>
  <c r="G62" i="41"/>
  <c r="H62" i="41"/>
  <c r="I62" i="41"/>
  <c r="K62" i="41"/>
  <c r="L62" i="41"/>
  <c r="M62" i="41"/>
  <c r="P62" i="41"/>
  <c r="Q62" i="41"/>
  <c r="J63" i="41"/>
  <c r="K63" i="41"/>
  <c r="L63" i="41"/>
  <c r="N63" i="41"/>
  <c r="O63" i="41"/>
  <c r="P63" i="41"/>
  <c r="Q63" i="41"/>
  <c r="B64" i="41"/>
  <c r="E64" i="41"/>
  <c r="F64" i="41"/>
  <c r="G64" i="41"/>
  <c r="H64" i="41"/>
  <c r="I64" i="41"/>
  <c r="J64" i="41"/>
  <c r="K64" i="41"/>
  <c r="L64" i="41"/>
  <c r="M64" i="41"/>
  <c r="N64" i="41"/>
  <c r="O64" i="41"/>
  <c r="P64" i="41"/>
  <c r="Q64" i="41"/>
  <c r="G65" i="41"/>
  <c r="Q65" i="41"/>
  <c r="E66" i="41"/>
  <c r="F81" i="41"/>
  <c r="I66" i="41"/>
  <c r="M66" i="41"/>
  <c r="Q66" i="41"/>
  <c r="B67" i="41"/>
  <c r="C67" i="41"/>
  <c r="D82" i="41"/>
  <c r="E67" i="41"/>
  <c r="F67" i="41"/>
  <c r="H67" i="41"/>
  <c r="I67" i="41"/>
  <c r="M67" i="41"/>
  <c r="Q67" i="41"/>
  <c r="D51" i="41"/>
  <c r="F51" i="41"/>
  <c r="G51" i="41"/>
  <c r="H51" i="41"/>
  <c r="O51" i="41"/>
  <c r="P51" i="41"/>
  <c r="C52" i="41"/>
  <c r="D52" i="41"/>
  <c r="G52" i="41"/>
  <c r="P53" i="41"/>
  <c r="B54" i="41"/>
  <c r="C54" i="41"/>
  <c r="D54" i="41"/>
  <c r="F54" i="41"/>
  <c r="G54" i="41"/>
  <c r="N54" i="41"/>
  <c r="O54" i="41"/>
  <c r="P54" i="41"/>
  <c r="C55" i="41"/>
  <c r="N55" i="41"/>
  <c r="O55" i="41"/>
  <c r="D58" i="41"/>
  <c r="F58" i="41"/>
  <c r="G58" i="41"/>
  <c r="H58" i="41"/>
  <c r="K58" i="41"/>
  <c r="L58" i="41"/>
  <c r="G59" i="41"/>
  <c r="H60" i="41"/>
  <c r="J61" i="41"/>
  <c r="K61" i="41"/>
  <c r="L61" i="41"/>
  <c r="N61" i="41"/>
  <c r="O61" i="41"/>
  <c r="P61" i="41"/>
  <c r="C62" i="41"/>
  <c r="D62" i="41"/>
  <c r="J62" i="41"/>
  <c r="N62" i="41"/>
  <c r="O62" i="41"/>
  <c r="G63" i="41"/>
  <c r="H63" i="41"/>
  <c r="C64" i="41"/>
  <c r="D64" i="41"/>
  <c r="O65" i="41"/>
  <c r="B66" i="41"/>
  <c r="C66" i="41"/>
  <c r="D66" i="41"/>
  <c r="G66" i="41"/>
  <c r="H66" i="41"/>
  <c r="J67" i="41"/>
  <c r="K67" i="41"/>
  <c r="L67" i="41"/>
  <c r="N67" i="41"/>
  <c r="O67" i="41"/>
  <c r="P67" i="41"/>
  <c r="B72" i="41"/>
  <c r="E72" i="41"/>
  <c r="F72" i="41"/>
  <c r="G72" i="41"/>
  <c r="H72" i="41"/>
  <c r="D73" i="41"/>
  <c r="G73" i="41"/>
  <c r="H73" i="41"/>
  <c r="I73" i="41"/>
  <c r="J73" i="41"/>
  <c r="K73" i="41"/>
  <c r="L73" i="41"/>
  <c r="M73" i="41"/>
  <c r="N73" i="41"/>
  <c r="P73" i="41"/>
  <c r="Q73" i="41"/>
  <c r="B74" i="41"/>
  <c r="C74" i="41"/>
  <c r="P74" i="41"/>
  <c r="C75" i="41"/>
  <c r="D75" i="41"/>
  <c r="E75" i="41"/>
  <c r="F75" i="41"/>
  <c r="G75" i="41"/>
  <c r="I75" i="41"/>
  <c r="N75" i="41"/>
  <c r="O75" i="41"/>
  <c r="P75" i="41"/>
  <c r="B81" i="41"/>
  <c r="C81" i="41"/>
  <c r="D81" i="41"/>
  <c r="G81" i="41"/>
  <c r="H81" i="41"/>
  <c r="J82" i="41"/>
  <c r="K82" i="41"/>
  <c r="L82" i="41"/>
  <c r="N82" i="41"/>
  <c r="O82" i="41"/>
  <c r="P82" i="41"/>
  <c r="B36" i="38"/>
  <c r="J36" i="38"/>
  <c r="L57" i="40"/>
  <c r="H51" i="40"/>
  <c r="I51" i="40"/>
  <c r="J51" i="40"/>
  <c r="K51" i="40"/>
  <c r="L51" i="40"/>
  <c r="M51" i="40"/>
  <c r="N51" i="40"/>
  <c r="O51" i="40"/>
  <c r="P51" i="40"/>
  <c r="P52" i="40"/>
  <c r="Q52" i="40"/>
  <c r="B53" i="40"/>
  <c r="E53" i="40"/>
  <c r="F53" i="40"/>
  <c r="G53" i="40"/>
  <c r="H53" i="40"/>
  <c r="I53" i="40"/>
  <c r="J53" i="40"/>
  <c r="K53" i="40"/>
  <c r="L53" i="40"/>
  <c r="G54" i="40"/>
  <c r="H54" i="40"/>
  <c r="I54" i="40"/>
  <c r="J54" i="40"/>
  <c r="K54" i="40"/>
  <c r="L54" i="40"/>
  <c r="M54" i="40"/>
  <c r="N54" i="40"/>
  <c r="O54" i="40"/>
  <c r="Q54" i="40"/>
  <c r="H56" i="40"/>
  <c r="I56" i="40"/>
  <c r="J56" i="40"/>
  <c r="K56" i="40"/>
  <c r="L56" i="40"/>
  <c r="Q56" i="40"/>
  <c r="O57" i="40"/>
  <c r="P57" i="40"/>
  <c r="Q57" i="40"/>
  <c r="P58" i="40"/>
  <c r="D59" i="40"/>
  <c r="F59" i="40"/>
  <c r="G59" i="40"/>
  <c r="H59" i="40"/>
  <c r="I59" i="40"/>
  <c r="J59" i="40"/>
  <c r="L59" i="40"/>
  <c r="N59" i="40"/>
  <c r="Q59" i="40"/>
  <c r="H60" i="40"/>
  <c r="I60" i="40"/>
  <c r="J60" i="40"/>
  <c r="K60" i="40"/>
  <c r="L60" i="40"/>
  <c r="M60" i="40"/>
  <c r="O60" i="40"/>
  <c r="P60" i="40"/>
  <c r="N61" i="40"/>
  <c r="Q61" i="40"/>
  <c r="B62" i="40"/>
  <c r="C62" i="40"/>
  <c r="D62" i="40"/>
  <c r="F62" i="40"/>
  <c r="J62" i="40"/>
  <c r="N62" i="40"/>
  <c r="Q62" i="40"/>
  <c r="H63" i="40"/>
  <c r="I63" i="40"/>
  <c r="J63" i="40"/>
  <c r="K63" i="40"/>
  <c r="L63" i="40"/>
  <c r="M63" i="40"/>
  <c r="N63" i="40"/>
  <c r="O63" i="40"/>
  <c r="P63" i="40"/>
  <c r="Q63" i="40"/>
  <c r="G64" i="40"/>
  <c r="H64" i="40"/>
  <c r="I64" i="40"/>
  <c r="J64" i="40"/>
  <c r="K64" i="40"/>
  <c r="L64" i="40"/>
  <c r="M64" i="40"/>
  <c r="N64" i="40"/>
  <c r="O64" i="40"/>
  <c r="Q64" i="40"/>
  <c r="N65" i="40"/>
  <c r="O65" i="40"/>
  <c r="P65" i="40"/>
  <c r="H66" i="40"/>
  <c r="I66" i="40"/>
  <c r="J66" i="40"/>
  <c r="K66" i="40"/>
  <c r="L66" i="40"/>
  <c r="K67" i="40"/>
  <c r="N67" i="40"/>
  <c r="O67" i="40"/>
  <c r="P67" i="40"/>
  <c r="Q67" i="40"/>
  <c r="E52" i="40"/>
  <c r="G52" i="40"/>
  <c r="H52" i="40"/>
  <c r="I52" i="40"/>
  <c r="K52" i="40"/>
  <c r="L52" i="40"/>
  <c r="M52" i="40"/>
  <c r="O52" i="40"/>
  <c r="M53" i="40"/>
  <c r="O53" i="40"/>
  <c r="P53" i="40"/>
  <c r="P54" i="40"/>
  <c r="E55" i="40"/>
  <c r="G55" i="40"/>
  <c r="H55" i="40"/>
  <c r="I55" i="40"/>
  <c r="K55" i="40"/>
  <c r="L55" i="40"/>
  <c r="M55" i="40"/>
  <c r="O55" i="40"/>
  <c r="P55" i="40"/>
  <c r="M56" i="40"/>
  <c r="O56" i="40"/>
  <c r="P56" i="40"/>
  <c r="M58" i="40"/>
  <c r="O58" i="40"/>
  <c r="E59" i="40"/>
  <c r="K59" i="40"/>
  <c r="M59" i="40"/>
  <c r="O59" i="40"/>
  <c r="P59" i="40"/>
  <c r="G60" i="40"/>
  <c r="L61" i="40"/>
  <c r="O61" i="40"/>
  <c r="P61" i="40"/>
  <c r="E62" i="40"/>
  <c r="G62" i="40"/>
  <c r="H62" i="40"/>
  <c r="I62" i="40"/>
  <c r="K62" i="40"/>
  <c r="L62" i="40"/>
  <c r="M62" i="40"/>
  <c r="O62" i="40"/>
  <c r="P62" i="40"/>
  <c r="E63" i="40"/>
  <c r="P64" i="40"/>
  <c r="E65" i="40"/>
  <c r="M66" i="40"/>
  <c r="O66" i="40"/>
  <c r="P66" i="40"/>
  <c r="Q66" i="40"/>
  <c r="A3" i="39"/>
  <c r="D57" i="39"/>
  <c r="F71" i="40"/>
  <c r="J71" i="40"/>
  <c r="N71" i="40"/>
  <c r="I73" i="39"/>
  <c r="L73" i="40"/>
  <c r="E74" i="39"/>
  <c r="O74" i="40"/>
  <c r="E75" i="39"/>
  <c r="I75" i="39"/>
  <c r="L75" i="40"/>
  <c r="M75" i="39"/>
  <c r="E76" i="39"/>
  <c r="I77" i="39"/>
  <c r="P57" i="39"/>
  <c r="Q57" i="39"/>
  <c r="E78" i="39"/>
  <c r="I78" i="39"/>
  <c r="O78" i="40"/>
  <c r="P59" i="39"/>
  <c r="Q78" i="39"/>
  <c r="K60" i="39"/>
  <c r="L60" i="39"/>
  <c r="N60" i="39"/>
  <c r="Q60" i="39"/>
  <c r="O61" i="39"/>
  <c r="P61" i="39"/>
  <c r="H79" i="41"/>
  <c r="I79" i="39"/>
  <c r="L62" i="39"/>
  <c r="Q79" i="39"/>
  <c r="H63" i="39"/>
  <c r="I63" i="39"/>
  <c r="J63" i="39"/>
  <c r="K63" i="39"/>
  <c r="L63" i="39"/>
  <c r="H64" i="39"/>
  <c r="I64" i="39"/>
  <c r="J64" i="39"/>
  <c r="K64" i="39"/>
  <c r="L64" i="39"/>
  <c r="M64" i="39"/>
  <c r="N64" i="39"/>
  <c r="O64" i="39"/>
  <c r="P64" i="39"/>
  <c r="Q64" i="39"/>
  <c r="E80" i="39"/>
  <c r="I66" i="39"/>
  <c r="Q66" i="39"/>
  <c r="B82" i="40"/>
  <c r="A48" i="39"/>
  <c r="D63" i="39"/>
  <c r="A69" i="39"/>
  <c r="E72" i="39"/>
  <c r="E73" i="39"/>
  <c r="M73" i="39"/>
  <c r="I74" i="39"/>
  <c r="I76" i="39"/>
  <c r="M76" i="39"/>
  <c r="E77" i="39"/>
  <c r="E81" i="39"/>
  <c r="I82" i="39"/>
  <c r="K34" i="38"/>
  <c r="L34" i="38"/>
  <c r="O34" i="38"/>
  <c r="P34" i="38"/>
  <c r="E79" i="39"/>
  <c r="F36" i="38"/>
  <c r="G36" i="38"/>
  <c r="M77" i="39"/>
  <c r="Q72" i="39"/>
  <c r="F37" i="38"/>
  <c r="G34" i="38"/>
  <c r="H34" i="38"/>
  <c r="M34" i="38"/>
  <c r="H37" i="38"/>
  <c r="J37" i="38"/>
  <c r="K37" i="38"/>
  <c r="N36" i="38"/>
  <c r="O37" i="38"/>
  <c r="C65" i="37"/>
  <c r="D57" i="37"/>
  <c r="E57" i="37"/>
  <c r="C51" i="37"/>
  <c r="F72" i="37"/>
  <c r="G51" i="37"/>
  <c r="I72" i="37"/>
  <c r="L72" i="37"/>
  <c r="M72" i="37"/>
  <c r="N72" i="37"/>
  <c r="C52" i="37"/>
  <c r="G52" i="37"/>
  <c r="I52" i="37"/>
  <c r="K52" i="37"/>
  <c r="L52" i="37"/>
  <c r="M52" i="37"/>
  <c r="O52" i="37"/>
  <c r="D74" i="37"/>
  <c r="E53" i="37"/>
  <c r="F74" i="37"/>
  <c r="G53" i="37"/>
  <c r="K53" i="37"/>
  <c r="O53" i="37"/>
  <c r="H54" i="37"/>
  <c r="I54" i="37"/>
  <c r="K54" i="37"/>
  <c r="O54" i="37"/>
  <c r="P54" i="37"/>
  <c r="J55" i="37"/>
  <c r="K55" i="37"/>
  <c r="N55" i="37"/>
  <c r="Q55" i="37"/>
  <c r="E56" i="37"/>
  <c r="H56" i="37"/>
  <c r="N56" i="37"/>
  <c r="J57" i="37"/>
  <c r="K57" i="37"/>
  <c r="L57" i="37"/>
  <c r="M57" i="37"/>
  <c r="N57" i="37"/>
  <c r="O57" i="37"/>
  <c r="P57" i="37"/>
  <c r="Q57" i="37"/>
  <c r="B58" i="37"/>
  <c r="C58" i="37"/>
  <c r="D58" i="37"/>
  <c r="F58" i="37"/>
  <c r="J58" i="37"/>
  <c r="M58" i="37"/>
  <c r="N58" i="37"/>
  <c r="P58" i="37"/>
  <c r="Q58" i="37"/>
  <c r="B59" i="37"/>
  <c r="C59" i="37"/>
  <c r="D59" i="37"/>
  <c r="E59" i="37"/>
  <c r="G59" i="37"/>
  <c r="H59" i="37"/>
  <c r="J59" i="37"/>
  <c r="L59" i="37"/>
  <c r="M59" i="37"/>
  <c r="N59" i="37"/>
  <c r="O59" i="37"/>
  <c r="P59" i="37"/>
  <c r="E60" i="37"/>
  <c r="H60" i="37"/>
  <c r="I60" i="37"/>
  <c r="J60" i="37"/>
  <c r="K60" i="37"/>
  <c r="L60" i="37"/>
  <c r="M60" i="37"/>
  <c r="N60" i="37"/>
  <c r="O60" i="37"/>
  <c r="P60" i="37"/>
  <c r="B61" i="37"/>
  <c r="C61" i="37"/>
  <c r="D61" i="37"/>
  <c r="E61" i="37"/>
  <c r="F61" i="37"/>
  <c r="G61" i="37"/>
  <c r="H61" i="37"/>
  <c r="I61" i="37"/>
  <c r="J61" i="37"/>
  <c r="K61" i="37"/>
  <c r="L61" i="37"/>
  <c r="M61" i="37"/>
  <c r="N61" i="37"/>
  <c r="B62" i="37"/>
  <c r="C62" i="37"/>
  <c r="F62" i="37"/>
  <c r="J62" i="37"/>
  <c r="N62" i="37"/>
  <c r="E63" i="37"/>
  <c r="F63" i="37"/>
  <c r="H63" i="37"/>
  <c r="B64" i="37"/>
  <c r="C64" i="37"/>
  <c r="D64" i="37"/>
  <c r="E64" i="37"/>
  <c r="F64" i="37"/>
  <c r="G64" i="37"/>
  <c r="H64" i="37"/>
  <c r="I64" i="37"/>
  <c r="J64" i="37"/>
  <c r="K64" i="37"/>
  <c r="L64" i="37"/>
  <c r="M64" i="37"/>
  <c r="N64" i="37"/>
  <c r="O64" i="37"/>
  <c r="H65" i="37"/>
  <c r="B66" i="37"/>
  <c r="C81" i="37"/>
  <c r="E66" i="37"/>
  <c r="F66" i="37"/>
  <c r="H66" i="37"/>
  <c r="I81" i="37"/>
  <c r="K81" i="37"/>
  <c r="L81" i="37"/>
  <c r="O81" i="37"/>
  <c r="P81" i="37"/>
  <c r="B67" i="37"/>
  <c r="C67" i="37"/>
  <c r="E82" i="37"/>
  <c r="F67" i="37"/>
  <c r="H67" i="37"/>
  <c r="I82" i="37"/>
  <c r="K82" i="37"/>
  <c r="L82" i="37"/>
  <c r="M67" i="37"/>
  <c r="N67" i="37"/>
  <c r="O67" i="37"/>
  <c r="P67" i="37"/>
  <c r="Q67" i="37"/>
  <c r="I51" i="37"/>
  <c r="L51" i="37"/>
  <c r="M51" i="37"/>
  <c r="N51" i="37"/>
  <c r="P51" i="37"/>
  <c r="Q51" i="37"/>
  <c r="D52" i="37"/>
  <c r="H52" i="37"/>
  <c r="H53" i="37"/>
  <c r="I53" i="37"/>
  <c r="L53" i="37"/>
  <c r="M53" i="37"/>
  <c r="P53" i="37"/>
  <c r="Q54" i="37"/>
  <c r="G55" i="37"/>
  <c r="H55" i="37"/>
  <c r="L55" i="37"/>
  <c r="M55" i="37"/>
  <c r="O55" i="37"/>
  <c r="P55" i="37"/>
  <c r="P56" i="37"/>
  <c r="H57" i="37"/>
  <c r="E58" i="37"/>
  <c r="G58" i="37"/>
  <c r="H58" i="37"/>
  <c r="I58" i="37"/>
  <c r="K58" i="37"/>
  <c r="L58" i="37"/>
  <c r="O58" i="37"/>
  <c r="I59" i="37"/>
  <c r="K59" i="37"/>
  <c r="Q59" i="37"/>
  <c r="O61" i="37"/>
  <c r="P61" i="37"/>
  <c r="Q61" i="37"/>
  <c r="D62" i="37"/>
  <c r="E62" i="37"/>
  <c r="G62" i="37"/>
  <c r="H62" i="37"/>
  <c r="K62" i="37"/>
  <c r="L62" i="37"/>
  <c r="M62" i="37"/>
  <c r="O62" i="37"/>
  <c r="P62" i="37"/>
  <c r="Q62" i="37"/>
  <c r="P63" i="37"/>
  <c r="P64" i="37"/>
  <c r="Q64" i="37"/>
  <c r="D66" i="37"/>
  <c r="G66" i="37"/>
  <c r="O66" i="37"/>
  <c r="P66" i="37"/>
  <c r="Q66" i="37"/>
  <c r="D67" i="37"/>
  <c r="E67" i="37"/>
  <c r="G67" i="37"/>
  <c r="P72" i="37"/>
  <c r="Q72" i="37"/>
  <c r="C73" i="37"/>
  <c r="D73" i="37"/>
  <c r="G73" i="37"/>
  <c r="H73" i="37"/>
  <c r="I73" i="37"/>
  <c r="K73" i="37"/>
  <c r="L73" i="37"/>
  <c r="O73" i="37"/>
  <c r="H74" i="37"/>
  <c r="I74" i="37"/>
  <c r="K74" i="37"/>
  <c r="L74" i="37"/>
  <c r="M74" i="37"/>
  <c r="O74" i="37"/>
  <c r="P74" i="37"/>
  <c r="I75" i="37"/>
  <c r="K75" i="37"/>
  <c r="O75" i="37"/>
  <c r="Q75" i="37"/>
  <c r="B81" i="37"/>
  <c r="D81" i="37"/>
  <c r="E81" i="37"/>
  <c r="F81" i="37"/>
  <c r="G81" i="37"/>
  <c r="H81" i="37"/>
  <c r="Q81" i="37"/>
  <c r="B82" i="37"/>
  <c r="D82" i="37"/>
  <c r="F82" i="37"/>
  <c r="G82" i="37"/>
  <c r="Q82" i="37"/>
  <c r="E56" i="36"/>
  <c r="I36" i="34"/>
  <c r="M51" i="36"/>
  <c r="M52" i="36"/>
  <c r="O52" i="36"/>
  <c r="B53" i="36"/>
  <c r="C53" i="36"/>
  <c r="I53" i="36"/>
  <c r="M53" i="36"/>
  <c r="N53" i="36"/>
  <c r="I54" i="36"/>
  <c r="K54" i="36"/>
  <c r="B55" i="36"/>
  <c r="M55" i="36"/>
  <c r="N55" i="36"/>
  <c r="I56" i="36"/>
  <c r="M56" i="36"/>
  <c r="B57" i="36"/>
  <c r="K57" i="36"/>
  <c r="B58" i="36"/>
  <c r="L58" i="36"/>
  <c r="M58" i="36"/>
  <c r="N58" i="36"/>
  <c r="Q58" i="36"/>
  <c r="B59" i="36"/>
  <c r="C59" i="36"/>
  <c r="E59" i="36"/>
  <c r="G59" i="36"/>
  <c r="I59" i="36"/>
  <c r="K59" i="36"/>
  <c r="H60" i="36"/>
  <c r="I60" i="36"/>
  <c r="K60" i="36"/>
  <c r="L60" i="36"/>
  <c r="M60" i="36"/>
  <c r="N60" i="36"/>
  <c r="Q60" i="36"/>
  <c r="B61" i="36"/>
  <c r="Q61" i="36"/>
  <c r="C62" i="36"/>
  <c r="E62" i="36"/>
  <c r="G62" i="36"/>
  <c r="I62" i="36"/>
  <c r="J62" i="36"/>
  <c r="K62" i="36"/>
  <c r="M62" i="36"/>
  <c r="O62" i="36"/>
  <c r="M63" i="36"/>
  <c r="P63" i="36"/>
  <c r="Q63" i="36"/>
  <c r="H64" i="36"/>
  <c r="I64" i="36"/>
  <c r="K64" i="36"/>
  <c r="L64" i="36"/>
  <c r="M64" i="36"/>
  <c r="N64" i="36"/>
  <c r="O64" i="36"/>
  <c r="P64" i="36"/>
  <c r="Q64" i="36"/>
  <c r="B65" i="36"/>
  <c r="M65" i="36"/>
  <c r="Q65" i="36"/>
  <c r="I66" i="36"/>
  <c r="K66" i="36"/>
  <c r="M66" i="36"/>
  <c r="O66" i="36"/>
  <c r="Q66" i="36"/>
  <c r="B67" i="36"/>
  <c r="Q67" i="36"/>
  <c r="I57" i="36"/>
  <c r="E60" i="36"/>
  <c r="I61" i="36"/>
  <c r="Q62" i="36"/>
  <c r="I65" i="36"/>
  <c r="B76" i="36"/>
  <c r="J77" i="36"/>
  <c r="A3" i="35"/>
  <c r="H71" i="37"/>
  <c r="P71" i="37"/>
  <c r="Q56" i="35"/>
  <c r="B72" i="36"/>
  <c r="C51" i="35"/>
  <c r="E51" i="35"/>
  <c r="G51" i="35"/>
  <c r="E52" i="35"/>
  <c r="I52" i="35"/>
  <c r="J73" i="36"/>
  <c r="K52" i="35"/>
  <c r="C53" i="35"/>
  <c r="E53" i="35"/>
  <c r="J53" i="35"/>
  <c r="M53" i="35"/>
  <c r="Q53" i="35"/>
  <c r="C54" i="35"/>
  <c r="C55" i="35"/>
  <c r="E55" i="35"/>
  <c r="G55" i="35"/>
  <c r="I55" i="35"/>
  <c r="B77" i="35"/>
  <c r="E77" i="37"/>
  <c r="D57" i="35"/>
  <c r="E57" i="35"/>
  <c r="F57" i="35"/>
  <c r="H57" i="35"/>
  <c r="I57" i="35"/>
  <c r="J57" i="35"/>
  <c r="K57" i="35"/>
  <c r="L57" i="35"/>
  <c r="B58" i="35"/>
  <c r="C58" i="35"/>
  <c r="D58" i="35"/>
  <c r="E58" i="35"/>
  <c r="F58" i="35"/>
  <c r="G58" i="35"/>
  <c r="H58" i="35"/>
  <c r="I58" i="35"/>
  <c r="J58" i="35"/>
  <c r="K58" i="35"/>
  <c r="L58" i="35"/>
  <c r="E59" i="35"/>
  <c r="I59" i="35"/>
  <c r="J78" i="35"/>
  <c r="K59" i="35"/>
  <c r="M59" i="35"/>
  <c r="N78" i="36"/>
  <c r="Q78" i="37"/>
  <c r="B60" i="35"/>
  <c r="C60" i="35"/>
  <c r="D60" i="35"/>
  <c r="E60" i="35"/>
  <c r="F60" i="35"/>
  <c r="D61" i="35"/>
  <c r="E61" i="35"/>
  <c r="F61" i="35"/>
  <c r="G61" i="35"/>
  <c r="H61" i="35"/>
  <c r="I61" i="35"/>
  <c r="J61" i="35"/>
  <c r="K61" i="35"/>
  <c r="L61" i="35"/>
  <c r="M61" i="35"/>
  <c r="C62" i="35"/>
  <c r="I62" i="35"/>
  <c r="M62" i="35"/>
  <c r="Q62" i="35"/>
  <c r="B63" i="35"/>
  <c r="C63" i="35"/>
  <c r="D63" i="35"/>
  <c r="E63" i="35"/>
  <c r="F63" i="35"/>
  <c r="G63" i="35"/>
  <c r="L63" i="35"/>
  <c r="B64" i="35"/>
  <c r="D64" i="35"/>
  <c r="E64" i="35"/>
  <c r="F64" i="35"/>
  <c r="H64" i="35"/>
  <c r="L64" i="35"/>
  <c r="C65" i="35"/>
  <c r="E65" i="35"/>
  <c r="G65" i="35"/>
  <c r="K65" i="35"/>
  <c r="O65" i="35"/>
  <c r="C66" i="35"/>
  <c r="E66" i="35"/>
  <c r="G66" i="35"/>
  <c r="I66" i="35"/>
  <c r="K66" i="35"/>
  <c r="C67" i="35"/>
  <c r="E67" i="35"/>
  <c r="G67" i="35"/>
  <c r="I67" i="35"/>
  <c r="K67" i="35"/>
  <c r="M67" i="35"/>
  <c r="O67" i="35"/>
  <c r="Q67" i="35"/>
  <c r="A48" i="35"/>
  <c r="G52" i="35"/>
  <c r="G53" i="35"/>
  <c r="I53" i="35"/>
  <c r="K53" i="35"/>
  <c r="O53" i="35"/>
  <c r="E54" i="35"/>
  <c r="G54" i="35"/>
  <c r="I54" i="35"/>
  <c r="K55" i="35"/>
  <c r="M55" i="35"/>
  <c r="O55" i="35"/>
  <c r="C56" i="35"/>
  <c r="G56" i="35"/>
  <c r="I56" i="35"/>
  <c r="K56" i="35"/>
  <c r="O56" i="35"/>
  <c r="C57" i="35"/>
  <c r="G57" i="35"/>
  <c r="Q57" i="35"/>
  <c r="O58" i="35"/>
  <c r="G59" i="35"/>
  <c r="O59" i="35"/>
  <c r="G60" i="35"/>
  <c r="I60" i="35"/>
  <c r="K60" i="35"/>
  <c r="O60" i="35"/>
  <c r="Q60" i="35"/>
  <c r="C61" i="35"/>
  <c r="E62" i="35"/>
  <c r="G62" i="35"/>
  <c r="K62" i="35"/>
  <c r="O62" i="35"/>
  <c r="I63" i="35"/>
  <c r="O63" i="35"/>
  <c r="Q63" i="35"/>
  <c r="C64" i="35"/>
  <c r="G64" i="35"/>
  <c r="I64" i="35"/>
  <c r="K64" i="35"/>
  <c r="O64" i="35"/>
  <c r="O66" i="35"/>
  <c r="A69" i="35"/>
  <c r="J74" i="35"/>
  <c r="N75" i="35"/>
  <c r="I34" i="34"/>
  <c r="O34" i="34"/>
  <c r="Q34" i="34"/>
  <c r="B75" i="35"/>
  <c r="N77" i="35"/>
  <c r="C34" i="34"/>
  <c r="G34" i="34"/>
  <c r="M34" i="34"/>
  <c r="N35" i="34"/>
  <c r="P35" i="34"/>
  <c r="L37" i="34"/>
  <c r="J35" i="34"/>
  <c r="K35" i="34"/>
  <c r="O35" i="34"/>
  <c r="G93" i="33"/>
  <c r="K94" i="33"/>
  <c r="M97" i="33"/>
  <c r="G113" i="33"/>
  <c r="I113" i="33"/>
  <c r="K113" i="33"/>
  <c r="M113" i="33"/>
  <c r="O113" i="33"/>
  <c r="Q113" i="33"/>
  <c r="C114" i="33"/>
  <c r="E114" i="33"/>
  <c r="G114" i="33"/>
  <c r="I114" i="33"/>
  <c r="O85" i="33"/>
  <c r="E86" i="33"/>
  <c r="G86" i="33"/>
  <c r="I86" i="33"/>
  <c r="K86" i="33"/>
  <c r="M86" i="33"/>
  <c r="K87" i="33"/>
  <c r="O87" i="33"/>
  <c r="Q87" i="33"/>
  <c r="B88" i="33"/>
  <c r="H88" i="33"/>
  <c r="K89" i="33"/>
  <c r="L89" i="33"/>
  <c r="N89" i="33"/>
  <c r="Q89" i="33"/>
  <c r="H90" i="33"/>
  <c r="B91" i="33"/>
  <c r="C91" i="33"/>
  <c r="D91" i="33"/>
  <c r="E91" i="33"/>
  <c r="F91" i="33"/>
  <c r="G91" i="33"/>
  <c r="H91" i="33"/>
  <c r="I91" i="33"/>
  <c r="J91" i="33"/>
  <c r="K91" i="33"/>
  <c r="L91" i="33"/>
  <c r="M91" i="33"/>
  <c r="N91" i="33"/>
  <c r="P91" i="33"/>
  <c r="B92" i="33"/>
  <c r="C92" i="33"/>
  <c r="D92" i="33"/>
  <c r="F92" i="33"/>
  <c r="G92" i="33"/>
  <c r="H92" i="33"/>
  <c r="I92" i="33"/>
  <c r="J92" i="33"/>
  <c r="K92" i="33"/>
  <c r="L92" i="33"/>
  <c r="M92" i="33"/>
  <c r="N92" i="33"/>
  <c r="O92" i="33"/>
  <c r="P92" i="33"/>
  <c r="Q92" i="33"/>
  <c r="B93" i="33"/>
  <c r="K93" i="33"/>
  <c r="L93" i="33"/>
  <c r="N93" i="33"/>
  <c r="O93" i="33"/>
  <c r="Q93" i="33"/>
  <c r="E94" i="33"/>
  <c r="H94" i="33"/>
  <c r="B95" i="33"/>
  <c r="C95" i="33"/>
  <c r="D95" i="33"/>
  <c r="E95" i="33"/>
  <c r="F95" i="33"/>
  <c r="G95" i="33"/>
  <c r="H95" i="33"/>
  <c r="I95" i="33"/>
  <c r="J95" i="33"/>
  <c r="L95" i="33"/>
  <c r="N95" i="33"/>
  <c r="P95" i="33"/>
  <c r="B96" i="33"/>
  <c r="C96" i="33"/>
  <c r="D96" i="33"/>
  <c r="F96" i="33"/>
  <c r="G96" i="33"/>
  <c r="H96" i="33"/>
  <c r="I96" i="33"/>
  <c r="J96" i="33"/>
  <c r="K96" i="33"/>
  <c r="L96" i="33"/>
  <c r="M96" i="33"/>
  <c r="N96" i="33"/>
  <c r="P96" i="33"/>
  <c r="Q96" i="33"/>
  <c r="B97" i="33"/>
  <c r="E97" i="33"/>
  <c r="L97" i="33"/>
  <c r="N97" i="33"/>
  <c r="O97" i="33"/>
  <c r="P97" i="33"/>
  <c r="Q97" i="33"/>
  <c r="C98" i="33"/>
  <c r="G98" i="33"/>
  <c r="H98" i="33"/>
  <c r="I98" i="33"/>
  <c r="J98" i="33"/>
  <c r="K98" i="33"/>
  <c r="L98" i="33"/>
  <c r="M98" i="33"/>
  <c r="N98" i="33"/>
  <c r="O98" i="33"/>
  <c r="P98" i="33"/>
  <c r="B99" i="33"/>
  <c r="E99" i="33"/>
  <c r="L99" i="33"/>
  <c r="N99" i="33"/>
  <c r="Q99" i="33"/>
  <c r="K100" i="33"/>
  <c r="L100" i="33"/>
  <c r="N100" i="33"/>
  <c r="O100" i="33"/>
  <c r="P100" i="33"/>
  <c r="Q100" i="33"/>
  <c r="B101" i="33"/>
  <c r="C101" i="33"/>
  <c r="D101" i="33"/>
  <c r="E101" i="33"/>
  <c r="F101" i="33"/>
  <c r="H101" i="33"/>
  <c r="J101" i="33"/>
  <c r="L101" i="33"/>
  <c r="M101" i="33"/>
  <c r="N101" i="33"/>
  <c r="P101" i="33"/>
  <c r="Q101" i="33"/>
  <c r="B102" i="33"/>
  <c r="D102" i="33"/>
  <c r="F102" i="33"/>
  <c r="H102" i="33"/>
  <c r="J102" i="33"/>
  <c r="K102" i="33"/>
  <c r="L102" i="33"/>
  <c r="N102" i="33"/>
  <c r="O102" i="33"/>
  <c r="P102" i="33"/>
  <c r="Q102" i="33"/>
  <c r="B103" i="33"/>
  <c r="C103" i="33"/>
  <c r="D103" i="33"/>
  <c r="E103" i="33"/>
  <c r="F103" i="33"/>
  <c r="G103" i="33"/>
  <c r="H103" i="33"/>
  <c r="I103" i="33"/>
  <c r="J103" i="33"/>
  <c r="K103" i="33"/>
  <c r="L103" i="33"/>
  <c r="M103" i="33"/>
  <c r="N103" i="33"/>
  <c r="P103" i="33"/>
  <c r="G104" i="33"/>
  <c r="H104" i="33"/>
  <c r="I104" i="33"/>
  <c r="J104" i="33"/>
  <c r="K104" i="33"/>
  <c r="L104" i="33"/>
  <c r="M104" i="33"/>
  <c r="N104" i="33"/>
  <c r="O104" i="33"/>
  <c r="P104" i="33"/>
  <c r="Q104" i="33"/>
  <c r="B105" i="33"/>
  <c r="E105" i="33"/>
  <c r="K105" i="33"/>
  <c r="L105" i="33"/>
  <c r="N105" i="33"/>
  <c r="O105" i="33"/>
  <c r="Q105" i="33"/>
  <c r="G106" i="33"/>
  <c r="H106" i="33"/>
  <c r="Q106" i="33"/>
  <c r="B107" i="33"/>
  <c r="C107" i="33"/>
  <c r="D107" i="33"/>
  <c r="E107" i="33"/>
  <c r="F107" i="33"/>
  <c r="H107" i="33"/>
  <c r="I107" i="33"/>
  <c r="J107" i="33"/>
  <c r="K107" i="33"/>
  <c r="L107" i="33"/>
  <c r="M107" i="33"/>
  <c r="N107" i="33"/>
  <c r="O107" i="33"/>
  <c r="P107" i="33"/>
  <c r="Q107" i="33"/>
  <c r="C123" i="33"/>
  <c r="E123" i="33"/>
  <c r="G123" i="33"/>
  <c r="I123" i="33"/>
  <c r="K123" i="33"/>
  <c r="M123" i="33"/>
  <c r="O123" i="33"/>
  <c r="Q123" i="33"/>
  <c r="C84" i="33"/>
  <c r="E84" i="33"/>
  <c r="G84" i="33"/>
  <c r="I84" i="33"/>
  <c r="K84" i="33"/>
  <c r="M84" i="33"/>
  <c r="O84" i="33"/>
  <c r="Q84" i="33"/>
  <c r="C85" i="33"/>
  <c r="E85" i="33"/>
  <c r="G85" i="33"/>
  <c r="I85" i="33"/>
  <c r="K85" i="33"/>
  <c r="M85" i="33"/>
  <c r="O86" i="33"/>
  <c r="Q86" i="33"/>
  <c r="C87" i="33"/>
  <c r="E87" i="33"/>
  <c r="G87" i="33"/>
  <c r="I87" i="33"/>
  <c r="M87" i="33"/>
  <c r="G88" i="33"/>
  <c r="K88" i="33"/>
  <c r="O88" i="33"/>
  <c r="Q88" i="33"/>
  <c r="O89" i="33"/>
  <c r="E90" i="33"/>
  <c r="G90" i="33"/>
  <c r="I90" i="33"/>
  <c r="K90" i="33"/>
  <c r="O91" i="33"/>
  <c r="Q91" i="33"/>
  <c r="E92" i="33"/>
  <c r="G94" i="33"/>
  <c r="I94" i="33"/>
  <c r="M94" i="33"/>
  <c r="K95" i="33"/>
  <c r="M95" i="33"/>
  <c r="O95" i="33"/>
  <c r="Q95" i="33"/>
  <c r="E96" i="33"/>
  <c r="O96" i="33"/>
  <c r="G97" i="33"/>
  <c r="I97" i="33"/>
  <c r="K97" i="33"/>
  <c r="E98" i="33"/>
  <c r="Q98" i="33"/>
  <c r="K99" i="33"/>
  <c r="O99" i="33"/>
  <c r="G100" i="33"/>
  <c r="I100" i="33"/>
  <c r="G101" i="33"/>
  <c r="I101" i="33"/>
  <c r="K101" i="33"/>
  <c r="O101" i="33"/>
  <c r="C102" i="33"/>
  <c r="E102" i="33"/>
  <c r="G102" i="33"/>
  <c r="I102" i="33"/>
  <c r="M102" i="33"/>
  <c r="O103" i="33"/>
  <c r="Q103" i="33"/>
  <c r="E104" i="33"/>
  <c r="M105" i="33"/>
  <c r="C106" i="33"/>
  <c r="G107" i="33"/>
  <c r="C108" i="33"/>
  <c r="E108" i="33"/>
  <c r="G108" i="33"/>
  <c r="I108" i="33"/>
  <c r="K108" i="33"/>
  <c r="M108" i="33"/>
  <c r="O108" i="33"/>
  <c r="Q108" i="33"/>
  <c r="C113" i="33"/>
  <c r="E113" i="33"/>
  <c r="K114" i="33"/>
  <c r="M114" i="33"/>
  <c r="O114" i="33"/>
  <c r="I115" i="33"/>
  <c r="K115" i="33"/>
  <c r="O115" i="33"/>
  <c r="Q115" i="33"/>
  <c r="C116" i="33"/>
  <c r="E116" i="33"/>
  <c r="G116" i="33"/>
  <c r="I116" i="33"/>
  <c r="K116" i="33"/>
  <c r="M116" i="33"/>
  <c r="O116" i="33"/>
  <c r="Q116" i="33"/>
  <c r="G99" i="32"/>
  <c r="H99" i="32"/>
  <c r="L105" i="32"/>
  <c r="O91" i="32"/>
  <c r="B84" i="32"/>
  <c r="C84" i="32"/>
  <c r="D84" i="32"/>
  <c r="B85" i="32"/>
  <c r="C85" i="32"/>
  <c r="D85" i="32"/>
  <c r="H85" i="32"/>
  <c r="I85" i="32"/>
  <c r="J85" i="32"/>
  <c r="L85" i="32"/>
  <c r="C87" i="32"/>
  <c r="D87" i="32"/>
  <c r="E87" i="32"/>
  <c r="F87" i="32"/>
  <c r="I87" i="32"/>
  <c r="B88" i="32"/>
  <c r="C88" i="32"/>
  <c r="D88" i="32"/>
  <c r="E88" i="32"/>
  <c r="F88" i="32"/>
  <c r="H88" i="32"/>
  <c r="I88" i="32"/>
  <c r="J88" i="32"/>
  <c r="L88" i="32"/>
  <c r="C90" i="32"/>
  <c r="D90" i="32"/>
  <c r="E90" i="32"/>
  <c r="F90" i="32"/>
  <c r="H90" i="32"/>
  <c r="I90" i="32"/>
  <c r="L91" i="32"/>
  <c r="B92" i="32"/>
  <c r="C92" i="32"/>
  <c r="D92" i="32"/>
  <c r="E92" i="32"/>
  <c r="F92" i="32"/>
  <c r="G92" i="32"/>
  <c r="H92" i="32"/>
  <c r="I92" i="32"/>
  <c r="J92" i="32"/>
  <c r="L92" i="32"/>
  <c r="C93" i="32"/>
  <c r="D93" i="32"/>
  <c r="E93" i="32"/>
  <c r="F93" i="32"/>
  <c r="O93" i="32"/>
  <c r="E94" i="32"/>
  <c r="F94" i="32"/>
  <c r="H94" i="32"/>
  <c r="B95" i="32"/>
  <c r="C95" i="32"/>
  <c r="D95" i="32"/>
  <c r="E95" i="32"/>
  <c r="F95" i="32"/>
  <c r="H95" i="32"/>
  <c r="I95" i="32"/>
  <c r="J95" i="32"/>
  <c r="B96" i="32"/>
  <c r="C96" i="32"/>
  <c r="D96" i="32"/>
  <c r="E96" i="32"/>
  <c r="F96" i="32"/>
  <c r="G96" i="32"/>
  <c r="H96" i="32"/>
  <c r="N96" i="32"/>
  <c r="O97" i="32"/>
  <c r="C98" i="32"/>
  <c r="D98" i="32"/>
  <c r="E98" i="32"/>
  <c r="F98" i="32"/>
  <c r="G98" i="32"/>
  <c r="H98" i="32"/>
  <c r="I98" i="32"/>
  <c r="J98" i="32"/>
  <c r="L98" i="32"/>
  <c r="Q98" i="32"/>
  <c r="B99" i="32"/>
  <c r="C99" i="32"/>
  <c r="D99" i="32"/>
  <c r="I99" i="32"/>
  <c r="O99" i="32"/>
  <c r="P99" i="32"/>
  <c r="B100" i="32"/>
  <c r="C100" i="32"/>
  <c r="D100" i="32"/>
  <c r="F100" i="32"/>
  <c r="B101" i="32"/>
  <c r="C101" i="32"/>
  <c r="D101" i="32"/>
  <c r="N101" i="32"/>
  <c r="Q101" i="32"/>
  <c r="B102" i="32"/>
  <c r="C102" i="32"/>
  <c r="D102" i="32"/>
  <c r="O102" i="32"/>
  <c r="P102" i="32"/>
  <c r="J103" i="32"/>
  <c r="B104" i="32"/>
  <c r="C104" i="32"/>
  <c r="D104" i="32"/>
  <c r="E104" i="32"/>
  <c r="F104" i="32"/>
  <c r="G104" i="32"/>
  <c r="J104" i="32"/>
  <c r="L104" i="32"/>
  <c r="C105" i="32"/>
  <c r="D105" i="32"/>
  <c r="I105" i="32"/>
  <c r="J105" i="32"/>
  <c r="O105" i="32"/>
  <c r="B106" i="32"/>
  <c r="C106" i="32"/>
  <c r="D106" i="32"/>
  <c r="E106" i="32"/>
  <c r="F106" i="32"/>
  <c r="G106" i="32"/>
  <c r="H106" i="32"/>
  <c r="B107" i="32"/>
  <c r="O107" i="32"/>
  <c r="P107" i="32"/>
  <c r="B108" i="32"/>
  <c r="C108" i="32"/>
  <c r="D108" i="32"/>
  <c r="E108" i="32"/>
  <c r="F108" i="32"/>
  <c r="G108" i="32"/>
  <c r="H108" i="32"/>
  <c r="I108" i="32"/>
  <c r="J108" i="32"/>
  <c r="L108" i="32"/>
  <c r="F84" i="32"/>
  <c r="I84" i="32"/>
  <c r="E85" i="32"/>
  <c r="F85" i="32"/>
  <c r="B86" i="32"/>
  <c r="C86" i="32"/>
  <c r="D86" i="32"/>
  <c r="E86" i="32"/>
  <c r="F86" i="32"/>
  <c r="G86" i="32"/>
  <c r="H86" i="32"/>
  <c r="I86" i="32"/>
  <c r="J86" i="32"/>
  <c r="L86" i="32"/>
  <c r="M86" i="32"/>
  <c r="M88" i="32"/>
  <c r="N88" i="32"/>
  <c r="C89" i="32"/>
  <c r="D89" i="32"/>
  <c r="J89" i="32"/>
  <c r="M89" i="32"/>
  <c r="J90" i="32"/>
  <c r="L90" i="32"/>
  <c r="C91" i="32"/>
  <c r="D91" i="32"/>
  <c r="F91" i="32"/>
  <c r="I91" i="32"/>
  <c r="J91" i="32"/>
  <c r="G93" i="32"/>
  <c r="H93" i="32"/>
  <c r="I93" i="32"/>
  <c r="J93" i="32"/>
  <c r="L93" i="32"/>
  <c r="M93" i="32"/>
  <c r="N93" i="32"/>
  <c r="P93" i="32"/>
  <c r="B94" i="32"/>
  <c r="C94" i="32"/>
  <c r="D94" i="32"/>
  <c r="N94" i="32"/>
  <c r="Q94" i="32"/>
  <c r="J96" i="32"/>
  <c r="M96" i="32"/>
  <c r="O96" i="32"/>
  <c r="P96" i="32"/>
  <c r="Q96" i="32"/>
  <c r="B97" i="32"/>
  <c r="C97" i="32"/>
  <c r="D97" i="32"/>
  <c r="E97" i="32"/>
  <c r="F97" i="32"/>
  <c r="G97" i="32"/>
  <c r="H97" i="32"/>
  <c r="I97" i="32"/>
  <c r="E99" i="32"/>
  <c r="F99" i="32"/>
  <c r="E100" i="32"/>
  <c r="I100" i="32"/>
  <c r="E102" i="32"/>
  <c r="F102" i="32"/>
  <c r="H102" i="32"/>
  <c r="I102" i="32"/>
  <c r="J102" i="32"/>
  <c r="L102" i="32"/>
  <c r="C103" i="32"/>
  <c r="D103" i="32"/>
  <c r="H104" i="32"/>
  <c r="I104" i="32"/>
  <c r="F105" i="32"/>
  <c r="N105" i="32"/>
  <c r="P105" i="32"/>
  <c r="C107" i="32"/>
  <c r="D107" i="32"/>
  <c r="E107" i="32"/>
  <c r="F107" i="32"/>
  <c r="G107" i="32"/>
  <c r="H107" i="32"/>
  <c r="I107" i="32"/>
  <c r="J107" i="32"/>
  <c r="L107" i="32"/>
  <c r="M107" i="32"/>
  <c r="N107" i="32"/>
  <c r="Q114" i="32"/>
  <c r="H90" i="31"/>
  <c r="I97" i="31"/>
  <c r="J97" i="31"/>
  <c r="P94" i="31"/>
  <c r="C84" i="31"/>
  <c r="D84" i="31"/>
  <c r="I113" i="32"/>
  <c r="M113" i="32"/>
  <c r="P84" i="31"/>
  <c r="Q113" i="32"/>
  <c r="B114" i="31"/>
  <c r="C85" i="31"/>
  <c r="F85" i="31"/>
  <c r="E86" i="31"/>
  <c r="F86" i="31"/>
  <c r="I115" i="32"/>
  <c r="K86" i="31"/>
  <c r="L86" i="31"/>
  <c r="N86" i="31"/>
  <c r="O86" i="31"/>
  <c r="P86" i="31"/>
  <c r="Q115" i="32"/>
  <c r="M116" i="32"/>
  <c r="Q116" i="32"/>
  <c r="B88" i="31"/>
  <c r="C88" i="31"/>
  <c r="D88" i="31"/>
  <c r="E88" i="31"/>
  <c r="F88" i="31"/>
  <c r="M117" i="33"/>
  <c r="O117" i="33"/>
  <c r="B118" i="31"/>
  <c r="C89" i="31"/>
  <c r="P89" i="31"/>
  <c r="Q118" i="33"/>
  <c r="B90" i="31"/>
  <c r="D90" i="31"/>
  <c r="E90" i="31"/>
  <c r="F90" i="31"/>
  <c r="B91" i="31"/>
  <c r="C91" i="31"/>
  <c r="D91" i="31"/>
  <c r="E91" i="31"/>
  <c r="F91" i="31"/>
  <c r="H91" i="31"/>
  <c r="B92" i="31"/>
  <c r="L92" i="31"/>
  <c r="N92" i="31"/>
  <c r="O92" i="31"/>
  <c r="P92" i="31"/>
  <c r="Q92" i="31"/>
  <c r="M93" i="31"/>
  <c r="Q93" i="31"/>
  <c r="B94" i="31"/>
  <c r="D94" i="31"/>
  <c r="B95" i="31"/>
  <c r="C95" i="31"/>
  <c r="D95" i="31"/>
  <c r="E95" i="31"/>
  <c r="F95" i="31"/>
  <c r="H96" i="31"/>
  <c r="N96" i="31"/>
  <c r="O96" i="31"/>
  <c r="B97" i="31"/>
  <c r="I120" i="33"/>
  <c r="M97" i="31"/>
  <c r="N120" i="33"/>
  <c r="P97" i="31"/>
  <c r="Q97" i="31"/>
  <c r="E121" i="33"/>
  <c r="F98" i="31"/>
  <c r="K98" i="31"/>
  <c r="L98" i="31"/>
  <c r="M98" i="31"/>
  <c r="N98" i="31"/>
  <c r="P98" i="31"/>
  <c r="C99" i="31"/>
  <c r="M99" i="31"/>
  <c r="P99" i="31"/>
  <c r="Q99" i="31"/>
  <c r="B100" i="31"/>
  <c r="C100" i="31"/>
  <c r="J101" i="31"/>
  <c r="K101" i="31"/>
  <c r="L101" i="31"/>
  <c r="M101" i="31"/>
  <c r="N101" i="31"/>
  <c r="O101" i="31"/>
  <c r="P101" i="31"/>
  <c r="Q101" i="31"/>
  <c r="B102" i="31"/>
  <c r="C102" i="31"/>
  <c r="D102" i="31"/>
  <c r="M102" i="31"/>
  <c r="N102" i="31"/>
  <c r="P102" i="31"/>
  <c r="Q102" i="31"/>
  <c r="C103" i="31"/>
  <c r="D103" i="31"/>
  <c r="E103" i="31"/>
  <c r="F103" i="31"/>
  <c r="H103" i="31"/>
  <c r="B104" i="31"/>
  <c r="F104" i="31"/>
  <c r="K104" i="31"/>
  <c r="L104" i="31"/>
  <c r="M104" i="31"/>
  <c r="N104" i="31"/>
  <c r="O104" i="31"/>
  <c r="P104" i="31"/>
  <c r="M105" i="31"/>
  <c r="P105" i="31"/>
  <c r="Q105" i="31"/>
  <c r="B106" i="31"/>
  <c r="D106" i="31"/>
  <c r="E106" i="31"/>
  <c r="F106" i="31"/>
  <c r="B107" i="31"/>
  <c r="C107" i="31"/>
  <c r="D107" i="31"/>
  <c r="M107" i="31"/>
  <c r="N107" i="31"/>
  <c r="P107" i="31"/>
  <c r="E108" i="31"/>
  <c r="F108" i="31"/>
  <c r="M123" i="32"/>
  <c r="Q123" i="32"/>
  <c r="K84" i="31"/>
  <c r="M84" i="31"/>
  <c r="Q84" i="31"/>
  <c r="B85" i="31"/>
  <c r="D85" i="31"/>
  <c r="E85" i="31"/>
  <c r="H85" i="31"/>
  <c r="K85" i="31"/>
  <c r="L85" i="31"/>
  <c r="M85" i="31"/>
  <c r="B86" i="31"/>
  <c r="C86" i="31"/>
  <c r="D86" i="31"/>
  <c r="Q86" i="31"/>
  <c r="D87" i="31"/>
  <c r="P87" i="31"/>
  <c r="Q87" i="31"/>
  <c r="D89" i="31"/>
  <c r="E89" i="31"/>
  <c r="F89" i="31"/>
  <c r="I89" i="31"/>
  <c r="J89" i="31"/>
  <c r="K89" i="31"/>
  <c r="L89" i="31"/>
  <c r="M89" i="31"/>
  <c r="N89" i="31"/>
  <c r="Q91" i="31"/>
  <c r="D92" i="31"/>
  <c r="E92" i="31"/>
  <c r="F92" i="31"/>
  <c r="K92" i="31"/>
  <c r="M92" i="31"/>
  <c r="C93" i="31"/>
  <c r="D93" i="31"/>
  <c r="I93" i="31"/>
  <c r="J93" i="31"/>
  <c r="P93" i="31"/>
  <c r="Q94" i="31"/>
  <c r="C96" i="31"/>
  <c r="D96" i="31"/>
  <c r="E96" i="31"/>
  <c r="F96" i="31"/>
  <c r="K96" i="31"/>
  <c r="L96" i="31"/>
  <c r="M96" i="31"/>
  <c r="P96" i="31"/>
  <c r="Q96" i="31"/>
  <c r="D97" i="31"/>
  <c r="O97" i="31"/>
  <c r="B98" i="31"/>
  <c r="C98" i="31"/>
  <c r="D98" i="31"/>
  <c r="Q98" i="31"/>
  <c r="B99" i="31"/>
  <c r="D99" i="31"/>
  <c r="D100" i="31"/>
  <c r="E100" i="31"/>
  <c r="K100" i="31"/>
  <c r="M100" i="31"/>
  <c r="P100" i="31"/>
  <c r="Q100" i="31"/>
  <c r="B101" i="31"/>
  <c r="D101" i="31"/>
  <c r="H101" i="31"/>
  <c r="I101" i="31"/>
  <c r="K103" i="31"/>
  <c r="L103" i="31"/>
  <c r="M103" i="31"/>
  <c r="D104" i="31"/>
  <c r="B105" i="31"/>
  <c r="C105" i="31"/>
  <c r="D105" i="31"/>
  <c r="E105" i="31"/>
  <c r="F105" i="31"/>
  <c r="H105" i="31"/>
  <c r="I105" i="31"/>
  <c r="J105" i="31"/>
  <c r="Q107" i="31"/>
  <c r="D108" i="31"/>
  <c r="K108" i="31"/>
  <c r="M108" i="31"/>
  <c r="B115" i="31"/>
  <c r="B122" i="31"/>
  <c r="C34" i="30"/>
  <c r="D34" i="30"/>
  <c r="D35" i="30"/>
  <c r="F35" i="30"/>
  <c r="G36" i="30"/>
  <c r="H36" i="30"/>
  <c r="O36" i="30"/>
  <c r="F34" i="30"/>
  <c r="H34" i="30"/>
  <c r="J34" i="30"/>
  <c r="L34" i="30"/>
  <c r="N35" i="30"/>
  <c r="F37" i="30"/>
  <c r="O37" i="30"/>
  <c r="O174" i="6" s="1"/>
  <c r="P37" i="30"/>
  <c r="N34" i="30"/>
  <c r="P34" i="30"/>
  <c r="P35" i="30"/>
  <c r="C36" i="30"/>
  <c r="D37" i="30"/>
  <c r="D174" i="6" s="1"/>
  <c r="G37" i="30"/>
  <c r="G174" i="6" s="1"/>
  <c r="L37" i="30"/>
  <c r="N37" i="30"/>
  <c r="B57" i="26"/>
  <c r="E57" i="26"/>
  <c r="G134" i="29"/>
  <c r="I96" i="29"/>
  <c r="J134" i="29"/>
  <c r="L96" i="29"/>
  <c r="M96" i="29"/>
  <c r="O96" i="29"/>
  <c r="P96" i="29"/>
  <c r="D97" i="29"/>
  <c r="H97" i="29"/>
  <c r="M135" i="29"/>
  <c r="O135" i="29"/>
  <c r="Q97" i="29"/>
  <c r="B136" i="29"/>
  <c r="D98" i="29"/>
  <c r="E98" i="29"/>
  <c r="H98" i="29"/>
  <c r="L98" i="29"/>
  <c r="P98" i="29"/>
  <c r="Q98" i="29"/>
  <c r="C99" i="29"/>
  <c r="G99" i="29"/>
  <c r="I99" i="29"/>
  <c r="J137" i="29"/>
  <c r="L99" i="29"/>
  <c r="M99" i="29"/>
  <c r="N137" i="29"/>
  <c r="O99" i="29"/>
  <c r="P99" i="29"/>
  <c r="Q99" i="29"/>
  <c r="M100" i="29"/>
  <c r="O100" i="29"/>
  <c r="Q100" i="29"/>
  <c r="D101" i="29"/>
  <c r="G139" i="29"/>
  <c r="H101" i="29"/>
  <c r="I139" i="29"/>
  <c r="L101" i="29"/>
  <c r="M139" i="29"/>
  <c r="O139" i="29"/>
  <c r="P101" i="29"/>
  <c r="Q139" i="29"/>
  <c r="M102" i="29"/>
  <c r="O102" i="29"/>
  <c r="Q102" i="29"/>
  <c r="B103" i="29"/>
  <c r="C103" i="29"/>
  <c r="D103" i="29"/>
  <c r="E103" i="29"/>
  <c r="G103" i="29"/>
  <c r="H103" i="29"/>
  <c r="I103" i="29"/>
  <c r="J103" i="29"/>
  <c r="K103" i="29"/>
  <c r="M103" i="29"/>
  <c r="N103" i="29"/>
  <c r="O103" i="29"/>
  <c r="P103" i="29"/>
  <c r="B104" i="29"/>
  <c r="D104" i="29"/>
  <c r="F104" i="29"/>
  <c r="H104" i="29"/>
  <c r="J104" i="29"/>
  <c r="L104" i="29"/>
  <c r="M104" i="29"/>
  <c r="N104" i="29"/>
  <c r="O104" i="29"/>
  <c r="P104" i="29"/>
  <c r="Q104" i="29"/>
  <c r="I141" i="29"/>
  <c r="Q105" i="29"/>
  <c r="E113" i="29"/>
  <c r="G113" i="29"/>
  <c r="H113" i="29"/>
  <c r="I113" i="29"/>
  <c r="M112" i="29"/>
  <c r="O112" i="29"/>
  <c r="P112" i="29"/>
  <c r="B108" i="29"/>
  <c r="C108" i="29"/>
  <c r="E108" i="29"/>
  <c r="F108" i="29"/>
  <c r="G108" i="29"/>
  <c r="H144" i="29"/>
  <c r="I144" i="29"/>
  <c r="J108" i="29"/>
  <c r="K144" i="29"/>
  <c r="M144" i="29"/>
  <c r="N108" i="29"/>
  <c r="O144" i="29"/>
  <c r="Q144" i="29"/>
  <c r="B109" i="29"/>
  <c r="F109" i="29"/>
  <c r="H145" i="29"/>
  <c r="J109" i="29"/>
  <c r="M109" i="29"/>
  <c r="N109" i="29"/>
  <c r="P145" i="29"/>
  <c r="B110" i="29"/>
  <c r="E110" i="29"/>
  <c r="F110" i="29"/>
  <c r="G110" i="29"/>
  <c r="J110" i="29"/>
  <c r="N110" i="29"/>
  <c r="O146" i="29"/>
  <c r="P146" i="29"/>
  <c r="B111" i="29"/>
  <c r="F111" i="29"/>
  <c r="H147" i="29"/>
  <c r="J111" i="29"/>
  <c r="K147" i="29"/>
  <c r="M147" i="29"/>
  <c r="N111" i="29"/>
  <c r="O147" i="29"/>
  <c r="P147" i="29"/>
  <c r="Q147" i="29"/>
  <c r="B112" i="29"/>
  <c r="C112" i="29"/>
  <c r="I112" i="29"/>
  <c r="M113" i="29"/>
  <c r="O113" i="29"/>
  <c r="P113" i="29"/>
  <c r="E114" i="29"/>
  <c r="F114" i="29"/>
  <c r="B115" i="29"/>
  <c r="D115" i="29"/>
  <c r="F115" i="29"/>
  <c r="J115" i="29"/>
  <c r="L115" i="29"/>
  <c r="N115" i="29"/>
  <c r="P115" i="29"/>
  <c r="Q115" i="29"/>
  <c r="C116" i="29"/>
  <c r="B117" i="29"/>
  <c r="C117" i="29"/>
  <c r="E117" i="29"/>
  <c r="F117" i="29"/>
  <c r="G117" i="29"/>
  <c r="H117" i="29"/>
  <c r="I117" i="29"/>
  <c r="J117" i="29"/>
  <c r="K117" i="29"/>
  <c r="L117" i="29"/>
  <c r="M117" i="29"/>
  <c r="N117" i="29"/>
  <c r="O117" i="29"/>
  <c r="P117" i="29"/>
  <c r="B118" i="29"/>
  <c r="C118" i="29"/>
  <c r="D118" i="29"/>
  <c r="F118" i="29"/>
  <c r="G118" i="29"/>
  <c r="I118" i="29"/>
  <c r="J118" i="29"/>
  <c r="L118" i="29"/>
  <c r="N118" i="29"/>
  <c r="Q118" i="29"/>
  <c r="B119" i="29"/>
  <c r="C119" i="29"/>
  <c r="E119" i="29"/>
  <c r="G119" i="29"/>
  <c r="H119" i="29"/>
  <c r="I119" i="29"/>
  <c r="K119" i="29"/>
  <c r="M119" i="29"/>
  <c r="O119" i="29"/>
  <c r="P119" i="29"/>
  <c r="F120" i="29"/>
  <c r="L120" i="29"/>
  <c r="M120" i="29"/>
  <c r="O120" i="29"/>
  <c r="P120" i="29"/>
  <c r="B121" i="29"/>
  <c r="D121" i="29"/>
  <c r="E121" i="29"/>
  <c r="F121" i="29"/>
  <c r="G121" i="29"/>
  <c r="H121" i="29"/>
  <c r="I121" i="29"/>
  <c r="J121" i="29"/>
  <c r="K121" i="29"/>
  <c r="L121" i="29"/>
  <c r="M121" i="29"/>
  <c r="N121" i="29"/>
  <c r="O121" i="29"/>
  <c r="P121" i="29"/>
  <c r="Q121" i="29"/>
  <c r="B59" i="26"/>
  <c r="M59" i="26"/>
  <c r="M76" i="26" s="1"/>
  <c r="Q128" i="29"/>
  <c r="E124" i="29"/>
  <c r="K124" i="29"/>
  <c r="M124" i="29"/>
  <c r="O124" i="29"/>
  <c r="B125" i="29"/>
  <c r="E125" i="29"/>
  <c r="F125" i="29"/>
  <c r="G125" i="29"/>
  <c r="I125" i="29"/>
  <c r="J125" i="29"/>
  <c r="M125" i="29"/>
  <c r="O125" i="29"/>
  <c r="Q125" i="29"/>
  <c r="B126" i="29"/>
  <c r="C126" i="29"/>
  <c r="F126" i="29"/>
  <c r="G156" i="29"/>
  <c r="I156" i="29"/>
  <c r="J126" i="29"/>
  <c r="K156" i="29"/>
  <c r="M126" i="29"/>
  <c r="N126" i="29"/>
  <c r="O156" i="29"/>
  <c r="Q156" i="29"/>
  <c r="B127" i="29"/>
  <c r="F127" i="29"/>
  <c r="G157" i="29"/>
  <c r="I127" i="29"/>
  <c r="J127" i="29"/>
  <c r="M127" i="29"/>
  <c r="N127" i="29"/>
  <c r="O157" i="29"/>
  <c r="E128" i="29"/>
  <c r="G128" i="29"/>
  <c r="I128" i="29"/>
  <c r="K128" i="29"/>
  <c r="B159" i="29"/>
  <c r="D129" i="29"/>
  <c r="E129" i="29"/>
  <c r="F159" i="29"/>
  <c r="G129" i="29"/>
  <c r="H129" i="29"/>
  <c r="J159" i="29"/>
  <c r="K129" i="29"/>
  <c r="L129" i="29"/>
  <c r="M129" i="29"/>
  <c r="N159" i="29"/>
  <c r="O129" i="29"/>
  <c r="P129" i="29"/>
  <c r="C96" i="29"/>
  <c r="G96" i="29"/>
  <c r="Q96" i="29"/>
  <c r="C97" i="29"/>
  <c r="E97" i="29"/>
  <c r="G97" i="29"/>
  <c r="I97" i="29"/>
  <c r="K97" i="29"/>
  <c r="M97" i="29"/>
  <c r="O97" i="29"/>
  <c r="G98" i="29"/>
  <c r="I98" i="29"/>
  <c r="K98" i="29"/>
  <c r="M98" i="29"/>
  <c r="O98" i="29"/>
  <c r="K100" i="29"/>
  <c r="C101" i="29"/>
  <c r="E101" i="29"/>
  <c r="G101" i="29"/>
  <c r="M101" i="29"/>
  <c r="O101" i="29"/>
  <c r="Q101" i="29"/>
  <c r="E102" i="29"/>
  <c r="G102" i="29"/>
  <c r="Q103" i="29"/>
  <c r="C104" i="29"/>
  <c r="E104" i="29"/>
  <c r="G104" i="29"/>
  <c r="I104" i="29"/>
  <c r="K104" i="29"/>
  <c r="I105" i="29"/>
  <c r="K105" i="29"/>
  <c r="M105" i="29"/>
  <c r="O105" i="29"/>
  <c r="E109" i="29"/>
  <c r="G109" i="29"/>
  <c r="H109" i="29"/>
  <c r="I109" i="29"/>
  <c r="K109" i="29"/>
  <c r="O109" i="29"/>
  <c r="P109" i="29"/>
  <c r="Q109" i="29"/>
  <c r="C110" i="29"/>
  <c r="O110" i="29"/>
  <c r="P110" i="29"/>
  <c r="C111" i="29"/>
  <c r="E111" i="29"/>
  <c r="G111" i="29"/>
  <c r="H111" i="29"/>
  <c r="C113" i="29"/>
  <c r="G114" i="29"/>
  <c r="O114" i="29"/>
  <c r="P114" i="29"/>
  <c r="Q114" i="29"/>
  <c r="C115" i="29"/>
  <c r="E115" i="29"/>
  <c r="G115" i="29"/>
  <c r="H115" i="29"/>
  <c r="I115" i="29"/>
  <c r="K115" i="29"/>
  <c r="M115" i="29"/>
  <c r="O115" i="29"/>
  <c r="E118" i="29"/>
  <c r="H118" i="29"/>
  <c r="K118" i="29"/>
  <c r="M118" i="29"/>
  <c r="O118" i="29"/>
  <c r="P118" i="29"/>
  <c r="C121" i="29"/>
  <c r="Q124" i="29"/>
  <c r="C125" i="29"/>
  <c r="K126" i="29"/>
  <c r="O126" i="29"/>
  <c r="G127" i="29"/>
  <c r="K127" i="29"/>
  <c r="O127" i="29"/>
  <c r="Q127" i="29"/>
  <c r="C128" i="29"/>
  <c r="Q129" i="29"/>
  <c r="B134" i="29"/>
  <c r="C134" i="29"/>
  <c r="F134" i="29"/>
  <c r="M134" i="29"/>
  <c r="N134" i="29"/>
  <c r="O134" i="29"/>
  <c r="P134" i="29"/>
  <c r="Q134" i="29"/>
  <c r="B135" i="29"/>
  <c r="C135" i="29"/>
  <c r="D135" i="29"/>
  <c r="E135" i="29"/>
  <c r="F135" i="29"/>
  <c r="G135" i="29"/>
  <c r="H135" i="29"/>
  <c r="I135" i="29"/>
  <c r="J135" i="29"/>
  <c r="K135" i="29"/>
  <c r="N135" i="29"/>
  <c r="F136" i="29"/>
  <c r="G136" i="29"/>
  <c r="H136" i="29"/>
  <c r="I136" i="29"/>
  <c r="J136" i="29"/>
  <c r="K136" i="29"/>
  <c r="L136" i="29"/>
  <c r="M136" i="29"/>
  <c r="N136" i="29"/>
  <c r="O136" i="29"/>
  <c r="P136" i="29"/>
  <c r="Q136" i="29"/>
  <c r="B137" i="29"/>
  <c r="C137" i="29"/>
  <c r="F137" i="29"/>
  <c r="M137" i="29"/>
  <c r="C139" i="29"/>
  <c r="E139" i="29"/>
  <c r="K141" i="29"/>
  <c r="M141" i="29"/>
  <c r="O141" i="29"/>
  <c r="E145" i="29"/>
  <c r="G145" i="29"/>
  <c r="I145" i="29"/>
  <c r="K145" i="29"/>
  <c r="M145" i="29"/>
  <c r="O145" i="29"/>
  <c r="Q145" i="29"/>
  <c r="C146" i="29"/>
  <c r="C147" i="29"/>
  <c r="E147" i="29"/>
  <c r="G147" i="29"/>
  <c r="Q154" i="29"/>
  <c r="C155" i="29"/>
  <c r="F155" i="29"/>
  <c r="M155" i="29"/>
  <c r="O155" i="29"/>
  <c r="Q155" i="29"/>
  <c r="C156" i="29"/>
  <c r="F156" i="29"/>
  <c r="N156" i="29"/>
  <c r="K157" i="29"/>
  <c r="M157" i="29"/>
  <c r="N157" i="29"/>
  <c r="Q157" i="29"/>
  <c r="G159" i="29"/>
  <c r="K159" i="29"/>
  <c r="O159" i="29"/>
  <c r="Q159" i="29"/>
  <c r="D104" i="28"/>
  <c r="F104" i="28"/>
  <c r="C134" i="28"/>
  <c r="I96" i="28"/>
  <c r="O96" i="28"/>
  <c r="K97" i="28"/>
  <c r="L97" i="28"/>
  <c r="N97" i="28"/>
  <c r="Q135" i="28"/>
  <c r="H98" i="28"/>
  <c r="F99" i="28"/>
  <c r="G99" i="28"/>
  <c r="J99" i="28"/>
  <c r="L99" i="28"/>
  <c r="N99" i="28"/>
  <c r="O137" i="28"/>
  <c r="P99" i="28"/>
  <c r="K100" i="28"/>
  <c r="I139" i="28"/>
  <c r="K101" i="28"/>
  <c r="L101" i="28"/>
  <c r="M101" i="28"/>
  <c r="N101" i="28"/>
  <c r="O101" i="28"/>
  <c r="P101" i="28"/>
  <c r="J102" i="28"/>
  <c r="L102" i="28"/>
  <c r="N102" i="28"/>
  <c r="K104" i="28"/>
  <c r="N104" i="28"/>
  <c r="O104" i="28"/>
  <c r="P104" i="28"/>
  <c r="Q104" i="28"/>
  <c r="D114" i="28"/>
  <c r="F113" i="28"/>
  <c r="G113" i="28"/>
  <c r="I114" i="28"/>
  <c r="J113" i="28"/>
  <c r="P111" i="28"/>
  <c r="L108" i="28"/>
  <c r="Q108" i="28"/>
  <c r="G145" i="28"/>
  <c r="H109" i="28"/>
  <c r="B110" i="28"/>
  <c r="L110" i="28"/>
  <c r="M110" i="28"/>
  <c r="N110" i="28"/>
  <c r="L111" i="28"/>
  <c r="N111" i="28"/>
  <c r="Q111" i="28"/>
  <c r="G112" i="28"/>
  <c r="H112" i="28"/>
  <c r="Q149" i="28"/>
  <c r="G114" i="28"/>
  <c r="H114" i="28"/>
  <c r="B115" i="28"/>
  <c r="E115" i="28"/>
  <c r="F115" i="28"/>
  <c r="K115" i="28"/>
  <c r="Q115" i="28"/>
  <c r="G150" i="28"/>
  <c r="H116" i="28"/>
  <c r="N116" i="28"/>
  <c r="B117" i="28"/>
  <c r="C117" i="28"/>
  <c r="I117" i="28"/>
  <c r="N117" i="28"/>
  <c r="O117" i="28"/>
  <c r="P117" i="28"/>
  <c r="E118" i="28"/>
  <c r="G118" i="28"/>
  <c r="H118" i="28"/>
  <c r="I118" i="28"/>
  <c r="N118" i="28"/>
  <c r="C119" i="28"/>
  <c r="D119" i="28"/>
  <c r="F119" i="28"/>
  <c r="G119" i="28"/>
  <c r="O119" i="28"/>
  <c r="E120" i="28"/>
  <c r="F120" i="28"/>
  <c r="K120" i="28"/>
  <c r="L120" i="28"/>
  <c r="N120" i="28"/>
  <c r="Q120" i="28"/>
  <c r="C121" i="28"/>
  <c r="D121" i="28"/>
  <c r="G121" i="28"/>
  <c r="H121" i="28"/>
  <c r="I121" i="28"/>
  <c r="J121" i="28"/>
  <c r="K121" i="28"/>
  <c r="F128" i="28"/>
  <c r="L128" i="28"/>
  <c r="M124" i="28"/>
  <c r="N72" i="26"/>
  <c r="Q127" i="28"/>
  <c r="B124" i="28"/>
  <c r="D124" i="28"/>
  <c r="B125" i="28"/>
  <c r="C125" i="28"/>
  <c r="P125" i="28"/>
  <c r="B126" i="28"/>
  <c r="F126" i="28"/>
  <c r="J126" i="28"/>
  <c r="K126" i="28"/>
  <c r="Q156" i="28"/>
  <c r="N127" i="28"/>
  <c r="B128" i="28"/>
  <c r="C128" i="28"/>
  <c r="H128" i="28"/>
  <c r="I128" i="28"/>
  <c r="N128" i="28"/>
  <c r="O158" i="28"/>
  <c r="P128" i="28"/>
  <c r="B129" i="28"/>
  <c r="G129" i="28"/>
  <c r="B96" i="28"/>
  <c r="D96" i="28"/>
  <c r="E96" i="28"/>
  <c r="F96" i="28"/>
  <c r="J96" i="28"/>
  <c r="K96" i="28"/>
  <c r="L96" i="28"/>
  <c r="M96" i="28"/>
  <c r="N96" i="28"/>
  <c r="D97" i="28"/>
  <c r="E97" i="28"/>
  <c r="F97" i="28"/>
  <c r="I97" i="28"/>
  <c r="J97" i="28"/>
  <c r="M97" i="28"/>
  <c r="P97" i="28"/>
  <c r="Q97" i="28"/>
  <c r="B98" i="28"/>
  <c r="D98" i="28"/>
  <c r="E98" i="28"/>
  <c r="F98" i="28"/>
  <c r="J98" i="28"/>
  <c r="L98" i="28"/>
  <c r="M98" i="28"/>
  <c r="N98" i="28"/>
  <c r="O98" i="28"/>
  <c r="D99" i="28"/>
  <c r="E99" i="28"/>
  <c r="M99" i="28"/>
  <c r="Q99" i="28"/>
  <c r="B100" i="28"/>
  <c r="H100" i="28"/>
  <c r="I100" i="28"/>
  <c r="J100" i="28"/>
  <c r="L100" i="28"/>
  <c r="M100" i="28"/>
  <c r="N100" i="28"/>
  <c r="O100" i="28"/>
  <c r="D101" i="28"/>
  <c r="E101" i="28"/>
  <c r="F101" i="28"/>
  <c r="J101" i="28"/>
  <c r="Q101" i="28"/>
  <c r="D102" i="28"/>
  <c r="E102" i="28"/>
  <c r="F102" i="28"/>
  <c r="P102" i="28"/>
  <c r="Q102" i="28"/>
  <c r="B103" i="28"/>
  <c r="D103" i="28"/>
  <c r="E103" i="28"/>
  <c r="F103" i="28"/>
  <c r="G103" i="28"/>
  <c r="H103" i="28"/>
  <c r="I103" i="28"/>
  <c r="J103" i="28"/>
  <c r="K103" i="28"/>
  <c r="L103" i="28"/>
  <c r="M103" i="28"/>
  <c r="N103" i="28"/>
  <c r="O103" i="28"/>
  <c r="E104" i="28"/>
  <c r="I104" i="28"/>
  <c r="J104" i="28"/>
  <c r="L104" i="28"/>
  <c r="M104" i="28"/>
  <c r="B105" i="28"/>
  <c r="D105" i="28"/>
  <c r="E105" i="28"/>
  <c r="F105" i="28"/>
  <c r="G105" i="28"/>
  <c r="H105" i="28"/>
  <c r="I105" i="28"/>
  <c r="J105" i="28"/>
  <c r="K105" i="28"/>
  <c r="L105" i="28"/>
  <c r="M105" i="28"/>
  <c r="N105" i="28"/>
  <c r="O105" i="28"/>
  <c r="J108" i="28"/>
  <c r="M108" i="28"/>
  <c r="N108" i="28"/>
  <c r="B109" i="28"/>
  <c r="E109" i="28"/>
  <c r="F109" i="28"/>
  <c r="G109" i="28"/>
  <c r="D110" i="28"/>
  <c r="E110" i="28"/>
  <c r="F110" i="28"/>
  <c r="G110" i="28"/>
  <c r="H110" i="28"/>
  <c r="I110" i="28"/>
  <c r="J110" i="28"/>
  <c r="K110" i="28"/>
  <c r="O110" i="28"/>
  <c r="P110" i="28"/>
  <c r="Q110" i="28"/>
  <c r="B111" i="28"/>
  <c r="B112" i="28"/>
  <c r="D112" i="28"/>
  <c r="E112" i="28"/>
  <c r="J112" i="28"/>
  <c r="K112" i="28"/>
  <c r="L112" i="28"/>
  <c r="M112" i="28"/>
  <c r="N112" i="28"/>
  <c r="O112" i="28"/>
  <c r="D113" i="28"/>
  <c r="E113" i="28"/>
  <c r="L113" i="28"/>
  <c r="M113" i="28"/>
  <c r="N113" i="28"/>
  <c r="O113" i="28"/>
  <c r="P113" i="28"/>
  <c r="Q113" i="28"/>
  <c r="B114" i="28"/>
  <c r="E114" i="28"/>
  <c r="F114" i="28"/>
  <c r="J114" i="28"/>
  <c r="H115" i="28"/>
  <c r="J115" i="28"/>
  <c r="L115" i="28"/>
  <c r="M115" i="28"/>
  <c r="N115" i="28"/>
  <c r="B116" i="28"/>
  <c r="D116" i="28"/>
  <c r="E116" i="28"/>
  <c r="F116" i="28"/>
  <c r="G116" i="28"/>
  <c r="D117" i="28"/>
  <c r="E117" i="28"/>
  <c r="F117" i="28"/>
  <c r="G117" i="28"/>
  <c r="H117" i="28"/>
  <c r="J117" i="28"/>
  <c r="K117" i="28"/>
  <c r="L117" i="28"/>
  <c r="M117" i="28"/>
  <c r="Q117" i="28"/>
  <c r="B118" i="28"/>
  <c r="F118" i="28"/>
  <c r="P118" i="28"/>
  <c r="Q118" i="28"/>
  <c r="B119" i="28"/>
  <c r="H119" i="28"/>
  <c r="I119" i="28"/>
  <c r="J119" i="28"/>
  <c r="L119" i="28"/>
  <c r="M119" i="28"/>
  <c r="N119" i="28"/>
  <c r="B120" i="28"/>
  <c r="M120" i="28"/>
  <c r="B121" i="28"/>
  <c r="E121" i="28"/>
  <c r="F121" i="28"/>
  <c r="H124" i="28"/>
  <c r="I124" i="28"/>
  <c r="J124" i="28"/>
  <c r="L124" i="28"/>
  <c r="N124" i="28"/>
  <c r="O124" i="28"/>
  <c r="P124" i="28"/>
  <c r="Q124" i="28"/>
  <c r="D125" i="28"/>
  <c r="E125" i="28"/>
  <c r="G125" i="28"/>
  <c r="D126" i="28"/>
  <c r="E126" i="28"/>
  <c r="G126" i="28"/>
  <c r="H126" i="28"/>
  <c r="I126" i="28"/>
  <c r="L126" i="28"/>
  <c r="M126" i="28"/>
  <c r="N126" i="28"/>
  <c r="O126" i="28"/>
  <c r="P126" i="28"/>
  <c r="Q126" i="28"/>
  <c r="B127" i="28"/>
  <c r="C127" i="28"/>
  <c r="P127" i="28"/>
  <c r="D128" i="28"/>
  <c r="E128" i="28"/>
  <c r="G128" i="28"/>
  <c r="J128" i="28"/>
  <c r="D129" i="28"/>
  <c r="E129" i="28"/>
  <c r="F129" i="28"/>
  <c r="L129" i="28"/>
  <c r="M129" i="28"/>
  <c r="N129" i="28"/>
  <c r="O129" i="28"/>
  <c r="P129" i="28"/>
  <c r="Q129" i="28"/>
  <c r="Q140" i="28"/>
  <c r="H150" i="28"/>
  <c r="H153" i="28"/>
  <c r="L153" i="28"/>
  <c r="H158" i="28"/>
  <c r="B133" i="28"/>
  <c r="D133" i="28"/>
  <c r="F133" i="28"/>
  <c r="J133" i="28"/>
  <c r="L133" i="28"/>
  <c r="M133" i="29"/>
  <c r="N133" i="28"/>
  <c r="O133" i="29"/>
  <c r="Q133" i="29"/>
  <c r="E134" i="27"/>
  <c r="C97" i="27"/>
  <c r="E135" i="27"/>
  <c r="G97" i="27"/>
  <c r="K98" i="27"/>
  <c r="M98" i="27"/>
  <c r="O98" i="27"/>
  <c r="E137" i="27"/>
  <c r="G100" i="27"/>
  <c r="I138" i="29"/>
  <c r="K100" i="27"/>
  <c r="E139" i="27"/>
  <c r="C102" i="27"/>
  <c r="E140" i="29"/>
  <c r="I140" i="29"/>
  <c r="G103" i="27"/>
  <c r="H103" i="27"/>
  <c r="I103" i="27"/>
  <c r="J103" i="27"/>
  <c r="K103" i="27"/>
  <c r="L103" i="27"/>
  <c r="M103" i="27"/>
  <c r="N103" i="27"/>
  <c r="O103" i="27"/>
  <c r="P103" i="27"/>
  <c r="B104" i="27"/>
  <c r="C104" i="27"/>
  <c r="E104" i="27"/>
  <c r="G104" i="27"/>
  <c r="L104" i="27"/>
  <c r="M104" i="27"/>
  <c r="K105" i="27"/>
  <c r="M141" i="27"/>
  <c r="O105" i="27"/>
  <c r="B109" i="27"/>
  <c r="C109" i="27"/>
  <c r="D143" i="28"/>
  <c r="E143" i="29"/>
  <c r="F143" i="28"/>
  <c r="M143" i="29"/>
  <c r="O143" i="29"/>
  <c r="Q143" i="29"/>
  <c r="G108" i="27"/>
  <c r="I108" i="27"/>
  <c r="K108" i="27"/>
  <c r="M108" i="27"/>
  <c r="O108" i="27"/>
  <c r="P144" i="28"/>
  <c r="B145" i="28"/>
  <c r="I109" i="27"/>
  <c r="J109" i="27"/>
  <c r="K109" i="27"/>
  <c r="L145" i="28"/>
  <c r="M109" i="27"/>
  <c r="N145" i="28"/>
  <c r="O109" i="27"/>
  <c r="P109" i="27"/>
  <c r="C110" i="27"/>
  <c r="D146" i="28"/>
  <c r="E110" i="27"/>
  <c r="F146" i="28"/>
  <c r="G110" i="27"/>
  <c r="I110" i="27"/>
  <c r="K110" i="27"/>
  <c r="L146" i="28"/>
  <c r="N146" i="28"/>
  <c r="I111" i="27"/>
  <c r="J147" i="28"/>
  <c r="L111" i="27"/>
  <c r="M111" i="27"/>
  <c r="P147" i="28"/>
  <c r="B148" i="28"/>
  <c r="D148" i="28"/>
  <c r="E148" i="29"/>
  <c r="F148" i="28"/>
  <c r="I148" i="29"/>
  <c r="J148" i="28"/>
  <c r="L112" i="27"/>
  <c r="M148" i="29"/>
  <c r="N112" i="27"/>
  <c r="O112" i="27"/>
  <c r="Q148" i="29"/>
  <c r="C113" i="27"/>
  <c r="E149" i="29"/>
  <c r="F149" i="28"/>
  <c r="G113" i="27"/>
  <c r="K113" i="27"/>
  <c r="L149" i="28"/>
  <c r="M149" i="29"/>
  <c r="N149" i="28"/>
  <c r="I114" i="27"/>
  <c r="J114" i="27"/>
  <c r="K114" i="27"/>
  <c r="M114" i="27"/>
  <c r="F115" i="27"/>
  <c r="G115" i="27"/>
  <c r="H115" i="27"/>
  <c r="I115" i="27"/>
  <c r="J115" i="27"/>
  <c r="K115" i="27"/>
  <c r="L115" i="27"/>
  <c r="M115" i="27"/>
  <c r="N115" i="27"/>
  <c r="O115" i="27"/>
  <c r="B150" i="28"/>
  <c r="E150" i="29"/>
  <c r="I150" i="29"/>
  <c r="L116" i="27"/>
  <c r="M150" i="29"/>
  <c r="N150" i="28"/>
  <c r="O116" i="27"/>
  <c r="B117" i="27"/>
  <c r="C117" i="27"/>
  <c r="D117" i="27"/>
  <c r="E117" i="27"/>
  <c r="F117" i="27"/>
  <c r="G117" i="27"/>
  <c r="H117" i="27"/>
  <c r="I117" i="27"/>
  <c r="J117" i="27"/>
  <c r="K117" i="27"/>
  <c r="M117" i="27"/>
  <c r="I118" i="27"/>
  <c r="J118" i="27"/>
  <c r="K118" i="27"/>
  <c r="L118" i="27"/>
  <c r="M118" i="27"/>
  <c r="N118" i="27"/>
  <c r="O118" i="27"/>
  <c r="P118" i="27"/>
  <c r="D119" i="27"/>
  <c r="E151" i="29"/>
  <c r="G119" i="27"/>
  <c r="H151" i="28"/>
  <c r="J151" i="28"/>
  <c r="K119" i="27"/>
  <c r="L151" i="28"/>
  <c r="M151" i="29"/>
  <c r="N151" i="28"/>
  <c r="O119" i="27"/>
  <c r="Q151" i="29"/>
  <c r="F120" i="27"/>
  <c r="I120" i="27"/>
  <c r="L120" i="27"/>
  <c r="M120" i="27"/>
  <c r="N120" i="27"/>
  <c r="O120" i="27"/>
  <c r="P120" i="27"/>
  <c r="D121" i="27"/>
  <c r="E121" i="27"/>
  <c r="F121" i="27"/>
  <c r="G121" i="27"/>
  <c r="H121" i="27"/>
  <c r="I121" i="27"/>
  <c r="J121" i="27"/>
  <c r="K121" i="27"/>
  <c r="M121" i="27"/>
  <c r="Q121" i="27"/>
  <c r="B153" i="28"/>
  <c r="C153" i="29"/>
  <c r="D153" i="28"/>
  <c r="E153" i="29"/>
  <c r="F153" i="28"/>
  <c r="G153" i="29"/>
  <c r="I153" i="29"/>
  <c r="K153" i="29"/>
  <c r="P153" i="28"/>
  <c r="I124" i="27"/>
  <c r="K124" i="27"/>
  <c r="M154" i="27"/>
  <c r="O124" i="27"/>
  <c r="Q124" i="27"/>
  <c r="D125" i="27"/>
  <c r="E125" i="27"/>
  <c r="K125" i="27"/>
  <c r="Q125" i="27"/>
  <c r="C126" i="27"/>
  <c r="E126" i="27"/>
  <c r="G126" i="27"/>
  <c r="K126" i="27"/>
  <c r="L126" i="27"/>
  <c r="I127" i="27"/>
  <c r="K127" i="27"/>
  <c r="M127" i="27"/>
  <c r="O127" i="27"/>
  <c r="P127" i="27"/>
  <c r="Q127" i="27"/>
  <c r="C128" i="27"/>
  <c r="G128" i="27"/>
  <c r="I128" i="27"/>
  <c r="M158" i="29"/>
  <c r="Q158" i="29"/>
  <c r="K129" i="27"/>
  <c r="O129" i="27"/>
  <c r="O97" i="27"/>
  <c r="Q97" i="27"/>
  <c r="I98" i="27"/>
  <c r="G101" i="27"/>
  <c r="I101" i="27"/>
  <c r="O102" i="27"/>
  <c r="Q103" i="27"/>
  <c r="I104" i="27"/>
  <c r="K104" i="27"/>
  <c r="O104" i="27"/>
  <c r="Q104" i="27"/>
  <c r="C105" i="27"/>
  <c r="E105" i="27"/>
  <c r="G105" i="27"/>
  <c r="I105" i="27"/>
  <c r="P108" i="27"/>
  <c r="G109" i="27"/>
  <c r="H109" i="27"/>
  <c r="L110" i="27"/>
  <c r="N110" i="27"/>
  <c r="O110" i="27"/>
  <c r="G111" i="27"/>
  <c r="J111" i="27"/>
  <c r="K111" i="27"/>
  <c r="N111" i="27"/>
  <c r="O111" i="27"/>
  <c r="C112" i="27"/>
  <c r="H112" i="27"/>
  <c r="J112" i="27"/>
  <c r="K112" i="27"/>
  <c r="O113" i="27"/>
  <c r="G114" i="27"/>
  <c r="H114" i="27"/>
  <c r="L114" i="27"/>
  <c r="N114" i="27"/>
  <c r="O114" i="27"/>
  <c r="P114" i="27"/>
  <c r="B115" i="27"/>
  <c r="C115" i="27"/>
  <c r="G116" i="27"/>
  <c r="H116" i="27"/>
  <c r="J116" i="27"/>
  <c r="K116" i="27"/>
  <c r="L117" i="27"/>
  <c r="N117" i="27"/>
  <c r="O117" i="27"/>
  <c r="P117" i="27"/>
  <c r="G118" i="27"/>
  <c r="H118" i="27"/>
  <c r="C119" i="27"/>
  <c r="G120" i="27"/>
  <c r="H120" i="27"/>
  <c r="J120" i="27"/>
  <c r="K120" i="27"/>
  <c r="L121" i="27"/>
  <c r="N121" i="27"/>
  <c r="O121" i="27"/>
  <c r="P121" i="27"/>
  <c r="C124" i="27"/>
  <c r="E124" i="27"/>
  <c r="O126" i="27"/>
  <c r="K128" i="27"/>
  <c r="O128" i="27"/>
  <c r="E136" i="27"/>
  <c r="E138" i="27"/>
  <c r="E140" i="27"/>
  <c r="E141" i="27"/>
  <c r="I145" i="27"/>
  <c r="I147" i="27"/>
  <c r="H63" i="26"/>
  <c r="J63" i="26"/>
  <c r="B70" i="26"/>
  <c r="F70" i="26"/>
  <c r="H62" i="26"/>
  <c r="J70" i="26"/>
  <c r="K62" i="26"/>
  <c r="N70" i="26"/>
  <c r="O62" i="26"/>
  <c r="G64" i="26"/>
  <c r="H64" i="26"/>
  <c r="J64" i="26"/>
  <c r="K64" i="26"/>
  <c r="B66" i="26"/>
  <c r="E74" i="26"/>
  <c r="H66" i="26"/>
  <c r="J51" i="26"/>
  <c r="D67" i="26"/>
  <c r="F67" i="26"/>
  <c r="L67" i="26"/>
  <c r="N67" i="26"/>
  <c r="P67" i="26"/>
  <c r="B68" i="26"/>
  <c r="D68" i="26"/>
  <c r="N68" i="26"/>
  <c r="G57" i="26"/>
  <c r="G74" i="26" s="1"/>
  <c r="G171" i="6" s="1"/>
  <c r="I57" i="26"/>
  <c r="K57" i="26"/>
  <c r="M57" i="26"/>
  <c r="O57" i="26"/>
  <c r="Q57" i="26"/>
  <c r="E58" i="26"/>
  <c r="G58" i="26"/>
  <c r="I58" i="26"/>
  <c r="M58" i="26"/>
  <c r="O58" i="26"/>
  <c r="Q58" i="26"/>
  <c r="C59" i="26"/>
  <c r="E59" i="26"/>
  <c r="E76" i="26" s="1"/>
  <c r="E173" i="6" s="1"/>
  <c r="G59" i="26"/>
  <c r="I59" i="26"/>
  <c r="K59" i="26"/>
  <c r="O59" i="26"/>
  <c r="O118" i="6" s="1"/>
  <c r="B62" i="26"/>
  <c r="J62" i="26"/>
  <c r="P62" i="26"/>
  <c r="B63" i="26"/>
  <c r="P64" i="26"/>
  <c r="B67" i="26"/>
  <c r="H67" i="26"/>
  <c r="J67" i="26"/>
  <c r="P68" i="26"/>
  <c r="B71" i="26"/>
  <c r="F71" i="26"/>
  <c r="J71" i="26"/>
  <c r="N71" i="26"/>
  <c r="B72" i="26"/>
  <c r="M74" i="26"/>
  <c r="Q74" i="26"/>
  <c r="Q171" i="6" s="1"/>
  <c r="E75" i="26"/>
  <c r="I76" i="26"/>
  <c r="B130" i="25"/>
  <c r="F130" i="25"/>
  <c r="G130" i="25"/>
  <c r="I130" i="25"/>
  <c r="J130" i="25"/>
  <c r="K130" i="25"/>
  <c r="M181" i="25"/>
  <c r="N181" i="25"/>
  <c r="O181" i="25"/>
  <c r="Q181" i="25"/>
  <c r="B182" i="25"/>
  <c r="C182" i="25"/>
  <c r="E182" i="25"/>
  <c r="I182" i="25"/>
  <c r="J182" i="25"/>
  <c r="K182" i="25"/>
  <c r="O182" i="25"/>
  <c r="B183" i="25"/>
  <c r="C132" i="25"/>
  <c r="E183" i="25"/>
  <c r="F132" i="25"/>
  <c r="G132" i="25"/>
  <c r="I132" i="25"/>
  <c r="J132" i="25"/>
  <c r="K132" i="25"/>
  <c r="M132" i="25"/>
  <c r="E184" i="25"/>
  <c r="F133" i="25"/>
  <c r="G133" i="25"/>
  <c r="I184" i="25"/>
  <c r="J184" i="25"/>
  <c r="K184" i="25"/>
  <c r="M184" i="25"/>
  <c r="N184" i="25"/>
  <c r="O184" i="25"/>
  <c r="Q184" i="25"/>
  <c r="B186" i="25"/>
  <c r="C186" i="25"/>
  <c r="F186" i="25"/>
  <c r="J186" i="25"/>
  <c r="K186" i="25"/>
  <c r="M186" i="25"/>
  <c r="N135" i="25"/>
  <c r="O135" i="25"/>
  <c r="Q135" i="25"/>
  <c r="E136" i="25"/>
  <c r="B189" i="25"/>
  <c r="C140" i="25"/>
  <c r="E140" i="25"/>
  <c r="F189" i="25"/>
  <c r="G140" i="25"/>
  <c r="I140" i="25"/>
  <c r="J140" i="25"/>
  <c r="K140" i="25"/>
  <c r="N189" i="25"/>
  <c r="O140" i="25"/>
  <c r="Q189" i="25"/>
  <c r="E139" i="25"/>
  <c r="F59" i="22"/>
  <c r="N59" i="22"/>
  <c r="B192" i="25"/>
  <c r="C192" i="25"/>
  <c r="D192" i="25"/>
  <c r="E144" i="25"/>
  <c r="F192" i="25"/>
  <c r="G192" i="25"/>
  <c r="H144" i="25"/>
  <c r="I144" i="25"/>
  <c r="J144" i="25"/>
  <c r="K144" i="25"/>
  <c r="L144" i="25"/>
  <c r="O192" i="25"/>
  <c r="Q144" i="25"/>
  <c r="B193" i="25"/>
  <c r="C193" i="25"/>
  <c r="D193" i="25"/>
  <c r="E145" i="25"/>
  <c r="F193" i="25"/>
  <c r="G193" i="25"/>
  <c r="H145" i="25"/>
  <c r="I145" i="25"/>
  <c r="J193" i="25"/>
  <c r="K193" i="25"/>
  <c r="L193" i="25"/>
  <c r="O145" i="25"/>
  <c r="P193" i="25"/>
  <c r="Q145" i="25"/>
  <c r="B146" i="25"/>
  <c r="C194" i="25"/>
  <c r="D194" i="25"/>
  <c r="E146" i="25"/>
  <c r="F194" i="25"/>
  <c r="G194" i="25"/>
  <c r="H146" i="25"/>
  <c r="K194" i="25"/>
  <c r="L146" i="25"/>
  <c r="M146" i="25"/>
  <c r="N146" i="25"/>
  <c r="O146" i="25"/>
  <c r="P146" i="25"/>
  <c r="Q146" i="25"/>
  <c r="B147" i="25"/>
  <c r="C147" i="25"/>
  <c r="D147" i="25"/>
  <c r="E147" i="25"/>
  <c r="G195" i="25"/>
  <c r="H147" i="25"/>
  <c r="I147" i="25"/>
  <c r="J147" i="25"/>
  <c r="K147" i="25"/>
  <c r="L147" i="25"/>
  <c r="M147" i="25"/>
  <c r="N147" i="25"/>
  <c r="O147" i="25"/>
  <c r="P147" i="25"/>
  <c r="Q147" i="25"/>
  <c r="B149" i="25"/>
  <c r="C197" i="25"/>
  <c r="H197" i="25"/>
  <c r="I197" i="25"/>
  <c r="L197" i="25"/>
  <c r="P197" i="25"/>
  <c r="D153" i="25"/>
  <c r="E153" i="25"/>
  <c r="F153" i="25"/>
  <c r="G153" i="25"/>
  <c r="H153" i="25"/>
  <c r="I153" i="25"/>
  <c r="J153" i="25"/>
  <c r="K153" i="25"/>
  <c r="L153" i="25"/>
  <c r="M153" i="25"/>
  <c r="N153" i="25"/>
  <c r="O153" i="25"/>
  <c r="P153" i="25"/>
  <c r="B156" i="25"/>
  <c r="D156" i="25"/>
  <c r="F156" i="25"/>
  <c r="H156" i="25"/>
  <c r="I156" i="25"/>
  <c r="J156" i="25"/>
  <c r="K156" i="25"/>
  <c r="L156" i="25"/>
  <c r="M156" i="25"/>
  <c r="N156" i="25"/>
  <c r="O156" i="25"/>
  <c r="P156" i="25"/>
  <c r="Q156" i="25"/>
  <c r="B159" i="25"/>
  <c r="C159" i="25"/>
  <c r="D159" i="25"/>
  <c r="E159" i="25"/>
  <c r="F159" i="25"/>
  <c r="G159" i="25"/>
  <c r="H159" i="25"/>
  <c r="I159" i="25"/>
  <c r="M159" i="25"/>
  <c r="N159" i="25"/>
  <c r="P159" i="25"/>
  <c r="Q159" i="25"/>
  <c r="D60" i="22"/>
  <c r="F60" i="22"/>
  <c r="H60" i="22"/>
  <c r="J60" i="22"/>
  <c r="L60" i="22"/>
  <c r="M157" i="25"/>
  <c r="N60" i="22"/>
  <c r="P60" i="22"/>
  <c r="C163" i="25"/>
  <c r="G163" i="25"/>
  <c r="K163" i="25"/>
  <c r="L163" i="25"/>
  <c r="O163" i="25"/>
  <c r="P163" i="25"/>
  <c r="Q163" i="25"/>
  <c r="C164" i="25"/>
  <c r="D164" i="25"/>
  <c r="E164" i="25"/>
  <c r="F164" i="25"/>
  <c r="G164" i="25"/>
  <c r="H204" i="25"/>
  <c r="I164" i="25"/>
  <c r="K164" i="25"/>
  <c r="L204" i="25"/>
  <c r="M164" i="25"/>
  <c r="O164" i="25"/>
  <c r="P164" i="25"/>
  <c r="C165" i="25"/>
  <c r="F165" i="25"/>
  <c r="G165" i="25"/>
  <c r="K165" i="25"/>
  <c r="M205" i="25"/>
  <c r="O165" i="25"/>
  <c r="P165" i="25"/>
  <c r="Q205" i="25"/>
  <c r="C166" i="25"/>
  <c r="D206" i="25"/>
  <c r="G166" i="25"/>
  <c r="K166" i="25"/>
  <c r="L166" i="25"/>
  <c r="O166" i="25"/>
  <c r="P166" i="25"/>
  <c r="K170" i="25"/>
  <c r="L170" i="25"/>
  <c r="M170" i="25"/>
  <c r="N170" i="25"/>
  <c r="O170" i="25"/>
  <c r="P170" i="25"/>
  <c r="Q170" i="25"/>
  <c r="C209" i="25"/>
  <c r="D171" i="25"/>
  <c r="F209" i="25"/>
  <c r="G209" i="25"/>
  <c r="H209" i="25"/>
  <c r="J209" i="25"/>
  <c r="K209" i="25"/>
  <c r="L171" i="25"/>
  <c r="M171" i="25"/>
  <c r="N209" i="25"/>
  <c r="O209" i="25"/>
  <c r="P171" i="25"/>
  <c r="Q171" i="25"/>
  <c r="B174" i="25"/>
  <c r="C174" i="25"/>
  <c r="F174" i="25"/>
  <c r="G174" i="25"/>
  <c r="H174" i="25"/>
  <c r="I174" i="25"/>
  <c r="J174" i="25"/>
  <c r="K174" i="25"/>
  <c r="L174" i="25"/>
  <c r="M174" i="25"/>
  <c r="N174" i="25"/>
  <c r="O174" i="25"/>
  <c r="P174" i="25"/>
  <c r="Q174" i="25"/>
  <c r="B175" i="25"/>
  <c r="C211" i="25"/>
  <c r="D211" i="25"/>
  <c r="F175" i="25"/>
  <c r="J175" i="25"/>
  <c r="K211" i="25"/>
  <c r="L211" i="25"/>
  <c r="M211" i="25"/>
  <c r="N175" i="25"/>
  <c r="O211" i="25"/>
  <c r="P211" i="25"/>
  <c r="Q211" i="25"/>
  <c r="B61" i="22"/>
  <c r="D61" i="22"/>
  <c r="D114" i="6" s="1"/>
  <c r="F61" i="22"/>
  <c r="F78" i="22" s="1"/>
  <c r="H61" i="22"/>
  <c r="J61" i="22"/>
  <c r="N61" i="22"/>
  <c r="M130" i="25"/>
  <c r="N130" i="25"/>
  <c r="O130" i="25"/>
  <c r="Q130" i="25"/>
  <c r="B131" i="25"/>
  <c r="C131" i="25"/>
  <c r="G131" i="25"/>
  <c r="K131" i="25"/>
  <c r="M131" i="25"/>
  <c r="N131" i="25"/>
  <c r="O131" i="25"/>
  <c r="Q131" i="25"/>
  <c r="O132" i="25"/>
  <c r="Q132" i="25"/>
  <c r="B133" i="25"/>
  <c r="C133" i="25"/>
  <c r="B135" i="25"/>
  <c r="C135" i="25"/>
  <c r="E135" i="25"/>
  <c r="F135" i="25"/>
  <c r="G135" i="25"/>
  <c r="I135" i="25"/>
  <c r="J135" i="25"/>
  <c r="K135" i="25"/>
  <c r="M135" i="25"/>
  <c r="N144" i="25"/>
  <c r="O144" i="25"/>
  <c r="P144" i="25"/>
  <c r="D145" i="25"/>
  <c r="F145" i="25"/>
  <c r="G145" i="25"/>
  <c r="J145" i="25"/>
  <c r="K145" i="25"/>
  <c r="L145" i="25"/>
  <c r="P145" i="25"/>
  <c r="C146" i="25"/>
  <c r="D146" i="25"/>
  <c r="F146" i="25"/>
  <c r="G146" i="25"/>
  <c r="J146" i="25"/>
  <c r="K146" i="25"/>
  <c r="H149" i="25"/>
  <c r="I149" i="25"/>
  <c r="J149" i="25"/>
  <c r="K149" i="25"/>
  <c r="L149" i="25"/>
  <c r="M149" i="25"/>
  <c r="N149" i="25"/>
  <c r="O149" i="25"/>
  <c r="P149" i="25"/>
  <c r="Q149" i="25"/>
  <c r="M151" i="25"/>
  <c r="B153" i="25"/>
  <c r="C153" i="25"/>
  <c r="Q153" i="25"/>
  <c r="C156" i="25"/>
  <c r="E156" i="25"/>
  <c r="G156" i="25"/>
  <c r="J159" i="25"/>
  <c r="K159" i="25"/>
  <c r="L159" i="25"/>
  <c r="O159" i="25"/>
  <c r="E160" i="25"/>
  <c r="D163" i="25"/>
  <c r="H163" i="25"/>
  <c r="I163" i="25"/>
  <c r="M163" i="25"/>
  <c r="Q164" i="25"/>
  <c r="D165" i="25"/>
  <c r="E165" i="25"/>
  <c r="H165" i="25"/>
  <c r="I165" i="25"/>
  <c r="H166" i="25"/>
  <c r="I166" i="25"/>
  <c r="M166" i="25"/>
  <c r="Q166" i="25"/>
  <c r="B170" i="25"/>
  <c r="C170" i="25"/>
  <c r="D170" i="25"/>
  <c r="E170" i="25"/>
  <c r="F170" i="25"/>
  <c r="G170" i="25"/>
  <c r="H170" i="25"/>
  <c r="I170" i="25"/>
  <c r="J170" i="25"/>
  <c r="E171" i="25"/>
  <c r="F171" i="25"/>
  <c r="G171" i="25"/>
  <c r="H171" i="25"/>
  <c r="I171" i="25"/>
  <c r="D174" i="25"/>
  <c r="E174" i="25"/>
  <c r="E175" i="25"/>
  <c r="G175" i="25"/>
  <c r="H175" i="25"/>
  <c r="I175" i="25"/>
  <c r="K175" i="25"/>
  <c r="L175" i="25"/>
  <c r="M175" i="25"/>
  <c r="O175" i="25"/>
  <c r="P175" i="25"/>
  <c r="Q175" i="25"/>
  <c r="B181" i="25"/>
  <c r="F181" i="25"/>
  <c r="G181" i="25"/>
  <c r="I181" i="25"/>
  <c r="G182" i="25"/>
  <c r="M182" i="25"/>
  <c r="N182" i="25"/>
  <c r="Q182" i="25"/>
  <c r="C183" i="25"/>
  <c r="F183" i="25"/>
  <c r="G183" i="25"/>
  <c r="I183" i="25"/>
  <c r="J183" i="25"/>
  <c r="K183" i="25"/>
  <c r="M183" i="25"/>
  <c r="O183" i="25"/>
  <c r="Q183" i="25"/>
  <c r="B184" i="25"/>
  <c r="C184" i="25"/>
  <c r="E186" i="25"/>
  <c r="G186" i="25"/>
  <c r="I186" i="25"/>
  <c r="N186" i="25"/>
  <c r="O186" i="25"/>
  <c r="Q186" i="25"/>
  <c r="C189" i="25"/>
  <c r="E189" i="25"/>
  <c r="G189" i="25"/>
  <c r="I189" i="25"/>
  <c r="K189" i="25"/>
  <c r="O189" i="25"/>
  <c r="N192" i="25"/>
  <c r="P192" i="25"/>
  <c r="Q192" i="25"/>
  <c r="J194" i="25"/>
  <c r="L194" i="25"/>
  <c r="M194" i="25"/>
  <c r="N194" i="25"/>
  <c r="O194" i="25"/>
  <c r="P194" i="25"/>
  <c r="Q194" i="25"/>
  <c r="B195" i="25"/>
  <c r="C195" i="25"/>
  <c r="D195" i="25"/>
  <c r="H195" i="25"/>
  <c r="I195" i="25"/>
  <c r="J195" i="25"/>
  <c r="K195" i="25"/>
  <c r="J197" i="25"/>
  <c r="K197" i="25"/>
  <c r="M197" i="25"/>
  <c r="N197" i="25"/>
  <c r="O197" i="25"/>
  <c r="Q197" i="25"/>
  <c r="D203" i="25"/>
  <c r="H203" i="25"/>
  <c r="I203" i="25"/>
  <c r="L203" i="25"/>
  <c r="M203" i="25"/>
  <c r="Q203" i="25"/>
  <c r="D204" i="25"/>
  <c r="Q204" i="25"/>
  <c r="D205" i="25"/>
  <c r="E205" i="25"/>
  <c r="F205" i="25"/>
  <c r="H205" i="25"/>
  <c r="I205" i="25"/>
  <c r="H206" i="25"/>
  <c r="I206" i="25"/>
  <c r="M206" i="25"/>
  <c r="Q206" i="25"/>
  <c r="D209" i="25"/>
  <c r="E209" i="25"/>
  <c r="I209" i="25"/>
  <c r="L209" i="25"/>
  <c r="M209" i="25"/>
  <c r="P209" i="25"/>
  <c r="Q209" i="25"/>
  <c r="B211" i="25"/>
  <c r="E211" i="25"/>
  <c r="G211" i="25"/>
  <c r="H211" i="25"/>
  <c r="I211" i="25"/>
  <c r="I72" i="22"/>
  <c r="K72" i="22"/>
  <c r="M72" i="22"/>
  <c r="N136" i="24"/>
  <c r="O72" i="22"/>
  <c r="N130" i="24"/>
  <c r="Q130" i="24"/>
  <c r="B131" i="24"/>
  <c r="C131" i="24"/>
  <c r="D131" i="24"/>
  <c r="G131" i="24"/>
  <c r="H131" i="24"/>
  <c r="H132" i="24"/>
  <c r="O132" i="24"/>
  <c r="P132" i="24"/>
  <c r="Q132" i="24"/>
  <c r="B133" i="24"/>
  <c r="N133" i="24"/>
  <c r="Q133" i="24"/>
  <c r="B134" i="24"/>
  <c r="C134" i="24"/>
  <c r="N135" i="24"/>
  <c r="Q135" i="24"/>
  <c r="B136" i="24"/>
  <c r="C136" i="24"/>
  <c r="D136" i="24"/>
  <c r="E136" i="24"/>
  <c r="F136" i="24"/>
  <c r="H136" i="24"/>
  <c r="C137" i="24"/>
  <c r="I137" i="24"/>
  <c r="J137" i="24"/>
  <c r="K137" i="24"/>
  <c r="N137" i="24"/>
  <c r="O137" i="24"/>
  <c r="P137" i="24"/>
  <c r="Q137" i="24"/>
  <c r="M139" i="24"/>
  <c r="N139" i="24"/>
  <c r="Q139" i="24"/>
  <c r="C140" i="24"/>
  <c r="D140" i="24"/>
  <c r="E140" i="24"/>
  <c r="O140" i="24"/>
  <c r="P140" i="24"/>
  <c r="Q140" i="24"/>
  <c r="O73" i="22"/>
  <c r="Q73" i="22"/>
  <c r="B145" i="24"/>
  <c r="C145" i="24"/>
  <c r="D145" i="24"/>
  <c r="E145" i="24"/>
  <c r="F145" i="24"/>
  <c r="G145" i="24"/>
  <c r="H145" i="24"/>
  <c r="K145" i="24"/>
  <c r="M145" i="24"/>
  <c r="B147" i="24"/>
  <c r="C147" i="24"/>
  <c r="D147" i="24"/>
  <c r="E147" i="24"/>
  <c r="F147" i="24"/>
  <c r="G147" i="24"/>
  <c r="H147" i="24"/>
  <c r="I147" i="24"/>
  <c r="G148" i="24"/>
  <c r="M148" i="24"/>
  <c r="N148" i="24"/>
  <c r="O148" i="24"/>
  <c r="B149" i="24"/>
  <c r="C150" i="24"/>
  <c r="D150" i="24"/>
  <c r="E150" i="24"/>
  <c r="F150" i="24"/>
  <c r="G150" i="24"/>
  <c r="H150" i="24"/>
  <c r="I150" i="24"/>
  <c r="L150" i="24"/>
  <c r="N150" i="24"/>
  <c r="G151" i="24"/>
  <c r="M151" i="24"/>
  <c r="N151" i="24"/>
  <c r="O151" i="24"/>
  <c r="Q151" i="24"/>
  <c r="B152" i="24"/>
  <c r="C152" i="24"/>
  <c r="D152" i="24"/>
  <c r="E152" i="24"/>
  <c r="F152" i="24"/>
  <c r="G152" i="24"/>
  <c r="H152" i="24"/>
  <c r="I152" i="24"/>
  <c r="L152" i="24"/>
  <c r="N152" i="24"/>
  <c r="C153" i="24"/>
  <c r="D153" i="24"/>
  <c r="E153" i="24"/>
  <c r="G153" i="24"/>
  <c r="I153" i="24"/>
  <c r="K153" i="24"/>
  <c r="M153" i="24"/>
  <c r="O153" i="24"/>
  <c r="C154" i="24"/>
  <c r="D154" i="24"/>
  <c r="E154" i="24"/>
  <c r="F154" i="24"/>
  <c r="G154" i="24"/>
  <c r="H154" i="24"/>
  <c r="I154" i="24"/>
  <c r="J154" i="24"/>
  <c r="K154" i="24"/>
  <c r="L154" i="24"/>
  <c r="M154" i="24"/>
  <c r="B156" i="24"/>
  <c r="C156" i="24"/>
  <c r="D156" i="24"/>
  <c r="E156" i="24"/>
  <c r="F156" i="24"/>
  <c r="G156" i="24"/>
  <c r="H156" i="24"/>
  <c r="I156" i="24"/>
  <c r="G157" i="24"/>
  <c r="H157" i="24"/>
  <c r="B158" i="24"/>
  <c r="C158" i="24"/>
  <c r="D158" i="24"/>
  <c r="E158" i="24"/>
  <c r="F159" i="24"/>
  <c r="G159" i="24"/>
  <c r="J159" i="24"/>
  <c r="L159" i="24"/>
  <c r="M159" i="24"/>
  <c r="N159" i="24"/>
  <c r="O159" i="24"/>
  <c r="P159" i="24"/>
  <c r="E74" i="22"/>
  <c r="M74" i="22"/>
  <c r="N168" i="24"/>
  <c r="F163" i="24"/>
  <c r="G163" i="24"/>
  <c r="H163" i="24"/>
  <c r="I163" i="24"/>
  <c r="J163" i="24"/>
  <c r="F164" i="24"/>
  <c r="G164" i="24"/>
  <c r="H164" i="24"/>
  <c r="I164" i="24"/>
  <c r="J164" i="24"/>
  <c r="M164" i="24"/>
  <c r="N164" i="24"/>
  <c r="O164" i="24"/>
  <c r="P164" i="24"/>
  <c r="G165" i="24"/>
  <c r="H165" i="24"/>
  <c r="I165" i="24"/>
  <c r="J165" i="24"/>
  <c r="K165" i="24"/>
  <c r="L165" i="24"/>
  <c r="M165" i="24"/>
  <c r="G166" i="24"/>
  <c r="H166" i="24"/>
  <c r="I166" i="24"/>
  <c r="J166" i="24"/>
  <c r="K166" i="24"/>
  <c r="E167" i="24"/>
  <c r="F167" i="24"/>
  <c r="G167" i="24"/>
  <c r="H167" i="24"/>
  <c r="I167" i="24"/>
  <c r="O167" i="24"/>
  <c r="P207" i="24"/>
  <c r="F168" i="24"/>
  <c r="G168" i="24"/>
  <c r="H168" i="24"/>
  <c r="I168" i="24"/>
  <c r="J168" i="24"/>
  <c r="K168" i="24"/>
  <c r="F169" i="24"/>
  <c r="G169" i="24"/>
  <c r="H169" i="24"/>
  <c r="I169" i="24"/>
  <c r="J169" i="24"/>
  <c r="K169" i="24"/>
  <c r="L169" i="24"/>
  <c r="M169" i="24"/>
  <c r="N169" i="24"/>
  <c r="O169" i="24"/>
  <c r="P169" i="24"/>
  <c r="F170" i="24"/>
  <c r="G170" i="24"/>
  <c r="H170" i="24"/>
  <c r="I170" i="24"/>
  <c r="J170" i="24"/>
  <c r="K170" i="24"/>
  <c r="L170" i="24"/>
  <c r="M170" i="24"/>
  <c r="N170" i="24"/>
  <c r="O170" i="24"/>
  <c r="F209" i="24"/>
  <c r="G171" i="24"/>
  <c r="H171" i="24"/>
  <c r="I171" i="24"/>
  <c r="J171" i="24"/>
  <c r="K171" i="24"/>
  <c r="L171" i="24"/>
  <c r="M171" i="24"/>
  <c r="N171" i="24"/>
  <c r="O171" i="24"/>
  <c r="P171" i="24"/>
  <c r="Q171" i="24"/>
  <c r="E172" i="24"/>
  <c r="F172" i="24"/>
  <c r="G172" i="24"/>
  <c r="H172" i="24"/>
  <c r="I172" i="24"/>
  <c r="F173" i="24"/>
  <c r="G173" i="24"/>
  <c r="H173" i="24"/>
  <c r="I173" i="24"/>
  <c r="J173" i="24"/>
  <c r="K173" i="24"/>
  <c r="L173" i="24"/>
  <c r="M173" i="24"/>
  <c r="N173" i="24"/>
  <c r="O173" i="24"/>
  <c r="P173" i="24"/>
  <c r="E174" i="24"/>
  <c r="F174" i="24"/>
  <c r="G174" i="24"/>
  <c r="H174" i="24"/>
  <c r="I174" i="24"/>
  <c r="M174" i="24"/>
  <c r="O174" i="24"/>
  <c r="P174" i="24"/>
  <c r="G175" i="24"/>
  <c r="H175" i="24"/>
  <c r="I175" i="24"/>
  <c r="J175" i="24"/>
  <c r="K175" i="24"/>
  <c r="L175" i="24"/>
  <c r="M175" i="24"/>
  <c r="N175" i="24"/>
  <c r="O175" i="24"/>
  <c r="P175" i="24"/>
  <c r="Q175" i="24"/>
  <c r="B130" i="24"/>
  <c r="D130" i="24"/>
  <c r="F130" i="24"/>
  <c r="H130" i="24"/>
  <c r="N131" i="24"/>
  <c r="P131" i="24"/>
  <c r="D132" i="24"/>
  <c r="B137" i="24"/>
  <c r="D137" i="24"/>
  <c r="F137" i="24"/>
  <c r="H137" i="24"/>
  <c r="D139" i="24"/>
  <c r="N140" i="24"/>
  <c r="J145" i="24"/>
  <c r="L145" i="24"/>
  <c r="N145" i="24"/>
  <c r="P145" i="24"/>
  <c r="B146" i="24"/>
  <c r="D146" i="24"/>
  <c r="F146" i="24"/>
  <c r="H146" i="24"/>
  <c r="J146" i="24"/>
  <c r="J152" i="24"/>
  <c r="B153" i="24"/>
  <c r="F153" i="24"/>
  <c r="H153" i="24"/>
  <c r="J153" i="24"/>
  <c r="L153" i="24"/>
  <c r="N153" i="24"/>
  <c r="P153" i="24"/>
  <c r="B154" i="24"/>
  <c r="B157" i="24"/>
  <c r="D157" i="24"/>
  <c r="F157" i="24"/>
  <c r="J157" i="24"/>
  <c r="L157" i="24"/>
  <c r="K164" i="24"/>
  <c r="L164" i="24"/>
  <c r="N165" i="24"/>
  <c r="O165" i="24"/>
  <c r="P165" i="24"/>
  <c r="F166" i="24"/>
  <c r="J167" i="24"/>
  <c r="K167" i="24"/>
  <c r="L167" i="24"/>
  <c r="N167" i="24"/>
  <c r="J172" i="24"/>
  <c r="K172" i="24"/>
  <c r="L172" i="24"/>
  <c r="N172" i="24"/>
  <c r="O172" i="24"/>
  <c r="P172" i="24"/>
  <c r="J174" i="24"/>
  <c r="K174" i="24"/>
  <c r="L174" i="24"/>
  <c r="N174" i="24"/>
  <c r="F175" i="24"/>
  <c r="B180" i="24"/>
  <c r="I135" i="23"/>
  <c r="J180" i="24"/>
  <c r="K135" i="23"/>
  <c r="M135" i="23"/>
  <c r="N180" i="24"/>
  <c r="O135" i="23"/>
  <c r="B181" i="24"/>
  <c r="F181" i="24"/>
  <c r="J181" i="24"/>
  <c r="B182" i="24"/>
  <c r="F131" i="23"/>
  <c r="G131" i="23"/>
  <c r="I131" i="23"/>
  <c r="J182" i="24"/>
  <c r="K131" i="23"/>
  <c r="L131" i="23"/>
  <c r="N182" i="24"/>
  <c r="B183" i="24"/>
  <c r="E132" i="23"/>
  <c r="I132" i="23"/>
  <c r="J183" i="24"/>
  <c r="K132" i="23"/>
  <c r="L132" i="23"/>
  <c r="N132" i="23"/>
  <c r="O132" i="23"/>
  <c r="P132" i="23"/>
  <c r="Q132" i="23"/>
  <c r="B184" i="24"/>
  <c r="F184" i="24"/>
  <c r="J184" i="24"/>
  <c r="B185" i="25"/>
  <c r="C185" i="23"/>
  <c r="G134" i="23"/>
  <c r="I134" i="23"/>
  <c r="K134" i="23"/>
  <c r="N185" i="25"/>
  <c r="B186" i="24"/>
  <c r="J186" i="24"/>
  <c r="B187" i="25"/>
  <c r="C136" i="23"/>
  <c r="E136" i="23"/>
  <c r="I136" i="23"/>
  <c r="F137" i="23"/>
  <c r="G137" i="23"/>
  <c r="H137" i="23"/>
  <c r="I137" i="23"/>
  <c r="J137" i="23"/>
  <c r="K137" i="23"/>
  <c r="L137" i="23"/>
  <c r="M137" i="23"/>
  <c r="N137" i="23"/>
  <c r="O137" i="23"/>
  <c r="L138" i="23"/>
  <c r="C188" i="23"/>
  <c r="E188" i="23"/>
  <c r="F188" i="25"/>
  <c r="G188" i="23"/>
  <c r="M188" i="23"/>
  <c r="J189" i="24"/>
  <c r="K140" i="23"/>
  <c r="L140" i="23"/>
  <c r="M140" i="23"/>
  <c r="N189" i="24"/>
  <c r="O140" i="23"/>
  <c r="P140" i="23"/>
  <c r="Q140" i="23"/>
  <c r="B159" i="23"/>
  <c r="B192" i="24"/>
  <c r="C192" i="23"/>
  <c r="F192" i="24"/>
  <c r="G144" i="23"/>
  <c r="I144" i="23"/>
  <c r="J192" i="24"/>
  <c r="K144" i="23"/>
  <c r="N193" i="24"/>
  <c r="O145" i="23"/>
  <c r="P145" i="23"/>
  <c r="Q145" i="23"/>
  <c r="B194" i="24"/>
  <c r="C194" i="23"/>
  <c r="F194" i="24"/>
  <c r="M146" i="23"/>
  <c r="P146" i="23"/>
  <c r="Q146" i="23"/>
  <c r="E147" i="23"/>
  <c r="F147" i="23"/>
  <c r="G147" i="23"/>
  <c r="I147" i="23"/>
  <c r="J195" i="24"/>
  <c r="N195" i="24"/>
  <c r="J148" i="23"/>
  <c r="K148" i="23"/>
  <c r="M148" i="23"/>
  <c r="Q148" i="23"/>
  <c r="B197" i="24"/>
  <c r="C197" i="23"/>
  <c r="F197" i="24"/>
  <c r="G149" i="23"/>
  <c r="J197" i="24"/>
  <c r="K149" i="23"/>
  <c r="M149" i="23"/>
  <c r="O149" i="23"/>
  <c r="O198" i="23"/>
  <c r="Q150" i="23"/>
  <c r="D151" i="23"/>
  <c r="J151" i="23"/>
  <c r="L151" i="23"/>
  <c r="P151" i="23"/>
  <c r="B152" i="23"/>
  <c r="C152" i="23"/>
  <c r="D152" i="23"/>
  <c r="P152" i="23"/>
  <c r="Q152" i="23"/>
  <c r="D153" i="23"/>
  <c r="F153" i="23"/>
  <c r="H153" i="23"/>
  <c r="I153" i="23"/>
  <c r="J153" i="23"/>
  <c r="L153" i="23"/>
  <c r="N153" i="23"/>
  <c r="O153" i="23"/>
  <c r="P153" i="23"/>
  <c r="B154" i="23"/>
  <c r="C199" i="23"/>
  <c r="E154" i="23"/>
  <c r="F199" i="25"/>
  <c r="G154" i="23"/>
  <c r="I154" i="23"/>
  <c r="J154" i="23"/>
  <c r="Q154" i="23"/>
  <c r="N155" i="23"/>
  <c r="O155" i="23"/>
  <c r="C156" i="23"/>
  <c r="D156" i="23"/>
  <c r="E156" i="23"/>
  <c r="P156" i="23"/>
  <c r="E157" i="23"/>
  <c r="J157" i="23"/>
  <c r="K157" i="23"/>
  <c r="M157" i="23"/>
  <c r="I158" i="23"/>
  <c r="J158" i="23"/>
  <c r="K158" i="23"/>
  <c r="M158" i="23"/>
  <c r="N158" i="23"/>
  <c r="O158" i="23"/>
  <c r="P158" i="23"/>
  <c r="Q158" i="23"/>
  <c r="I159" i="23"/>
  <c r="J159" i="23"/>
  <c r="K159" i="23"/>
  <c r="L159" i="23"/>
  <c r="M159" i="23"/>
  <c r="N159" i="23"/>
  <c r="O159" i="23"/>
  <c r="P159" i="23"/>
  <c r="Q159" i="23"/>
  <c r="C167" i="23"/>
  <c r="F202" i="24"/>
  <c r="F203" i="24"/>
  <c r="G163" i="23"/>
  <c r="H163" i="23"/>
  <c r="I163" i="23"/>
  <c r="J163" i="23"/>
  <c r="B204" i="24"/>
  <c r="F164" i="23"/>
  <c r="I164" i="23"/>
  <c r="J204" i="24"/>
  <c r="K204" i="23"/>
  <c r="M164" i="23"/>
  <c r="N204" i="24"/>
  <c r="O164" i="23"/>
  <c r="Q164" i="23"/>
  <c r="B205" i="24"/>
  <c r="C165" i="23"/>
  <c r="E205" i="23"/>
  <c r="F165" i="23"/>
  <c r="B206" i="24"/>
  <c r="E166" i="23"/>
  <c r="F206" i="24"/>
  <c r="G166" i="23"/>
  <c r="I166" i="23"/>
  <c r="J206" i="24"/>
  <c r="K166" i="23"/>
  <c r="L166" i="23"/>
  <c r="M166" i="23"/>
  <c r="N206" i="24"/>
  <c r="E207" i="23"/>
  <c r="I167" i="23"/>
  <c r="K167" i="23"/>
  <c r="M167" i="23"/>
  <c r="O167" i="23"/>
  <c r="F208" i="25"/>
  <c r="G168" i="23"/>
  <c r="I168" i="23"/>
  <c r="K208" i="23"/>
  <c r="F169" i="23"/>
  <c r="G169" i="23"/>
  <c r="H169" i="23"/>
  <c r="I169" i="23"/>
  <c r="J169" i="23"/>
  <c r="K169" i="23"/>
  <c r="L169" i="23"/>
  <c r="M169" i="23"/>
  <c r="N169" i="23"/>
  <c r="O169" i="23"/>
  <c r="P169" i="23"/>
  <c r="Q169" i="23"/>
  <c r="F170" i="23"/>
  <c r="G170" i="23"/>
  <c r="H170" i="23"/>
  <c r="I170" i="23"/>
  <c r="J170" i="23"/>
  <c r="O170" i="23"/>
  <c r="B209" i="24"/>
  <c r="C171" i="23"/>
  <c r="F171" i="23"/>
  <c r="J209" i="24"/>
  <c r="K209" i="23"/>
  <c r="M209" i="23"/>
  <c r="O209" i="23"/>
  <c r="Q171" i="23"/>
  <c r="F210" i="25"/>
  <c r="G172" i="23"/>
  <c r="I172" i="23"/>
  <c r="L210" i="24"/>
  <c r="M172" i="23"/>
  <c r="F173" i="23"/>
  <c r="G173" i="23"/>
  <c r="H173" i="23"/>
  <c r="I173" i="23"/>
  <c r="J173" i="23"/>
  <c r="K173" i="23"/>
  <c r="L173" i="23"/>
  <c r="M173" i="23"/>
  <c r="N173" i="23"/>
  <c r="O173" i="23"/>
  <c r="P173" i="23"/>
  <c r="Q173" i="23"/>
  <c r="F174" i="23"/>
  <c r="I174" i="23"/>
  <c r="K174" i="23"/>
  <c r="N174" i="23"/>
  <c r="Q174" i="23"/>
  <c r="B211" i="24"/>
  <c r="C175" i="23"/>
  <c r="E211" i="23"/>
  <c r="F175" i="23"/>
  <c r="I175" i="23"/>
  <c r="J211" i="24"/>
  <c r="O211" i="23"/>
  <c r="P175" i="23"/>
  <c r="Q175" i="23"/>
  <c r="M131" i="23"/>
  <c r="Q131" i="23"/>
  <c r="K133" i="23"/>
  <c r="M133" i="23"/>
  <c r="Q134" i="23"/>
  <c r="C135" i="23"/>
  <c r="E135" i="23"/>
  <c r="G135" i="23"/>
  <c r="K136" i="23"/>
  <c r="M136" i="23"/>
  <c r="Q137" i="23"/>
  <c r="K138" i="23"/>
  <c r="O138" i="23"/>
  <c r="M144" i="23"/>
  <c r="N144" i="23"/>
  <c r="O144" i="23"/>
  <c r="J147" i="23"/>
  <c r="K147" i="23"/>
  <c r="M147" i="23"/>
  <c r="N147" i="23"/>
  <c r="O147" i="23"/>
  <c r="B149" i="23"/>
  <c r="C149" i="23"/>
  <c r="K151" i="23"/>
  <c r="M151" i="23"/>
  <c r="N151" i="23"/>
  <c r="O151" i="23"/>
  <c r="Q151" i="23"/>
  <c r="E152" i="23"/>
  <c r="F152" i="23"/>
  <c r="O152" i="23"/>
  <c r="B153" i="23"/>
  <c r="C153" i="23"/>
  <c r="E153" i="23"/>
  <c r="G153" i="23"/>
  <c r="K153" i="23"/>
  <c r="M153" i="23"/>
  <c r="Q153" i="23"/>
  <c r="K154" i="23"/>
  <c r="M154" i="23"/>
  <c r="N154" i="23"/>
  <c r="O154" i="23"/>
  <c r="Q155" i="23"/>
  <c r="B156" i="23"/>
  <c r="O156" i="23"/>
  <c r="Q156" i="23"/>
  <c r="B157" i="23"/>
  <c r="G158" i="23"/>
  <c r="C159" i="23"/>
  <c r="E159" i="23"/>
  <c r="C164" i="23"/>
  <c r="E164" i="23"/>
  <c r="G164" i="23"/>
  <c r="E165" i="23"/>
  <c r="G165" i="23"/>
  <c r="I165" i="23"/>
  <c r="K165" i="23"/>
  <c r="M165" i="23"/>
  <c r="E167" i="23"/>
  <c r="G167" i="23"/>
  <c r="M168" i="23"/>
  <c r="O168" i="23"/>
  <c r="Q168" i="23"/>
  <c r="K170" i="23"/>
  <c r="M170" i="23"/>
  <c r="Q170" i="23"/>
  <c r="E171" i="23"/>
  <c r="G171" i="23"/>
  <c r="I171" i="23"/>
  <c r="K171" i="23"/>
  <c r="M171" i="23"/>
  <c r="G174" i="23"/>
  <c r="M174" i="23"/>
  <c r="E175" i="23"/>
  <c r="G175" i="23"/>
  <c r="M182" i="23"/>
  <c r="M184" i="23"/>
  <c r="M185" i="23"/>
  <c r="C186" i="23"/>
  <c r="E186" i="23"/>
  <c r="G186" i="23"/>
  <c r="M186" i="23"/>
  <c r="C187" i="23"/>
  <c r="M187" i="23"/>
  <c r="C196" i="23"/>
  <c r="C198" i="23"/>
  <c r="O203" i="23"/>
  <c r="K205" i="23"/>
  <c r="M205" i="23"/>
  <c r="O205" i="23"/>
  <c r="O208" i="23"/>
  <c r="E209" i="23"/>
  <c r="O210" i="23"/>
  <c r="O64" i="22"/>
  <c r="P64" i="22"/>
  <c r="C65" i="22"/>
  <c r="D65" i="22"/>
  <c r="O66" i="22"/>
  <c r="P66" i="22"/>
  <c r="Q66" i="22"/>
  <c r="B64" i="22"/>
  <c r="D64" i="22"/>
  <c r="G184" i="23"/>
  <c r="J64" i="22"/>
  <c r="M189" i="23"/>
  <c r="O182" i="23"/>
  <c r="H65" i="22"/>
  <c r="J65" i="22"/>
  <c r="L65" i="22"/>
  <c r="M65" i="22"/>
  <c r="N65" i="22"/>
  <c r="P65" i="22"/>
  <c r="B66" i="22"/>
  <c r="D66" i="22"/>
  <c r="E204" i="23"/>
  <c r="F66" i="22"/>
  <c r="G204" i="23"/>
  <c r="L68" i="22"/>
  <c r="Q68" i="22"/>
  <c r="C69" i="22"/>
  <c r="D69" i="22"/>
  <c r="E69" i="22"/>
  <c r="G69" i="22"/>
  <c r="F70" i="22"/>
  <c r="G70" i="22"/>
  <c r="H70" i="22"/>
  <c r="I70" i="22"/>
  <c r="K70" i="22"/>
  <c r="M70" i="22"/>
  <c r="N70" i="22"/>
  <c r="O70" i="22"/>
  <c r="P70" i="22"/>
  <c r="Q70" i="22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B59" i="22"/>
  <c r="D59" i="22"/>
  <c r="H59" i="22"/>
  <c r="H76" i="22" s="1"/>
  <c r="H167" i="6" s="1"/>
  <c r="J59" i="22"/>
  <c r="L59" i="22"/>
  <c r="P59" i="22"/>
  <c r="B60" i="22"/>
  <c r="B113" i="6" s="1"/>
  <c r="L61" i="22"/>
  <c r="P61" i="22"/>
  <c r="P78" i="22" s="1"/>
  <c r="P169" i="6" s="1"/>
  <c r="H64" i="22"/>
  <c r="I64" i="22"/>
  <c r="K64" i="22"/>
  <c r="L64" i="22"/>
  <c r="M64" i="22"/>
  <c r="Q64" i="22"/>
  <c r="E66" i="22"/>
  <c r="G66" i="22"/>
  <c r="H66" i="22"/>
  <c r="I66" i="22"/>
  <c r="K66" i="22"/>
  <c r="L66" i="22"/>
  <c r="M66" i="22"/>
  <c r="I68" i="22"/>
  <c r="N68" i="22"/>
  <c r="Q72" i="22"/>
  <c r="C73" i="22"/>
  <c r="D73" i="22"/>
  <c r="E73" i="22"/>
  <c r="G74" i="22"/>
  <c r="H74" i="22"/>
  <c r="K74" i="22"/>
  <c r="L74" i="22"/>
  <c r="O74" i="22"/>
  <c r="Q74" i="22"/>
  <c r="F76" i="22"/>
  <c r="F167" i="6" s="1"/>
  <c r="C79" i="18"/>
  <c r="C158" i="21"/>
  <c r="G158" i="21"/>
  <c r="K158" i="21"/>
  <c r="O158" i="21"/>
  <c r="P158" i="21"/>
  <c r="Q158" i="21"/>
  <c r="B159" i="21"/>
  <c r="C159" i="21"/>
  <c r="D159" i="21"/>
  <c r="E159" i="21"/>
  <c r="G159" i="21"/>
  <c r="I159" i="21"/>
  <c r="J159" i="21"/>
  <c r="K159" i="21"/>
  <c r="L159" i="21"/>
  <c r="M159" i="21"/>
  <c r="N159" i="21"/>
  <c r="O159" i="21"/>
  <c r="C160" i="21"/>
  <c r="G160" i="21"/>
  <c r="H160" i="21"/>
  <c r="I217" i="21"/>
  <c r="J217" i="21"/>
  <c r="K160" i="21"/>
  <c r="L217" i="21"/>
  <c r="M160" i="21"/>
  <c r="O160" i="21"/>
  <c r="Q160" i="21"/>
  <c r="B161" i="21"/>
  <c r="C161" i="21"/>
  <c r="D161" i="21"/>
  <c r="F161" i="21"/>
  <c r="G161" i="21"/>
  <c r="H161" i="21"/>
  <c r="I161" i="21"/>
  <c r="J161" i="21"/>
  <c r="K161" i="21"/>
  <c r="O161" i="21"/>
  <c r="Q218" i="21"/>
  <c r="B163" i="21"/>
  <c r="C220" i="21"/>
  <c r="F163" i="21"/>
  <c r="G220" i="21"/>
  <c r="J163" i="21"/>
  <c r="K220" i="21"/>
  <c r="N163" i="21"/>
  <c r="O220" i="21"/>
  <c r="P163" i="21"/>
  <c r="Q163" i="21"/>
  <c r="B167" i="21"/>
  <c r="C167" i="21"/>
  <c r="D167" i="21"/>
  <c r="E167" i="21"/>
  <c r="F167" i="21"/>
  <c r="G167" i="21"/>
  <c r="H167" i="21"/>
  <c r="I167" i="21"/>
  <c r="J167" i="21"/>
  <c r="K167" i="21"/>
  <c r="L167" i="21"/>
  <c r="M167" i="21"/>
  <c r="N167" i="21"/>
  <c r="O167" i="21"/>
  <c r="P167" i="21"/>
  <c r="Q167" i="21"/>
  <c r="I171" i="21"/>
  <c r="J171" i="21"/>
  <c r="K171" i="21"/>
  <c r="L171" i="21"/>
  <c r="M171" i="21"/>
  <c r="N171" i="21"/>
  <c r="P171" i="21"/>
  <c r="O172" i="21"/>
  <c r="P172" i="21"/>
  <c r="Q172" i="21"/>
  <c r="G166" i="21"/>
  <c r="K162" i="21"/>
  <c r="F176" i="21"/>
  <c r="G176" i="21"/>
  <c r="H176" i="21"/>
  <c r="I176" i="21"/>
  <c r="J176" i="21"/>
  <c r="K176" i="21"/>
  <c r="L176" i="21"/>
  <c r="O176" i="21"/>
  <c r="P176" i="21"/>
  <c r="B228" i="21"/>
  <c r="C228" i="21"/>
  <c r="D228" i="21"/>
  <c r="E228" i="21"/>
  <c r="O228" i="21"/>
  <c r="P177" i="21"/>
  <c r="Q177" i="21"/>
  <c r="B178" i="21"/>
  <c r="C178" i="21"/>
  <c r="D178" i="21"/>
  <c r="E178" i="21"/>
  <c r="G178" i="21"/>
  <c r="J178" i="21"/>
  <c r="K178" i="21"/>
  <c r="N229" i="21"/>
  <c r="O229" i="21"/>
  <c r="P229" i="21"/>
  <c r="Q229" i="21"/>
  <c r="G230" i="21"/>
  <c r="H230" i="21"/>
  <c r="I230" i="21"/>
  <c r="J230" i="21"/>
  <c r="K230" i="21"/>
  <c r="L179" i="21"/>
  <c r="O179" i="21"/>
  <c r="Q179" i="21"/>
  <c r="B183" i="21"/>
  <c r="D183" i="21"/>
  <c r="F183" i="21"/>
  <c r="H183" i="21"/>
  <c r="I183" i="21"/>
  <c r="J183" i="21"/>
  <c r="L183" i="21"/>
  <c r="N183" i="21"/>
  <c r="P183" i="21"/>
  <c r="Q183" i="21"/>
  <c r="B186" i="21"/>
  <c r="C186" i="21"/>
  <c r="D186" i="21"/>
  <c r="E186" i="21"/>
  <c r="F186" i="21"/>
  <c r="G186" i="21"/>
  <c r="H186" i="21"/>
  <c r="J186" i="21"/>
  <c r="L186" i="21"/>
  <c r="N186" i="21"/>
  <c r="P186" i="21"/>
  <c r="B190" i="21"/>
  <c r="C190" i="21"/>
  <c r="D190" i="21"/>
  <c r="E190" i="21"/>
  <c r="D235" i="21"/>
  <c r="G235" i="21"/>
  <c r="I235" i="21"/>
  <c r="J235" i="21"/>
  <c r="K235" i="21"/>
  <c r="L235" i="21"/>
  <c r="M191" i="21"/>
  <c r="N235" i="21"/>
  <c r="O235" i="21"/>
  <c r="P235" i="21"/>
  <c r="K188" i="21"/>
  <c r="D81" i="18"/>
  <c r="H81" i="18"/>
  <c r="P81" i="18"/>
  <c r="P110" i="6" s="1"/>
  <c r="B238" i="21"/>
  <c r="C195" i="21"/>
  <c r="D238" i="21"/>
  <c r="G195" i="21"/>
  <c r="J238" i="21"/>
  <c r="K195" i="21"/>
  <c r="L238" i="21"/>
  <c r="N238" i="21"/>
  <c r="O195" i="21"/>
  <c r="P238" i="21"/>
  <c r="Q195" i="21"/>
  <c r="B239" i="21"/>
  <c r="C196" i="21"/>
  <c r="D239" i="21"/>
  <c r="E196" i="21"/>
  <c r="G196" i="21"/>
  <c r="J239" i="21"/>
  <c r="K196" i="21"/>
  <c r="L239" i="21"/>
  <c r="M239" i="21"/>
  <c r="O196" i="21"/>
  <c r="Q239" i="21"/>
  <c r="B240" i="21"/>
  <c r="C197" i="21"/>
  <c r="D240" i="21"/>
  <c r="F240" i="21"/>
  <c r="G197" i="21"/>
  <c r="I240" i="21"/>
  <c r="J240" i="21"/>
  <c r="K197" i="21"/>
  <c r="L240" i="21"/>
  <c r="M197" i="21"/>
  <c r="N240" i="21"/>
  <c r="O197" i="21"/>
  <c r="P240" i="21"/>
  <c r="Q240" i="21"/>
  <c r="B241" i="21"/>
  <c r="D241" i="21"/>
  <c r="G198" i="21"/>
  <c r="I198" i="21"/>
  <c r="J241" i="21"/>
  <c r="K198" i="21"/>
  <c r="L241" i="21"/>
  <c r="N241" i="21"/>
  <c r="O198" i="21"/>
  <c r="P241" i="21"/>
  <c r="M199" i="21"/>
  <c r="N199" i="21"/>
  <c r="O199" i="21"/>
  <c r="P199" i="21"/>
  <c r="C200" i="21"/>
  <c r="H200" i="21"/>
  <c r="N200" i="21"/>
  <c r="D201" i="21"/>
  <c r="E201" i="21"/>
  <c r="O201" i="21"/>
  <c r="P201" i="21"/>
  <c r="Q201" i="21"/>
  <c r="B202" i="21"/>
  <c r="C202" i="21"/>
  <c r="D202" i="21"/>
  <c r="E202" i="21"/>
  <c r="F202" i="21"/>
  <c r="G202" i="21"/>
  <c r="H202" i="21"/>
  <c r="I202" i="21"/>
  <c r="K202" i="21"/>
  <c r="N202" i="21"/>
  <c r="O202" i="21"/>
  <c r="D203" i="21"/>
  <c r="F203" i="21"/>
  <c r="G203" i="21"/>
  <c r="H203" i="21"/>
  <c r="I203" i="21"/>
  <c r="N203" i="21"/>
  <c r="O203" i="21"/>
  <c r="P203" i="21"/>
  <c r="C204" i="21"/>
  <c r="O204" i="21"/>
  <c r="Q204" i="21"/>
  <c r="C205" i="21"/>
  <c r="D205" i="21"/>
  <c r="E205" i="21"/>
  <c r="F205" i="21"/>
  <c r="G205" i="21"/>
  <c r="H205" i="21"/>
  <c r="I205" i="21"/>
  <c r="K205" i="21"/>
  <c r="O205" i="21"/>
  <c r="P205" i="21"/>
  <c r="Q205" i="21"/>
  <c r="B206" i="21"/>
  <c r="C206" i="21"/>
  <c r="H206" i="21"/>
  <c r="N206" i="21"/>
  <c r="D207" i="21"/>
  <c r="E207" i="21"/>
  <c r="H207" i="21"/>
  <c r="I207" i="21"/>
  <c r="J207" i="21"/>
  <c r="N207" i="21"/>
  <c r="O207" i="21"/>
  <c r="P207" i="21"/>
  <c r="G208" i="21"/>
  <c r="N208" i="21"/>
  <c r="O208" i="21"/>
  <c r="P208" i="21"/>
  <c r="Q208" i="21"/>
  <c r="B209" i="21"/>
  <c r="C209" i="21"/>
  <c r="D209" i="21"/>
  <c r="E209" i="21"/>
  <c r="F209" i="21"/>
  <c r="G209" i="21"/>
  <c r="H209" i="21"/>
  <c r="I209" i="21"/>
  <c r="K209" i="21"/>
  <c r="O209" i="21"/>
  <c r="P209" i="21"/>
  <c r="B246" i="21"/>
  <c r="C210" i="21"/>
  <c r="D246" i="21"/>
  <c r="F246" i="21"/>
  <c r="G210" i="21"/>
  <c r="H246" i="21"/>
  <c r="I210" i="21"/>
  <c r="J246" i="21"/>
  <c r="K210" i="21"/>
  <c r="L246" i="21"/>
  <c r="N246" i="21"/>
  <c r="O210" i="21"/>
  <c r="P246" i="21"/>
  <c r="Q246" i="21"/>
  <c r="B158" i="21"/>
  <c r="D158" i="21"/>
  <c r="E158" i="21"/>
  <c r="F158" i="21"/>
  <c r="H158" i="21"/>
  <c r="I158" i="21"/>
  <c r="J158" i="21"/>
  <c r="L158" i="21"/>
  <c r="M158" i="21"/>
  <c r="N158" i="21"/>
  <c r="P159" i="21"/>
  <c r="Q159" i="21"/>
  <c r="B160" i="21"/>
  <c r="D160" i="21"/>
  <c r="E160" i="21"/>
  <c r="F160" i="21"/>
  <c r="I160" i="21"/>
  <c r="J160" i="21"/>
  <c r="L160" i="21"/>
  <c r="E161" i="21"/>
  <c r="L161" i="21"/>
  <c r="M161" i="21"/>
  <c r="N161" i="21"/>
  <c r="P161" i="21"/>
  <c r="Q161" i="21"/>
  <c r="C163" i="21"/>
  <c r="D163" i="21"/>
  <c r="E163" i="21"/>
  <c r="G163" i="21"/>
  <c r="H163" i="21"/>
  <c r="I163" i="21"/>
  <c r="K163" i="21"/>
  <c r="L163" i="21"/>
  <c r="M163" i="21"/>
  <c r="B171" i="21"/>
  <c r="C171" i="21"/>
  <c r="D171" i="21"/>
  <c r="E171" i="21"/>
  <c r="F171" i="21"/>
  <c r="G171" i="21"/>
  <c r="H171" i="21"/>
  <c r="O171" i="21"/>
  <c r="Q171" i="21"/>
  <c r="B172" i="21"/>
  <c r="C172" i="21"/>
  <c r="D172" i="21"/>
  <c r="E172" i="21"/>
  <c r="F172" i="21"/>
  <c r="G172" i="21"/>
  <c r="H172" i="21"/>
  <c r="I172" i="21"/>
  <c r="J172" i="21"/>
  <c r="K172" i="21"/>
  <c r="L172" i="21"/>
  <c r="M172" i="21"/>
  <c r="N172" i="21"/>
  <c r="B176" i="21"/>
  <c r="C176" i="21"/>
  <c r="D176" i="21"/>
  <c r="E176" i="21"/>
  <c r="M176" i="21"/>
  <c r="Q176" i="21"/>
  <c r="D177" i="21"/>
  <c r="E177" i="21"/>
  <c r="F177" i="21"/>
  <c r="G177" i="21"/>
  <c r="H177" i="21"/>
  <c r="I177" i="21"/>
  <c r="J177" i="21"/>
  <c r="K177" i="21"/>
  <c r="L177" i="21"/>
  <c r="M177" i="21"/>
  <c r="N177" i="21"/>
  <c r="O177" i="21"/>
  <c r="I178" i="21"/>
  <c r="L178" i="21"/>
  <c r="M178" i="21"/>
  <c r="B179" i="21"/>
  <c r="C179" i="21"/>
  <c r="D179" i="21"/>
  <c r="E179" i="21"/>
  <c r="F179" i="21"/>
  <c r="H179" i="21"/>
  <c r="I179" i="21"/>
  <c r="J179" i="21"/>
  <c r="K179" i="21"/>
  <c r="M179" i="21"/>
  <c r="C182" i="21"/>
  <c r="C183" i="21"/>
  <c r="E183" i="21"/>
  <c r="G183" i="21"/>
  <c r="K183" i="21"/>
  <c r="M183" i="21"/>
  <c r="O183" i="21"/>
  <c r="C185" i="21"/>
  <c r="K185" i="21"/>
  <c r="I186" i="21"/>
  <c r="K186" i="21"/>
  <c r="M186" i="21"/>
  <c r="O186" i="21"/>
  <c r="Q186" i="21"/>
  <c r="C188" i="21"/>
  <c r="F190" i="21"/>
  <c r="G190" i="21"/>
  <c r="H190" i="21"/>
  <c r="I190" i="21"/>
  <c r="J190" i="21"/>
  <c r="K190" i="21"/>
  <c r="L190" i="21"/>
  <c r="M190" i="21"/>
  <c r="N190" i="21"/>
  <c r="O190" i="21"/>
  <c r="P190" i="21"/>
  <c r="Q190" i="21"/>
  <c r="B191" i="21"/>
  <c r="C191" i="21"/>
  <c r="D191" i="21"/>
  <c r="E191" i="21"/>
  <c r="J191" i="21"/>
  <c r="K191" i="21"/>
  <c r="L191" i="21"/>
  <c r="E195" i="21"/>
  <c r="I195" i="21"/>
  <c r="L195" i="21"/>
  <c r="M195" i="21"/>
  <c r="N195" i="21"/>
  <c r="J196" i="21"/>
  <c r="L196" i="21"/>
  <c r="M196" i="21"/>
  <c r="Q196" i="21"/>
  <c r="B197" i="21"/>
  <c r="E197" i="21"/>
  <c r="F197" i="21"/>
  <c r="I197" i="21"/>
  <c r="J197" i="21"/>
  <c r="L197" i="21"/>
  <c r="N197" i="21"/>
  <c r="J198" i="21"/>
  <c r="L198" i="21"/>
  <c r="M198" i="21"/>
  <c r="N198" i="21"/>
  <c r="P198" i="21"/>
  <c r="Q198" i="21"/>
  <c r="B199" i="21"/>
  <c r="E199" i="21"/>
  <c r="H199" i="21"/>
  <c r="I199" i="21"/>
  <c r="B200" i="21"/>
  <c r="E200" i="21"/>
  <c r="I200" i="21"/>
  <c r="N201" i="21"/>
  <c r="J202" i="21"/>
  <c r="L202" i="21"/>
  <c r="M202" i="21"/>
  <c r="P202" i="21"/>
  <c r="Q202" i="21"/>
  <c r="B203" i="21"/>
  <c r="E203" i="21"/>
  <c r="Q203" i="21"/>
  <c r="B204" i="21"/>
  <c r="E204" i="21"/>
  <c r="H204" i="21"/>
  <c r="N204" i="21"/>
  <c r="P204" i="21"/>
  <c r="B205" i="21"/>
  <c r="J205" i="21"/>
  <c r="L205" i="21"/>
  <c r="M205" i="21"/>
  <c r="N205" i="21"/>
  <c r="F207" i="21"/>
  <c r="L207" i="21"/>
  <c r="Q207" i="21"/>
  <c r="B208" i="21"/>
  <c r="E208" i="21"/>
  <c r="F208" i="21"/>
  <c r="H208" i="21"/>
  <c r="I208" i="21"/>
  <c r="J209" i="21"/>
  <c r="L209" i="21"/>
  <c r="M209" i="21"/>
  <c r="N209" i="21"/>
  <c r="Q209" i="21"/>
  <c r="B210" i="21"/>
  <c r="E210" i="21"/>
  <c r="F210" i="21"/>
  <c r="H210" i="21"/>
  <c r="J210" i="21"/>
  <c r="L210" i="21"/>
  <c r="M210" i="21"/>
  <c r="N210" i="21"/>
  <c r="B215" i="21"/>
  <c r="C215" i="21"/>
  <c r="D215" i="21"/>
  <c r="E215" i="21"/>
  <c r="F215" i="21"/>
  <c r="G215" i="21"/>
  <c r="H215" i="21"/>
  <c r="I215" i="21"/>
  <c r="J215" i="21"/>
  <c r="K215" i="21"/>
  <c r="L215" i="21"/>
  <c r="M215" i="21"/>
  <c r="N215" i="21"/>
  <c r="O215" i="21"/>
  <c r="P215" i="21"/>
  <c r="I216" i="21"/>
  <c r="J216" i="21"/>
  <c r="K216" i="21"/>
  <c r="L216" i="21"/>
  <c r="M216" i="21"/>
  <c r="N216" i="21"/>
  <c r="O216" i="21"/>
  <c r="P216" i="21"/>
  <c r="Q216" i="21"/>
  <c r="B217" i="21"/>
  <c r="C217" i="21"/>
  <c r="D217" i="21"/>
  <c r="E217" i="21"/>
  <c r="F217" i="21"/>
  <c r="G217" i="21"/>
  <c r="H217" i="21"/>
  <c r="Q217" i="21"/>
  <c r="B218" i="21"/>
  <c r="C218" i="21"/>
  <c r="D218" i="21"/>
  <c r="E218" i="21"/>
  <c r="F218" i="21"/>
  <c r="G218" i="21"/>
  <c r="H218" i="21"/>
  <c r="I218" i="21"/>
  <c r="J218" i="21"/>
  <c r="K218" i="21"/>
  <c r="L218" i="21"/>
  <c r="M218" i="21"/>
  <c r="N218" i="21"/>
  <c r="O218" i="21"/>
  <c r="P218" i="21"/>
  <c r="B220" i="21"/>
  <c r="D220" i="21"/>
  <c r="E220" i="21"/>
  <c r="F220" i="21"/>
  <c r="H220" i="21"/>
  <c r="I220" i="21"/>
  <c r="J220" i="21"/>
  <c r="L220" i="21"/>
  <c r="M220" i="21"/>
  <c r="N220" i="21"/>
  <c r="P220" i="21"/>
  <c r="Q220" i="21"/>
  <c r="C223" i="21"/>
  <c r="B224" i="21"/>
  <c r="C224" i="21"/>
  <c r="D224" i="21"/>
  <c r="E224" i="21"/>
  <c r="F224" i="21"/>
  <c r="G224" i="21"/>
  <c r="H224" i="21"/>
  <c r="I224" i="21"/>
  <c r="J224" i="21"/>
  <c r="K224" i="21"/>
  <c r="L224" i="21"/>
  <c r="M224" i="21"/>
  <c r="N224" i="21"/>
  <c r="B227" i="21"/>
  <c r="C227" i="21"/>
  <c r="D227" i="21"/>
  <c r="E227" i="21"/>
  <c r="F227" i="21"/>
  <c r="G227" i="21"/>
  <c r="I227" i="21"/>
  <c r="J227" i="21"/>
  <c r="K227" i="21"/>
  <c r="L227" i="21"/>
  <c r="M227" i="21"/>
  <c r="O227" i="21"/>
  <c r="P227" i="21"/>
  <c r="Q227" i="21"/>
  <c r="F228" i="21"/>
  <c r="G228" i="21"/>
  <c r="H228" i="21"/>
  <c r="I228" i="21"/>
  <c r="J228" i="21"/>
  <c r="K228" i="21"/>
  <c r="L228" i="21"/>
  <c r="M228" i="21"/>
  <c r="N228" i="21"/>
  <c r="P228" i="21"/>
  <c r="Q228" i="21"/>
  <c r="B229" i="21"/>
  <c r="C229" i="21"/>
  <c r="E229" i="21"/>
  <c r="G229" i="21"/>
  <c r="I229" i="21"/>
  <c r="J229" i="21"/>
  <c r="K229" i="21"/>
  <c r="L229" i="21"/>
  <c r="M229" i="21"/>
  <c r="B230" i="21"/>
  <c r="C230" i="21"/>
  <c r="D230" i="21"/>
  <c r="E230" i="21"/>
  <c r="F230" i="21"/>
  <c r="L230" i="21"/>
  <c r="M230" i="21"/>
  <c r="O230" i="21"/>
  <c r="Q230" i="21"/>
  <c r="B235" i="21"/>
  <c r="C235" i="21"/>
  <c r="E235" i="21"/>
  <c r="C238" i="21"/>
  <c r="E238" i="21"/>
  <c r="G238" i="21"/>
  <c r="I238" i="21"/>
  <c r="K238" i="21"/>
  <c r="M238" i="21"/>
  <c r="O238" i="21"/>
  <c r="Q238" i="21"/>
  <c r="C239" i="21"/>
  <c r="E239" i="21"/>
  <c r="C240" i="21"/>
  <c r="E240" i="21"/>
  <c r="G240" i="21"/>
  <c r="I241" i="21"/>
  <c r="K241" i="21"/>
  <c r="M241" i="21"/>
  <c r="O241" i="21"/>
  <c r="Q241" i="21"/>
  <c r="C246" i="21"/>
  <c r="E246" i="21"/>
  <c r="G246" i="21"/>
  <c r="I246" i="21"/>
  <c r="K246" i="21"/>
  <c r="M246" i="21"/>
  <c r="G170" i="20"/>
  <c r="H170" i="20"/>
  <c r="I170" i="20"/>
  <c r="K172" i="20"/>
  <c r="L166" i="20"/>
  <c r="M166" i="20"/>
  <c r="Q159" i="20"/>
  <c r="N158" i="20"/>
  <c r="O158" i="20"/>
  <c r="C159" i="20"/>
  <c r="D159" i="20"/>
  <c r="E159" i="20"/>
  <c r="G159" i="20"/>
  <c r="H159" i="20"/>
  <c r="I159" i="20"/>
  <c r="K159" i="20"/>
  <c r="L159" i="20"/>
  <c r="G160" i="20"/>
  <c r="H160" i="20"/>
  <c r="C161" i="20"/>
  <c r="D161" i="20"/>
  <c r="O161" i="20"/>
  <c r="C162" i="20"/>
  <c r="D219" i="20"/>
  <c r="E162" i="20"/>
  <c r="H162" i="20"/>
  <c r="I162" i="20"/>
  <c r="K162" i="20"/>
  <c r="L162" i="20"/>
  <c r="C163" i="20"/>
  <c r="E163" i="20"/>
  <c r="O163" i="20"/>
  <c r="N164" i="20"/>
  <c r="O164" i="20"/>
  <c r="G165" i="20"/>
  <c r="H165" i="20"/>
  <c r="I165" i="20"/>
  <c r="J165" i="20"/>
  <c r="K165" i="20"/>
  <c r="L165" i="20"/>
  <c r="M165" i="20"/>
  <c r="O165" i="20"/>
  <c r="P165" i="20"/>
  <c r="Q165" i="20"/>
  <c r="B166" i="20"/>
  <c r="C166" i="20"/>
  <c r="D166" i="20"/>
  <c r="E166" i="20"/>
  <c r="O166" i="20"/>
  <c r="P166" i="20"/>
  <c r="Q166" i="20"/>
  <c r="C167" i="20"/>
  <c r="D167" i="20"/>
  <c r="N167" i="20"/>
  <c r="O167" i="20"/>
  <c r="P167" i="20"/>
  <c r="Q167" i="20"/>
  <c r="C168" i="20"/>
  <c r="H168" i="20"/>
  <c r="L168" i="20"/>
  <c r="F169" i="20"/>
  <c r="H169" i="20"/>
  <c r="I169" i="20"/>
  <c r="J169" i="20"/>
  <c r="K169" i="20"/>
  <c r="L169" i="20"/>
  <c r="M169" i="20"/>
  <c r="N169" i="20"/>
  <c r="O169" i="20"/>
  <c r="P169" i="20"/>
  <c r="Q169" i="20"/>
  <c r="B170" i="20"/>
  <c r="C170" i="20"/>
  <c r="D170" i="20"/>
  <c r="E170" i="20"/>
  <c r="N170" i="20"/>
  <c r="O170" i="20"/>
  <c r="P170" i="20"/>
  <c r="F171" i="20"/>
  <c r="G171" i="20"/>
  <c r="H171" i="20"/>
  <c r="J171" i="20"/>
  <c r="L171" i="20"/>
  <c r="M171" i="20"/>
  <c r="N171" i="20"/>
  <c r="O171" i="20"/>
  <c r="P171" i="20"/>
  <c r="Q171" i="20"/>
  <c r="C172" i="20"/>
  <c r="E172" i="20"/>
  <c r="O172" i="20"/>
  <c r="E183" i="20"/>
  <c r="G177" i="20"/>
  <c r="K181" i="20"/>
  <c r="G176" i="20"/>
  <c r="M176" i="20"/>
  <c r="O176" i="20"/>
  <c r="P176" i="20"/>
  <c r="Q176" i="20"/>
  <c r="C177" i="20"/>
  <c r="D177" i="20"/>
  <c r="N177" i="20"/>
  <c r="P177" i="20"/>
  <c r="D178" i="20"/>
  <c r="M178" i="20"/>
  <c r="P178" i="20"/>
  <c r="Q178" i="20"/>
  <c r="G179" i="20"/>
  <c r="H179" i="20"/>
  <c r="L230" i="20"/>
  <c r="C180" i="20"/>
  <c r="O180" i="20"/>
  <c r="M181" i="20"/>
  <c r="P181" i="20"/>
  <c r="Q181" i="20"/>
  <c r="B182" i="20"/>
  <c r="C182" i="20"/>
  <c r="D182" i="20"/>
  <c r="F183" i="20"/>
  <c r="G183" i="20"/>
  <c r="H183" i="20"/>
  <c r="I183" i="20"/>
  <c r="K183" i="20"/>
  <c r="M183" i="20"/>
  <c r="O183" i="20"/>
  <c r="C184" i="20"/>
  <c r="D184" i="20"/>
  <c r="P184" i="20"/>
  <c r="Q184" i="20"/>
  <c r="B185" i="20"/>
  <c r="E185" i="20"/>
  <c r="M185" i="20"/>
  <c r="P185" i="20"/>
  <c r="Q185" i="20"/>
  <c r="B186" i="20"/>
  <c r="D186" i="20"/>
  <c r="E186" i="20"/>
  <c r="F186" i="20"/>
  <c r="G186" i="20"/>
  <c r="H186" i="20"/>
  <c r="I186" i="20"/>
  <c r="J186" i="20"/>
  <c r="K186" i="20"/>
  <c r="L186" i="20"/>
  <c r="N186" i="20"/>
  <c r="Q186" i="20"/>
  <c r="P187" i="20"/>
  <c r="Q187" i="20"/>
  <c r="B188" i="20"/>
  <c r="C188" i="20"/>
  <c r="D188" i="20"/>
  <c r="C189" i="20"/>
  <c r="D189" i="20"/>
  <c r="E189" i="20"/>
  <c r="F189" i="20"/>
  <c r="G189" i="20"/>
  <c r="L189" i="20"/>
  <c r="M189" i="20"/>
  <c r="N189" i="20"/>
  <c r="O189" i="20"/>
  <c r="Q189" i="20"/>
  <c r="B190" i="20"/>
  <c r="C190" i="20"/>
  <c r="D190" i="20"/>
  <c r="N190" i="20"/>
  <c r="O190" i="20"/>
  <c r="P190" i="20"/>
  <c r="Q190" i="20"/>
  <c r="L235" i="20"/>
  <c r="P191" i="20"/>
  <c r="Q191" i="20"/>
  <c r="G196" i="20"/>
  <c r="M98" i="18"/>
  <c r="O207" i="20"/>
  <c r="P207" i="20"/>
  <c r="Q98" i="18"/>
  <c r="O195" i="20"/>
  <c r="P195" i="20"/>
  <c r="Q195" i="20"/>
  <c r="C196" i="20"/>
  <c r="D239" i="20"/>
  <c r="K196" i="20"/>
  <c r="L196" i="20"/>
  <c r="H197" i="20"/>
  <c r="I197" i="20"/>
  <c r="J197" i="20"/>
  <c r="K197" i="20"/>
  <c r="O197" i="20"/>
  <c r="P197" i="20"/>
  <c r="Q197" i="20"/>
  <c r="O198" i="20"/>
  <c r="P198" i="20"/>
  <c r="Q198" i="20"/>
  <c r="D242" i="20"/>
  <c r="E199" i="20"/>
  <c r="I199" i="20"/>
  <c r="J199" i="20"/>
  <c r="K199" i="20"/>
  <c r="N200" i="20"/>
  <c r="O200" i="20"/>
  <c r="P243" i="20"/>
  <c r="Q200" i="20"/>
  <c r="C201" i="20"/>
  <c r="N202" i="20"/>
  <c r="O202" i="20"/>
  <c r="P202" i="20"/>
  <c r="Q202" i="20"/>
  <c r="C203" i="20"/>
  <c r="D244" i="20"/>
  <c r="H244" i="20"/>
  <c r="K203" i="20"/>
  <c r="L203" i="20"/>
  <c r="H204" i="20"/>
  <c r="I204" i="20"/>
  <c r="J204" i="20"/>
  <c r="K204" i="20"/>
  <c r="L204" i="20"/>
  <c r="M204" i="20"/>
  <c r="N204" i="20"/>
  <c r="O204" i="20"/>
  <c r="P204" i="20"/>
  <c r="Q204" i="20"/>
  <c r="B205" i="20"/>
  <c r="H205" i="20"/>
  <c r="I205" i="20"/>
  <c r="N206" i="20"/>
  <c r="O206" i="20"/>
  <c r="P245" i="20"/>
  <c r="Q206" i="20"/>
  <c r="C207" i="20"/>
  <c r="D207" i="20"/>
  <c r="L207" i="20"/>
  <c r="D208" i="20"/>
  <c r="E208" i="20"/>
  <c r="F208" i="20"/>
  <c r="G208" i="20"/>
  <c r="H208" i="20"/>
  <c r="I208" i="20"/>
  <c r="J208" i="20"/>
  <c r="K208" i="20"/>
  <c r="L208" i="20"/>
  <c r="M208" i="20"/>
  <c r="N208" i="20"/>
  <c r="O208" i="20"/>
  <c r="P208" i="20"/>
  <c r="Q208" i="20"/>
  <c r="B209" i="20"/>
  <c r="H209" i="20"/>
  <c r="I209" i="20"/>
  <c r="H246" i="20"/>
  <c r="I210" i="20"/>
  <c r="J210" i="20"/>
  <c r="K210" i="20"/>
  <c r="L246" i="20"/>
  <c r="M210" i="20"/>
  <c r="O210" i="20"/>
  <c r="Q210" i="20"/>
  <c r="C158" i="20"/>
  <c r="E158" i="20"/>
  <c r="C160" i="20"/>
  <c r="D160" i="20"/>
  <c r="E160" i="20"/>
  <c r="I160" i="20"/>
  <c r="K160" i="20"/>
  <c r="L160" i="20"/>
  <c r="E161" i="20"/>
  <c r="I161" i="20"/>
  <c r="K161" i="20"/>
  <c r="M161" i="20"/>
  <c r="G162" i="20"/>
  <c r="P163" i="20"/>
  <c r="C164" i="20"/>
  <c r="E164" i="20"/>
  <c r="H164" i="20"/>
  <c r="I164" i="20"/>
  <c r="K164" i="20"/>
  <c r="L164" i="20"/>
  <c r="M164" i="20"/>
  <c r="C165" i="20"/>
  <c r="D165" i="20"/>
  <c r="E165" i="20"/>
  <c r="E167" i="20"/>
  <c r="G167" i="20"/>
  <c r="H167" i="20"/>
  <c r="I167" i="20"/>
  <c r="E168" i="20"/>
  <c r="I168" i="20"/>
  <c r="K168" i="20"/>
  <c r="M168" i="20"/>
  <c r="O168" i="20"/>
  <c r="C169" i="20"/>
  <c r="D169" i="20"/>
  <c r="E169" i="20"/>
  <c r="G169" i="20"/>
  <c r="C171" i="20"/>
  <c r="D171" i="20"/>
  <c r="E171" i="20"/>
  <c r="I171" i="20"/>
  <c r="K171" i="20"/>
  <c r="L172" i="20"/>
  <c r="E176" i="20"/>
  <c r="H176" i="20"/>
  <c r="I176" i="20"/>
  <c r="K176" i="20"/>
  <c r="E178" i="20"/>
  <c r="G178" i="20"/>
  <c r="E179" i="20"/>
  <c r="I179" i="20"/>
  <c r="M179" i="20"/>
  <c r="P179" i="20"/>
  <c r="K180" i="20"/>
  <c r="P180" i="20"/>
  <c r="C181" i="20"/>
  <c r="D181" i="20"/>
  <c r="E181" i="20"/>
  <c r="G181" i="20"/>
  <c r="P183" i="20"/>
  <c r="Q183" i="20"/>
  <c r="D185" i="20"/>
  <c r="G185" i="20"/>
  <c r="C186" i="20"/>
  <c r="M186" i="20"/>
  <c r="O186" i="20"/>
  <c r="P186" i="20"/>
  <c r="G187" i="20"/>
  <c r="K187" i="20"/>
  <c r="O187" i="20"/>
  <c r="P189" i="20"/>
  <c r="M190" i="20"/>
  <c r="C191" i="20"/>
  <c r="D191" i="20"/>
  <c r="E191" i="20"/>
  <c r="G191" i="20"/>
  <c r="E196" i="20"/>
  <c r="H196" i="20"/>
  <c r="I196" i="20"/>
  <c r="M196" i="20"/>
  <c r="O196" i="20"/>
  <c r="P196" i="20"/>
  <c r="M197" i="20"/>
  <c r="E203" i="20"/>
  <c r="G203" i="20"/>
  <c r="H203" i="20"/>
  <c r="I203" i="20"/>
  <c r="M203" i="20"/>
  <c r="O203" i="20"/>
  <c r="P203" i="20"/>
  <c r="O205" i="20"/>
  <c r="P205" i="20"/>
  <c r="Q205" i="20"/>
  <c r="H207" i="20"/>
  <c r="I207" i="20"/>
  <c r="K207" i="20"/>
  <c r="C210" i="20"/>
  <c r="D210" i="20"/>
  <c r="L234" i="20"/>
  <c r="D159" i="19"/>
  <c r="B158" i="19"/>
  <c r="L158" i="19"/>
  <c r="M158" i="19"/>
  <c r="M216" i="20"/>
  <c r="B160" i="19"/>
  <c r="E160" i="19"/>
  <c r="G217" i="19"/>
  <c r="K160" i="19"/>
  <c r="N160" i="19"/>
  <c r="Q160" i="19"/>
  <c r="B161" i="19"/>
  <c r="C161" i="19"/>
  <c r="E218" i="20"/>
  <c r="G218" i="20"/>
  <c r="H218" i="20"/>
  <c r="I218" i="20"/>
  <c r="M161" i="19"/>
  <c r="O161" i="19"/>
  <c r="D219" i="21"/>
  <c r="I219" i="20"/>
  <c r="K162" i="19"/>
  <c r="B163" i="19"/>
  <c r="K163" i="19"/>
  <c r="L220" i="20"/>
  <c r="N163" i="19"/>
  <c r="C221" i="21"/>
  <c r="D221" i="21"/>
  <c r="G221" i="20"/>
  <c r="I221" i="20"/>
  <c r="L222" i="21"/>
  <c r="Q165" i="19"/>
  <c r="B166" i="19"/>
  <c r="C166" i="19"/>
  <c r="K166" i="19"/>
  <c r="N166" i="19"/>
  <c r="O166" i="19"/>
  <c r="P166" i="19"/>
  <c r="B167" i="19"/>
  <c r="H167" i="19"/>
  <c r="I167" i="19"/>
  <c r="J167" i="19"/>
  <c r="O167" i="19"/>
  <c r="D223" i="21"/>
  <c r="K223" i="21"/>
  <c r="M223" i="20"/>
  <c r="O223" i="20"/>
  <c r="P223" i="21"/>
  <c r="Q223" i="20"/>
  <c r="B169" i="19"/>
  <c r="E169" i="19"/>
  <c r="L169" i="19"/>
  <c r="M169" i="19"/>
  <c r="H170" i="19"/>
  <c r="I170" i="19"/>
  <c r="J170" i="19"/>
  <c r="K170" i="19"/>
  <c r="L170" i="19"/>
  <c r="M170" i="19"/>
  <c r="N170" i="19"/>
  <c r="O170" i="19"/>
  <c r="B171" i="19"/>
  <c r="C171" i="19"/>
  <c r="E171" i="19"/>
  <c r="G171" i="19"/>
  <c r="I171" i="19"/>
  <c r="J171" i="19"/>
  <c r="B172" i="19"/>
  <c r="K172" i="19"/>
  <c r="L172" i="19"/>
  <c r="N172" i="19"/>
  <c r="I226" i="20"/>
  <c r="L179" i="19"/>
  <c r="O187" i="19"/>
  <c r="P187" i="19"/>
  <c r="D227" i="20"/>
  <c r="G176" i="19"/>
  <c r="Q227" i="20"/>
  <c r="B177" i="19"/>
  <c r="C228" i="20"/>
  <c r="I228" i="19"/>
  <c r="O177" i="19"/>
  <c r="F178" i="19"/>
  <c r="G178" i="19"/>
  <c r="J178" i="19"/>
  <c r="L178" i="19"/>
  <c r="N178" i="19"/>
  <c r="O178" i="19"/>
  <c r="Q229" i="20"/>
  <c r="E230" i="19"/>
  <c r="Q230" i="20"/>
  <c r="C231" i="20"/>
  <c r="E231" i="20"/>
  <c r="G180" i="19"/>
  <c r="H180" i="19"/>
  <c r="I231" i="20"/>
  <c r="K231" i="20"/>
  <c r="L180" i="19"/>
  <c r="O180" i="19"/>
  <c r="C232" i="20"/>
  <c r="D181" i="19"/>
  <c r="H181" i="19"/>
  <c r="G182" i="19"/>
  <c r="N182" i="19"/>
  <c r="O182" i="19"/>
  <c r="G183" i="19"/>
  <c r="H183" i="19"/>
  <c r="Q183" i="19"/>
  <c r="C233" i="20"/>
  <c r="D184" i="19"/>
  <c r="I233" i="19"/>
  <c r="L233" i="20"/>
  <c r="M233" i="19"/>
  <c r="O184" i="19"/>
  <c r="C185" i="19"/>
  <c r="D185" i="19"/>
  <c r="E185" i="19"/>
  <c r="F185" i="19"/>
  <c r="G185" i="19"/>
  <c r="H185" i="19"/>
  <c r="I185" i="19"/>
  <c r="J185" i="19"/>
  <c r="K185" i="19"/>
  <c r="L185" i="19"/>
  <c r="M185" i="19"/>
  <c r="N185" i="19"/>
  <c r="O185" i="19"/>
  <c r="P185" i="19"/>
  <c r="Q185" i="19"/>
  <c r="B186" i="19"/>
  <c r="G186" i="19"/>
  <c r="J186" i="19"/>
  <c r="Q186" i="19"/>
  <c r="C187" i="19"/>
  <c r="D234" i="20"/>
  <c r="E234" i="20"/>
  <c r="Q234" i="19"/>
  <c r="C188" i="19"/>
  <c r="N188" i="19"/>
  <c r="O188" i="19"/>
  <c r="B189" i="19"/>
  <c r="C189" i="19"/>
  <c r="D189" i="19"/>
  <c r="E189" i="19"/>
  <c r="F189" i="19"/>
  <c r="G189" i="19"/>
  <c r="H189" i="19"/>
  <c r="I189" i="19"/>
  <c r="J189" i="19"/>
  <c r="K189" i="19"/>
  <c r="L189" i="19"/>
  <c r="M189" i="19"/>
  <c r="N189" i="19"/>
  <c r="O189" i="19"/>
  <c r="P189" i="19"/>
  <c r="Q189" i="19"/>
  <c r="B190" i="19"/>
  <c r="D190" i="19"/>
  <c r="O190" i="19"/>
  <c r="D191" i="19"/>
  <c r="F191" i="19"/>
  <c r="I235" i="20"/>
  <c r="K235" i="20"/>
  <c r="M235" i="20"/>
  <c r="N191" i="19"/>
  <c r="O191" i="19"/>
  <c r="B237" i="21"/>
  <c r="C207" i="19"/>
  <c r="D196" i="19"/>
  <c r="F237" i="21"/>
  <c r="Q195" i="19"/>
  <c r="B195" i="19"/>
  <c r="C195" i="19"/>
  <c r="J195" i="19"/>
  <c r="K195" i="19"/>
  <c r="L195" i="19"/>
  <c r="I196" i="19"/>
  <c r="J196" i="19"/>
  <c r="K196" i="19"/>
  <c r="M239" i="20"/>
  <c r="N196" i="19"/>
  <c r="O239" i="20"/>
  <c r="P239" i="20"/>
  <c r="Q196" i="19"/>
  <c r="B197" i="19"/>
  <c r="C197" i="19"/>
  <c r="F197" i="19"/>
  <c r="K197" i="19"/>
  <c r="L197" i="19"/>
  <c r="M240" i="19"/>
  <c r="G241" i="20"/>
  <c r="H241" i="20"/>
  <c r="J198" i="19"/>
  <c r="L241" i="20"/>
  <c r="O241" i="20"/>
  <c r="M199" i="19"/>
  <c r="H200" i="19"/>
  <c r="K200" i="19"/>
  <c r="L200" i="19"/>
  <c r="M200" i="19"/>
  <c r="H201" i="19"/>
  <c r="I201" i="19"/>
  <c r="J201" i="19"/>
  <c r="K201" i="19"/>
  <c r="L201" i="19"/>
  <c r="N201" i="19"/>
  <c r="B202" i="19"/>
  <c r="C202" i="19"/>
  <c r="D202" i="19"/>
  <c r="H202" i="19"/>
  <c r="I202" i="19"/>
  <c r="J202" i="19"/>
  <c r="K202" i="19"/>
  <c r="L202" i="19"/>
  <c r="M202" i="19"/>
  <c r="L203" i="19"/>
  <c r="M244" i="20"/>
  <c r="O244" i="20"/>
  <c r="Q244" i="20"/>
  <c r="B204" i="19"/>
  <c r="D204" i="19"/>
  <c r="E204" i="19"/>
  <c r="F204" i="19"/>
  <c r="G204" i="19"/>
  <c r="H204" i="19"/>
  <c r="I204" i="19"/>
  <c r="J204" i="19"/>
  <c r="K204" i="19"/>
  <c r="L204" i="19"/>
  <c r="M204" i="19"/>
  <c r="B205" i="19"/>
  <c r="C205" i="19"/>
  <c r="E205" i="19"/>
  <c r="G205" i="19"/>
  <c r="J205" i="19"/>
  <c r="K205" i="19"/>
  <c r="L205" i="19"/>
  <c r="M205" i="19"/>
  <c r="N205" i="19"/>
  <c r="D206" i="19"/>
  <c r="E245" i="20"/>
  <c r="H206" i="19"/>
  <c r="K206" i="19"/>
  <c r="L206" i="19"/>
  <c r="M206" i="19"/>
  <c r="H207" i="19"/>
  <c r="I207" i="19"/>
  <c r="J207" i="19"/>
  <c r="K207" i="19"/>
  <c r="L207" i="19"/>
  <c r="N207" i="19"/>
  <c r="P207" i="19"/>
  <c r="B208" i="19"/>
  <c r="E208" i="19"/>
  <c r="F208" i="19"/>
  <c r="G208" i="19"/>
  <c r="J208" i="19"/>
  <c r="H209" i="19"/>
  <c r="J209" i="19"/>
  <c r="K209" i="19"/>
  <c r="L209" i="19"/>
  <c r="M209" i="19"/>
  <c r="N209" i="19"/>
  <c r="B210" i="19"/>
  <c r="D210" i="19"/>
  <c r="F210" i="19"/>
  <c r="I158" i="19"/>
  <c r="K158" i="19"/>
  <c r="P158" i="19"/>
  <c r="Q158" i="19"/>
  <c r="C159" i="19"/>
  <c r="H159" i="19"/>
  <c r="I159" i="19"/>
  <c r="K159" i="19"/>
  <c r="O160" i="19"/>
  <c r="P160" i="19"/>
  <c r="K161" i="19"/>
  <c r="L161" i="19"/>
  <c r="P161" i="19"/>
  <c r="Q161" i="19"/>
  <c r="D163" i="19"/>
  <c r="H163" i="19"/>
  <c r="I163" i="19"/>
  <c r="P163" i="19"/>
  <c r="K165" i="19"/>
  <c r="L165" i="19"/>
  <c r="M165" i="19"/>
  <c r="O165" i="19"/>
  <c r="P165" i="19"/>
  <c r="H166" i="19"/>
  <c r="I166" i="19"/>
  <c r="L166" i="19"/>
  <c r="P167" i="19"/>
  <c r="Q167" i="19"/>
  <c r="H168" i="19"/>
  <c r="I168" i="19"/>
  <c r="M168" i="19"/>
  <c r="Q168" i="19"/>
  <c r="P170" i="19"/>
  <c r="D171" i="19"/>
  <c r="H171" i="19"/>
  <c r="C176" i="19"/>
  <c r="K176" i="19"/>
  <c r="L176" i="19"/>
  <c r="O176" i="19"/>
  <c r="P176" i="19"/>
  <c r="G177" i="19"/>
  <c r="K177" i="19"/>
  <c r="L177" i="19"/>
  <c r="P177" i="19"/>
  <c r="K179" i="19"/>
  <c r="L182" i="19"/>
  <c r="C183" i="19"/>
  <c r="D183" i="19"/>
  <c r="G184" i="19"/>
  <c r="H184" i="19"/>
  <c r="K184" i="19"/>
  <c r="L184" i="19"/>
  <c r="P184" i="19"/>
  <c r="K186" i="19"/>
  <c r="L186" i="19"/>
  <c r="O186" i="19"/>
  <c r="P186" i="19"/>
  <c r="H187" i="19"/>
  <c r="D188" i="19"/>
  <c r="G188" i="19"/>
  <c r="K188" i="19"/>
  <c r="L188" i="19"/>
  <c r="G190" i="19"/>
  <c r="H190" i="19"/>
  <c r="K190" i="19"/>
  <c r="L190" i="19"/>
  <c r="P190" i="19"/>
  <c r="G191" i="19"/>
  <c r="H191" i="19"/>
  <c r="K191" i="19"/>
  <c r="L191" i="19"/>
  <c r="P195" i="19"/>
  <c r="H196" i="19"/>
  <c r="D198" i="19"/>
  <c r="K198" i="19"/>
  <c r="L198" i="19"/>
  <c r="P198" i="19"/>
  <c r="Q198" i="19"/>
  <c r="C199" i="19"/>
  <c r="D199" i="19"/>
  <c r="H199" i="19"/>
  <c r="I199" i="19"/>
  <c r="K199" i="19"/>
  <c r="L199" i="19"/>
  <c r="M201" i="19"/>
  <c r="C203" i="19"/>
  <c r="D203" i="19"/>
  <c r="H203" i="19"/>
  <c r="I203" i="19"/>
  <c r="K203" i="19"/>
  <c r="C204" i="19"/>
  <c r="D205" i="19"/>
  <c r="H205" i="19"/>
  <c r="I205" i="19"/>
  <c r="C206" i="19"/>
  <c r="M207" i="19"/>
  <c r="C208" i="19"/>
  <c r="D208" i="19"/>
  <c r="H208" i="19"/>
  <c r="I208" i="19"/>
  <c r="K208" i="19"/>
  <c r="L208" i="19"/>
  <c r="M208" i="19"/>
  <c r="C209" i="19"/>
  <c r="D209" i="19"/>
  <c r="I209" i="19"/>
  <c r="C210" i="19"/>
  <c r="H210" i="19"/>
  <c r="I210" i="19"/>
  <c r="K210" i="19"/>
  <c r="L210" i="19"/>
  <c r="M210" i="19"/>
  <c r="O210" i="19"/>
  <c r="E215" i="19"/>
  <c r="Q219" i="19"/>
  <c r="Q220" i="19"/>
  <c r="Q221" i="19"/>
  <c r="E223" i="19"/>
  <c r="Q223" i="19"/>
  <c r="Q230" i="19"/>
  <c r="I231" i="19"/>
  <c r="I232" i="19"/>
  <c r="M232" i="19"/>
  <c r="Q232" i="19"/>
  <c r="I234" i="19"/>
  <c r="M234" i="19"/>
  <c r="Q243" i="19"/>
  <c r="Q245" i="19"/>
  <c r="M246" i="19"/>
  <c r="E84" i="18"/>
  <c r="C85" i="18"/>
  <c r="Q86" i="18"/>
  <c r="I220" i="19"/>
  <c r="Q215" i="19"/>
  <c r="I230" i="19"/>
  <c r="Q228" i="19"/>
  <c r="E244" i="19"/>
  <c r="K92" i="18"/>
  <c r="M86" i="18"/>
  <c r="O240" i="19"/>
  <c r="B61" i="6"/>
  <c r="E90" i="18"/>
  <c r="F61" i="6"/>
  <c r="J61" i="6"/>
  <c r="N61" i="6"/>
  <c r="B62" i="6"/>
  <c r="E91" i="18"/>
  <c r="F62" i="6"/>
  <c r="I91" i="18"/>
  <c r="J62" i="6"/>
  <c r="M91" i="18"/>
  <c r="N62" i="6"/>
  <c r="N135" i="6" s="1"/>
  <c r="P51" i="18"/>
  <c r="P60" i="6" s="1"/>
  <c r="Q91" i="18"/>
  <c r="B63" i="6"/>
  <c r="E92" i="18"/>
  <c r="F63" i="6"/>
  <c r="J63" i="6"/>
  <c r="N63" i="6"/>
  <c r="O92" i="18"/>
  <c r="Q92" i="18"/>
  <c r="B94" i="6"/>
  <c r="F94" i="6"/>
  <c r="J94" i="6"/>
  <c r="N94" i="6"/>
  <c r="H70" i="18"/>
  <c r="A71" i="18"/>
  <c r="B70" i="18"/>
  <c r="D70" i="18"/>
  <c r="E70" i="18"/>
  <c r="F70" i="18"/>
  <c r="I70" i="18"/>
  <c r="J70" i="18"/>
  <c r="L70" i="18"/>
  <c r="M70" i="18"/>
  <c r="N70" i="18"/>
  <c r="P70" i="18"/>
  <c r="A72" i="18"/>
  <c r="A73" i="18"/>
  <c r="G75" i="18"/>
  <c r="C40" i="9"/>
  <c r="D40" i="9"/>
  <c r="E40" i="9"/>
  <c r="F40" i="9"/>
  <c r="G40" i="9"/>
  <c r="H40" i="9"/>
  <c r="I40" i="9"/>
  <c r="J40" i="9"/>
  <c r="K40" i="9"/>
  <c r="L40" i="9"/>
  <c r="M40" i="9"/>
  <c r="N40" i="9"/>
  <c r="P40" i="9"/>
  <c r="Q40" i="9"/>
  <c r="C80" i="18"/>
  <c r="G80" i="18"/>
  <c r="B81" i="18"/>
  <c r="C81" i="18"/>
  <c r="E81" i="18"/>
  <c r="E110" i="6" s="1"/>
  <c r="F81" i="18"/>
  <c r="F110" i="6" s="1"/>
  <c r="G81" i="18"/>
  <c r="G110" i="6" s="1"/>
  <c r="I81" i="18"/>
  <c r="I102" i="18" s="1"/>
  <c r="I165" i="6" s="1"/>
  <c r="K81" i="18"/>
  <c r="K102" i="18" s="1"/>
  <c r="K165" i="6" s="1"/>
  <c r="M81" i="18"/>
  <c r="M110" i="6" s="1"/>
  <c r="N81" i="18"/>
  <c r="N110" i="6" s="1"/>
  <c r="O81" i="18"/>
  <c r="Q81" i="18"/>
  <c r="Q110" i="6" s="1"/>
  <c r="Q84" i="18"/>
  <c r="E85" i="18"/>
  <c r="I85" i="18"/>
  <c r="M85" i="18"/>
  <c r="Q85" i="18"/>
  <c r="E86" i="18"/>
  <c r="I86" i="18"/>
  <c r="E95" i="18"/>
  <c r="I95" i="18"/>
  <c r="M95" i="18"/>
  <c r="Q95" i="18"/>
  <c r="E96" i="18"/>
  <c r="I96" i="18"/>
  <c r="M96" i="18"/>
  <c r="Q96" i="18"/>
  <c r="E97" i="18"/>
  <c r="I97" i="18"/>
  <c r="M97" i="18"/>
  <c r="Q97" i="18"/>
  <c r="K98" i="18"/>
  <c r="I164" i="17"/>
  <c r="J164" i="17"/>
  <c r="K164" i="17"/>
  <c r="M164" i="17"/>
  <c r="N164" i="17"/>
  <c r="E159" i="17"/>
  <c r="G159" i="17"/>
  <c r="H159" i="17"/>
  <c r="J221" i="17"/>
  <c r="N221" i="17"/>
  <c r="O159" i="17"/>
  <c r="P159" i="17"/>
  <c r="Q159" i="17"/>
  <c r="D160" i="17"/>
  <c r="F222" i="17"/>
  <c r="H222" i="17"/>
  <c r="J222" i="17"/>
  <c r="C223" i="17"/>
  <c r="F223" i="17"/>
  <c r="G223" i="17"/>
  <c r="H223" i="17"/>
  <c r="I223" i="17"/>
  <c r="J223" i="17"/>
  <c r="L223" i="17"/>
  <c r="N223" i="17"/>
  <c r="D162" i="17"/>
  <c r="E162" i="17"/>
  <c r="F224" i="17"/>
  <c r="G162" i="17"/>
  <c r="H162" i="17"/>
  <c r="K162" i="17"/>
  <c r="M162" i="17"/>
  <c r="O162" i="17"/>
  <c r="Q162" i="17"/>
  <c r="B163" i="17"/>
  <c r="D163" i="17"/>
  <c r="E163" i="17"/>
  <c r="J163" i="17"/>
  <c r="K163" i="17"/>
  <c r="M163" i="17"/>
  <c r="C164" i="17"/>
  <c r="F164" i="17"/>
  <c r="Q164" i="17"/>
  <c r="G165" i="17"/>
  <c r="H165" i="17"/>
  <c r="I165" i="17"/>
  <c r="J165" i="17"/>
  <c r="K165" i="17"/>
  <c r="L165" i="17"/>
  <c r="M165" i="17"/>
  <c r="N165" i="17"/>
  <c r="O165" i="17"/>
  <c r="P165" i="17"/>
  <c r="Q165" i="17"/>
  <c r="G168" i="17"/>
  <c r="H168" i="17"/>
  <c r="I168" i="17"/>
  <c r="J230" i="17"/>
  <c r="L230" i="17"/>
  <c r="M230" i="17"/>
  <c r="P230" i="17"/>
  <c r="Q230" i="17"/>
  <c r="B231" i="17"/>
  <c r="C231" i="17"/>
  <c r="D231" i="17"/>
  <c r="F231" i="17"/>
  <c r="H231" i="17"/>
  <c r="J231" i="17"/>
  <c r="L232" i="17"/>
  <c r="N232" i="17"/>
  <c r="B233" i="17"/>
  <c r="C171" i="17"/>
  <c r="D171" i="17"/>
  <c r="E171" i="17"/>
  <c r="G171" i="17"/>
  <c r="H171" i="17"/>
  <c r="I171" i="17"/>
  <c r="O233" i="17"/>
  <c r="Q233" i="17"/>
  <c r="B173" i="17"/>
  <c r="C235" i="17"/>
  <c r="D235" i="17"/>
  <c r="E173" i="17"/>
  <c r="F173" i="17"/>
  <c r="G235" i="17"/>
  <c r="H235" i="17"/>
  <c r="I235" i="17"/>
  <c r="J173" i="17"/>
  <c r="L235" i="17"/>
  <c r="M235" i="17"/>
  <c r="N173" i="17"/>
  <c r="O235" i="17"/>
  <c r="D175" i="17"/>
  <c r="B176" i="17"/>
  <c r="C176" i="17"/>
  <c r="D176" i="17"/>
  <c r="E176" i="17"/>
  <c r="F176" i="17"/>
  <c r="G176" i="17"/>
  <c r="H176" i="17"/>
  <c r="J176" i="17"/>
  <c r="K176" i="17"/>
  <c r="N176" i="17"/>
  <c r="O176" i="17"/>
  <c r="P176" i="17"/>
  <c r="Q176" i="17"/>
  <c r="D177" i="17"/>
  <c r="B180" i="17"/>
  <c r="C180" i="17"/>
  <c r="D180" i="17"/>
  <c r="E180" i="17"/>
  <c r="F180" i="17"/>
  <c r="G180" i="17"/>
  <c r="H180" i="17"/>
  <c r="I180" i="17"/>
  <c r="K180" i="17"/>
  <c r="L180" i="17"/>
  <c r="M180" i="17"/>
  <c r="N180" i="17"/>
  <c r="O180" i="17"/>
  <c r="P180" i="17"/>
  <c r="B75" i="14"/>
  <c r="F75" i="14"/>
  <c r="J75" i="14"/>
  <c r="N75" i="14"/>
  <c r="C76" i="14"/>
  <c r="C105" i="6" s="1"/>
  <c r="E76" i="14"/>
  <c r="E105" i="6" s="1"/>
  <c r="G190" i="17"/>
  <c r="H190" i="17"/>
  <c r="I190" i="17"/>
  <c r="J196" i="17"/>
  <c r="K190" i="17"/>
  <c r="L190" i="17"/>
  <c r="N76" i="14"/>
  <c r="N105" i="6" s="1"/>
  <c r="C184" i="17"/>
  <c r="D184" i="17"/>
  <c r="E184" i="17"/>
  <c r="G184" i="17"/>
  <c r="H184" i="17"/>
  <c r="I184" i="17"/>
  <c r="J240" i="17"/>
  <c r="O184" i="17"/>
  <c r="P184" i="17"/>
  <c r="B185" i="17"/>
  <c r="C185" i="17"/>
  <c r="D185" i="17"/>
  <c r="E185" i="17"/>
  <c r="F185" i="17"/>
  <c r="G185" i="17"/>
  <c r="H185" i="17"/>
  <c r="J241" i="17"/>
  <c r="N241" i="17"/>
  <c r="O241" i="17"/>
  <c r="P241" i="17"/>
  <c r="Q241" i="17"/>
  <c r="M186" i="17"/>
  <c r="N242" i="17"/>
  <c r="O186" i="17"/>
  <c r="P186" i="17"/>
  <c r="Q186" i="17"/>
  <c r="B187" i="17"/>
  <c r="C187" i="17"/>
  <c r="D187" i="17"/>
  <c r="E187" i="17"/>
  <c r="G187" i="17"/>
  <c r="H187" i="17"/>
  <c r="I187" i="17"/>
  <c r="J243" i="17"/>
  <c r="L243" i="17"/>
  <c r="B188" i="17"/>
  <c r="M188" i="17"/>
  <c r="N188" i="17"/>
  <c r="O188" i="17"/>
  <c r="P188" i="17"/>
  <c r="F189" i="17"/>
  <c r="G189" i="17"/>
  <c r="H189" i="17"/>
  <c r="I189" i="17"/>
  <c r="K189" i="17"/>
  <c r="L189" i="17"/>
  <c r="M189" i="17"/>
  <c r="N189" i="17"/>
  <c r="O189" i="17"/>
  <c r="P189" i="17"/>
  <c r="Q189" i="17"/>
  <c r="B190" i="17"/>
  <c r="O190" i="17"/>
  <c r="P190" i="17"/>
  <c r="Q190" i="17"/>
  <c r="B191" i="17"/>
  <c r="C191" i="17"/>
  <c r="D191" i="17"/>
  <c r="E191" i="17"/>
  <c r="F191" i="17"/>
  <c r="G191" i="17"/>
  <c r="H191" i="17"/>
  <c r="I191" i="17"/>
  <c r="J191" i="17"/>
  <c r="K191" i="17"/>
  <c r="L191" i="17"/>
  <c r="M191" i="17"/>
  <c r="N191" i="17"/>
  <c r="Q191" i="17"/>
  <c r="B192" i="17"/>
  <c r="M192" i="17"/>
  <c r="N192" i="17"/>
  <c r="O192" i="17"/>
  <c r="B193" i="17"/>
  <c r="C193" i="17"/>
  <c r="D193" i="17"/>
  <c r="E193" i="17"/>
  <c r="F193" i="17"/>
  <c r="O193" i="17"/>
  <c r="P193" i="17"/>
  <c r="Q193" i="17"/>
  <c r="B194" i="17"/>
  <c r="C194" i="17"/>
  <c r="D194" i="17"/>
  <c r="E194" i="17"/>
  <c r="F194" i="17"/>
  <c r="N194" i="17"/>
  <c r="O194" i="17"/>
  <c r="P194" i="17"/>
  <c r="Q194" i="17"/>
  <c r="B195" i="17"/>
  <c r="C195" i="17"/>
  <c r="D195" i="17"/>
  <c r="E195" i="17"/>
  <c r="F195" i="17"/>
  <c r="G195" i="17"/>
  <c r="H195" i="17"/>
  <c r="I195" i="17"/>
  <c r="J195" i="17"/>
  <c r="K195" i="17"/>
  <c r="L195" i="17"/>
  <c r="M195" i="17"/>
  <c r="N195" i="17"/>
  <c r="O195" i="17"/>
  <c r="P195" i="17"/>
  <c r="Q195" i="17"/>
  <c r="F196" i="17"/>
  <c r="G196" i="17"/>
  <c r="H196" i="17"/>
  <c r="I196" i="17"/>
  <c r="K196" i="17"/>
  <c r="L196" i="17"/>
  <c r="M196" i="17"/>
  <c r="O196" i="17"/>
  <c r="P196" i="17"/>
  <c r="B197" i="17"/>
  <c r="M197" i="17"/>
  <c r="N197" i="17"/>
  <c r="O197" i="17"/>
  <c r="P197" i="17"/>
  <c r="Q197" i="17"/>
  <c r="B198" i="17"/>
  <c r="C198" i="17"/>
  <c r="D198" i="17"/>
  <c r="E198" i="17"/>
  <c r="F198" i="17"/>
  <c r="G198" i="17"/>
  <c r="H198" i="17"/>
  <c r="I198" i="17"/>
  <c r="J198" i="17"/>
  <c r="K198" i="17"/>
  <c r="L198" i="17"/>
  <c r="M198" i="17"/>
  <c r="Q198" i="17"/>
  <c r="B201" i="17"/>
  <c r="C201" i="17"/>
  <c r="E201" i="17"/>
  <c r="F201" i="17"/>
  <c r="J201" i="17"/>
  <c r="K201" i="17"/>
  <c r="M201" i="17"/>
  <c r="O201" i="17"/>
  <c r="P201" i="17"/>
  <c r="Q201" i="17"/>
  <c r="B202" i="17"/>
  <c r="D202" i="17"/>
  <c r="E202" i="17"/>
  <c r="F202" i="17"/>
  <c r="G251" i="17"/>
  <c r="H202" i="17"/>
  <c r="I202" i="17"/>
  <c r="J202" i="17"/>
  <c r="K202" i="17"/>
  <c r="M251" i="17"/>
  <c r="B203" i="17"/>
  <c r="C203" i="17"/>
  <c r="D203" i="17"/>
  <c r="E203" i="17"/>
  <c r="F203" i="17"/>
  <c r="G252" i="17"/>
  <c r="I252" i="17"/>
  <c r="J252" i="17"/>
  <c r="B204" i="17"/>
  <c r="D204" i="17"/>
  <c r="E204" i="17"/>
  <c r="F204" i="17"/>
  <c r="H253" i="17"/>
  <c r="I253" i="17"/>
  <c r="N204" i="17"/>
  <c r="O204" i="17"/>
  <c r="P204" i="17"/>
  <c r="B205" i="17"/>
  <c r="C205" i="17"/>
  <c r="E205" i="17"/>
  <c r="B206" i="17"/>
  <c r="C206" i="17"/>
  <c r="P206" i="17"/>
  <c r="B207" i="17"/>
  <c r="C207" i="17"/>
  <c r="E207" i="17"/>
  <c r="B208" i="17"/>
  <c r="C208" i="17"/>
  <c r="D208" i="17"/>
  <c r="E208" i="17"/>
  <c r="F208" i="17"/>
  <c r="G208" i="17"/>
  <c r="H208" i="17"/>
  <c r="I208" i="17"/>
  <c r="J208" i="17"/>
  <c r="K208" i="17"/>
  <c r="L208" i="17"/>
  <c r="M208" i="17"/>
  <c r="N208" i="17"/>
  <c r="O208" i="17"/>
  <c r="P208" i="17"/>
  <c r="Q208" i="17"/>
  <c r="P210" i="17"/>
  <c r="E211" i="17"/>
  <c r="F211" i="17"/>
  <c r="G211" i="17"/>
  <c r="H211" i="17"/>
  <c r="I211" i="17"/>
  <c r="K211" i="17"/>
  <c r="L211" i="17"/>
  <c r="M211" i="17"/>
  <c r="N211" i="17"/>
  <c r="C215" i="17"/>
  <c r="D215" i="17"/>
  <c r="E215" i="17"/>
  <c r="F215" i="17"/>
  <c r="G215" i="17"/>
  <c r="H215" i="17"/>
  <c r="I215" i="17"/>
  <c r="J215" i="17"/>
  <c r="K215" i="17"/>
  <c r="L215" i="17"/>
  <c r="M215" i="17"/>
  <c r="N215" i="17"/>
  <c r="O215" i="17"/>
  <c r="P215" i="17"/>
  <c r="Q215" i="17"/>
  <c r="B77" i="14"/>
  <c r="B106" i="6" s="1"/>
  <c r="N77" i="14"/>
  <c r="N106" i="6" s="1"/>
  <c r="I159" i="17"/>
  <c r="J159" i="17"/>
  <c r="K159" i="17"/>
  <c r="L159" i="17"/>
  <c r="M159" i="17"/>
  <c r="N159" i="17"/>
  <c r="C160" i="17"/>
  <c r="F160" i="17"/>
  <c r="H160" i="17"/>
  <c r="J160" i="17"/>
  <c r="C161" i="17"/>
  <c r="D161" i="17"/>
  <c r="E161" i="17"/>
  <c r="F161" i="17"/>
  <c r="G161" i="17"/>
  <c r="H161" i="17"/>
  <c r="I161" i="17"/>
  <c r="J161" i="17"/>
  <c r="K161" i="17"/>
  <c r="L161" i="17"/>
  <c r="N161" i="17"/>
  <c r="F162" i="17"/>
  <c r="C163" i="17"/>
  <c r="F163" i="17"/>
  <c r="G163" i="17"/>
  <c r="B164" i="17"/>
  <c r="E164" i="17"/>
  <c r="G164" i="17"/>
  <c r="B165" i="17"/>
  <c r="C165" i="17"/>
  <c r="D165" i="17"/>
  <c r="E165" i="17"/>
  <c r="F165" i="17"/>
  <c r="J168" i="17"/>
  <c r="L168" i="17"/>
  <c r="O168" i="17"/>
  <c r="P168" i="17"/>
  <c r="Q168" i="17"/>
  <c r="B169" i="17"/>
  <c r="C169" i="17"/>
  <c r="D169" i="17"/>
  <c r="E169" i="17"/>
  <c r="F169" i="17"/>
  <c r="H169" i="17"/>
  <c r="J169" i="17"/>
  <c r="L170" i="17"/>
  <c r="M170" i="17"/>
  <c r="N170" i="17"/>
  <c r="O170" i="17"/>
  <c r="P170" i="17"/>
  <c r="Q170" i="17"/>
  <c r="B171" i="17"/>
  <c r="P171" i="17"/>
  <c r="G173" i="17"/>
  <c r="H173" i="17"/>
  <c r="I173" i="17"/>
  <c r="L173" i="17"/>
  <c r="O173" i="17"/>
  <c r="I176" i="17"/>
  <c r="L176" i="17"/>
  <c r="M176" i="17"/>
  <c r="J180" i="17"/>
  <c r="Q180" i="17"/>
  <c r="J184" i="17"/>
  <c r="I185" i="17"/>
  <c r="K185" i="17"/>
  <c r="L185" i="17"/>
  <c r="M185" i="17"/>
  <c r="N185" i="17"/>
  <c r="O185" i="17"/>
  <c r="P185" i="17"/>
  <c r="Q185" i="17"/>
  <c r="N186" i="17"/>
  <c r="J187" i="17"/>
  <c r="H188" i="17"/>
  <c r="J188" i="17"/>
  <c r="Q188" i="17"/>
  <c r="J189" i="17"/>
  <c r="M190" i="17"/>
  <c r="O191" i="17"/>
  <c r="P191" i="17"/>
  <c r="P192" i="17"/>
  <c r="Q192" i="17"/>
  <c r="H193" i="17"/>
  <c r="I193" i="17"/>
  <c r="J193" i="17"/>
  <c r="K193" i="17"/>
  <c r="L193" i="17"/>
  <c r="M193" i="17"/>
  <c r="N193" i="17"/>
  <c r="G194" i="17"/>
  <c r="H194" i="17"/>
  <c r="I194" i="17"/>
  <c r="J194" i="17"/>
  <c r="K194" i="17"/>
  <c r="L194" i="17"/>
  <c r="M194" i="17"/>
  <c r="N196" i="17"/>
  <c r="Q196" i="17"/>
  <c r="N198" i="17"/>
  <c r="O198" i="17"/>
  <c r="P198" i="17"/>
  <c r="G201" i="17"/>
  <c r="H201" i="17"/>
  <c r="L201" i="17"/>
  <c r="M202" i="17"/>
  <c r="N202" i="17"/>
  <c r="O202" i="17"/>
  <c r="P202" i="17"/>
  <c r="Q202" i="17"/>
  <c r="J203" i="17"/>
  <c r="G204" i="17"/>
  <c r="H204" i="17"/>
  <c r="I204" i="17"/>
  <c r="J204" i="17"/>
  <c r="K204" i="17"/>
  <c r="L204" i="17"/>
  <c r="M204" i="17"/>
  <c r="B211" i="17"/>
  <c r="C211" i="17"/>
  <c r="D211" i="17"/>
  <c r="J211" i="17"/>
  <c r="O211" i="17"/>
  <c r="P211" i="17"/>
  <c r="Q211" i="17"/>
  <c r="P212" i="17"/>
  <c r="P213" i="17"/>
  <c r="P214" i="17"/>
  <c r="B215" i="17"/>
  <c r="E221" i="17"/>
  <c r="G221" i="17"/>
  <c r="H221" i="17"/>
  <c r="I221" i="17"/>
  <c r="K221" i="17"/>
  <c r="L221" i="17"/>
  <c r="M221" i="17"/>
  <c r="O221" i="17"/>
  <c r="P221" i="17"/>
  <c r="Q221" i="17"/>
  <c r="C222" i="17"/>
  <c r="D222" i="17"/>
  <c r="D223" i="17"/>
  <c r="E223" i="17"/>
  <c r="K223" i="17"/>
  <c r="D224" i="17"/>
  <c r="E224" i="17"/>
  <c r="G224" i="17"/>
  <c r="H224" i="17"/>
  <c r="K224" i="17"/>
  <c r="M224" i="17"/>
  <c r="O230" i="17"/>
  <c r="E231" i="17"/>
  <c r="M232" i="17"/>
  <c r="O232" i="17"/>
  <c r="P232" i="17"/>
  <c r="Q232" i="17"/>
  <c r="D233" i="17"/>
  <c r="E233" i="17"/>
  <c r="G233" i="17"/>
  <c r="H233" i="17"/>
  <c r="I233" i="17"/>
  <c r="P233" i="17"/>
  <c r="E235" i="17"/>
  <c r="C240" i="17"/>
  <c r="D240" i="17"/>
  <c r="E240" i="17"/>
  <c r="O240" i="17"/>
  <c r="P240" i="17"/>
  <c r="E241" i="17"/>
  <c r="G241" i="17"/>
  <c r="H241" i="17"/>
  <c r="I241" i="17"/>
  <c r="K241" i="17"/>
  <c r="L241" i="17"/>
  <c r="M241" i="17"/>
  <c r="M242" i="17"/>
  <c r="O242" i="17"/>
  <c r="P242" i="17"/>
  <c r="Q242" i="17"/>
  <c r="C243" i="17"/>
  <c r="D243" i="17"/>
  <c r="E243" i="17"/>
  <c r="C250" i="17"/>
  <c r="E250" i="17"/>
  <c r="F250" i="17"/>
  <c r="G250" i="17"/>
  <c r="H250" i="17"/>
  <c r="J250" i="17"/>
  <c r="L250" i="17"/>
  <c r="M250" i="17"/>
  <c r="O250" i="17"/>
  <c r="P250" i="17"/>
  <c r="Q250" i="17"/>
  <c r="B251" i="17"/>
  <c r="D251" i="17"/>
  <c r="F251" i="17"/>
  <c r="H251" i="17"/>
  <c r="I251" i="17"/>
  <c r="J251" i="17"/>
  <c r="N251" i="17"/>
  <c r="O251" i="17"/>
  <c r="P251" i="17"/>
  <c r="Q251" i="17"/>
  <c r="B252" i="17"/>
  <c r="C252" i="17"/>
  <c r="D252" i="17"/>
  <c r="B253" i="17"/>
  <c r="D253" i="17"/>
  <c r="E253" i="17"/>
  <c r="F253" i="17"/>
  <c r="G253" i="17"/>
  <c r="J253" i="17"/>
  <c r="K253" i="17"/>
  <c r="L253" i="17"/>
  <c r="M253" i="17"/>
  <c r="N253" i="17"/>
  <c r="O253" i="17"/>
  <c r="P253" i="17"/>
  <c r="B163" i="16"/>
  <c r="N164" i="16"/>
  <c r="O162" i="16"/>
  <c r="P162" i="16"/>
  <c r="G159" i="16"/>
  <c r="D160" i="16"/>
  <c r="E160" i="16"/>
  <c r="F160" i="16"/>
  <c r="G160" i="16"/>
  <c r="H160" i="16"/>
  <c r="J160" i="16"/>
  <c r="K160" i="16"/>
  <c r="L160" i="16"/>
  <c r="N160" i="16"/>
  <c r="O160" i="16"/>
  <c r="P160" i="16"/>
  <c r="B161" i="16"/>
  <c r="E161" i="16"/>
  <c r="H161" i="16"/>
  <c r="O161" i="16"/>
  <c r="P161" i="16"/>
  <c r="E162" i="16"/>
  <c r="F162" i="16"/>
  <c r="G162" i="16"/>
  <c r="H162" i="16"/>
  <c r="E163" i="16"/>
  <c r="F163" i="16"/>
  <c r="J163" i="16"/>
  <c r="K163" i="16"/>
  <c r="L163" i="16"/>
  <c r="O163" i="16"/>
  <c r="P163" i="16"/>
  <c r="Q163" i="16"/>
  <c r="B164" i="16"/>
  <c r="C164" i="16"/>
  <c r="E164" i="16"/>
  <c r="G164" i="16"/>
  <c r="E165" i="16"/>
  <c r="I165" i="16"/>
  <c r="K165" i="16"/>
  <c r="M165" i="16"/>
  <c r="N165" i="16"/>
  <c r="O165" i="16"/>
  <c r="P165" i="16"/>
  <c r="Q165" i="16"/>
  <c r="B92" i="14"/>
  <c r="M178" i="16"/>
  <c r="E168" i="16"/>
  <c r="F168" i="16"/>
  <c r="G168" i="16"/>
  <c r="H168" i="16"/>
  <c r="I168" i="16"/>
  <c r="J168" i="16"/>
  <c r="F169" i="16"/>
  <c r="G169" i="16"/>
  <c r="H169" i="16"/>
  <c r="J169" i="16"/>
  <c r="K169" i="16"/>
  <c r="L169" i="16"/>
  <c r="M169" i="16"/>
  <c r="Q169" i="16"/>
  <c r="D170" i="16"/>
  <c r="G171" i="16"/>
  <c r="H171" i="16"/>
  <c r="E172" i="16"/>
  <c r="F172" i="16"/>
  <c r="G172" i="16"/>
  <c r="H172" i="16"/>
  <c r="J172" i="16"/>
  <c r="K172" i="16"/>
  <c r="L172" i="16"/>
  <c r="M172" i="16"/>
  <c r="N172" i="16"/>
  <c r="O172" i="16"/>
  <c r="P172" i="16"/>
  <c r="Q172" i="16"/>
  <c r="D173" i="16"/>
  <c r="E173" i="16"/>
  <c r="F173" i="16"/>
  <c r="G173" i="16"/>
  <c r="H173" i="16"/>
  <c r="I173" i="16"/>
  <c r="J173" i="16"/>
  <c r="L174" i="16"/>
  <c r="M174" i="16"/>
  <c r="N174" i="16"/>
  <c r="O174" i="16"/>
  <c r="P174" i="16"/>
  <c r="Q174" i="16"/>
  <c r="D175" i="16"/>
  <c r="E175" i="16"/>
  <c r="F175" i="16"/>
  <c r="M175" i="16"/>
  <c r="D176" i="16"/>
  <c r="F176" i="16"/>
  <c r="G176" i="16"/>
  <c r="H176" i="16"/>
  <c r="I176" i="16"/>
  <c r="J176" i="16"/>
  <c r="K176" i="16"/>
  <c r="L176" i="16"/>
  <c r="Q176" i="16"/>
  <c r="M177" i="16"/>
  <c r="N177" i="16"/>
  <c r="O177" i="16"/>
  <c r="P177" i="16"/>
  <c r="Q177" i="16"/>
  <c r="D178" i="16"/>
  <c r="E178" i="16"/>
  <c r="F178" i="16"/>
  <c r="G178" i="16"/>
  <c r="H178" i="16"/>
  <c r="I178" i="16"/>
  <c r="O179" i="16"/>
  <c r="P179" i="16"/>
  <c r="Q179" i="16"/>
  <c r="D180" i="16"/>
  <c r="E180" i="16"/>
  <c r="F180" i="16"/>
  <c r="G180" i="16"/>
  <c r="H180" i="16"/>
  <c r="I180" i="16"/>
  <c r="J180" i="16"/>
  <c r="K180" i="16"/>
  <c r="F191" i="16"/>
  <c r="G196" i="16"/>
  <c r="H196" i="16"/>
  <c r="J187" i="16"/>
  <c r="K187" i="16"/>
  <c r="L187" i="16"/>
  <c r="N93" i="14"/>
  <c r="E185" i="16"/>
  <c r="G185" i="16"/>
  <c r="H185" i="16"/>
  <c r="I185" i="16"/>
  <c r="E186" i="16"/>
  <c r="F186" i="16"/>
  <c r="G186" i="16"/>
  <c r="H186" i="16"/>
  <c r="I186" i="16"/>
  <c r="J186" i="16"/>
  <c r="K186" i="16"/>
  <c r="L242" i="16"/>
  <c r="N186" i="16"/>
  <c r="O186" i="16"/>
  <c r="P186" i="16"/>
  <c r="D244" i="16"/>
  <c r="E188" i="16"/>
  <c r="F188" i="16"/>
  <c r="G188" i="16"/>
  <c r="H188" i="16"/>
  <c r="I188" i="16"/>
  <c r="E190" i="16"/>
  <c r="G190" i="16"/>
  <c r="H190" i="16"/>
  <c r="I190" i="16"/>
  <c r="J190" i="16"/>
  <c r="K190" i="16"/>
  <c r="C191" i="16"/>
  <c r="D191" i="16"/>
  <c r="D246" i="16"/>
  <c r="E192" i="16"/>
  <c r="F192" i="16"/>
  <c r="G192" i="16"/>
  <c r="H192" i="16"/>
  <c r="I192" i="16"/>
  <c r="E193" i="16"/>
  <c r="F193" i="16"/>
  <c r="G193" i="16"/>
  <c r="H193" i="16"/>
  <c r="I193" i="16"/>
  <c r="J193" i="16"/>
  <c r="K193" i="16"/>
  <c r="L193" i="16"/>
  <c r="N193" i="16"/>
  <c r="O193" i="16"/>
  <c r="P193" i="16"/>
  <c r="Q193" i="16"/>
  <c r="C194" i="16"/>
  <c r="D194" i="16"/>
  <c r="E194" i="16"/>
  <c r="F194" i="16"/>
  <c r="G194" i="16"/>
  <c r="H194" i="16"/>
  <c r="I194" i="16"/>
  <c r="C195" i="16"/>
  <c r="D195" i="16"/>
  <c r="E195" i="16"/>
  <c r="I195" i="16"/>
  <c r="L247" i="16"/>
  <c r="M195" i="16"/>
  <c r="O195" i="16"/>
  <c r="P195" i="16"/>
  <c r="Q195" i="16"/>
  <c r="E197" i="16"/>
  <c r="F197" i="16"/>
  <c r="G197" i="16"/>
  <c r="H197" i="16"/>
  <c r="I197" i="16"/>
  <c r="J197" i="16"/>
  <c r="C198" i="16"/>
  <c r="D198" i="16"/>
  <c r="M198" i="16"/>
  <c r="B210" i="16"/>
  <c r="C212" i="16"/>
  <c r="D206" i="16"/>
  <c r="E202" i="16"/>
  <c r="F202" i="16"/>
  <c r="K205" i="16"/>
  <c r="Q94" i="14"/>
  <c r="L250" i="16"/>
  <c r="L202" i="16"/>
  <c r="M202" i="16"/>
  <c r="N202" i="16"/>
  <c r="O202" i="16"/>
  <c r="B203" i="16"/>
  <c r="C203" i="16"/>
  <c r="D203" i="16"/>
  <c r="E203" i="16"/>
  <c r="F203" i="16"/>
  <c r="G203" i="16"/>
  <c r="H203" i="16"/>
  <c r="I203" i="16"/>
  <c r="J203" i="16"/>
  <c r="K203" i="16"/>
  <c r="J204" i="16"/>
  <c r="K204" i="16"/>
  <c r="M204" i="16"/>
  <c r="N204" i="16"/>
  <c r="O204" i="16"/>
  <c r="P204" i="16"/>
  <c r="Q204" i="16"/>
  <c r="J206" i="16"/>
  <c r="K206" i="16"/>
  <c r="L255" i="16"/>
  <c r="M206" i="16"/>
  <c r="N206" i="16"/>
  <c r="O206" i="16"/>
  <c r="P206" i="16"/>
  <c r="Q206" i="16"/>
  <c r="B207" i="16"/>
  <c r="L207" i="16"/>
  <c r="M207" i="16"/>
  <c r="N207" i="16"/>
  <c r="O207" i="16"/>
  <c r="P207" i="16"/>
  <c r="P208" i="16"/>
  <c r="Q208" i="16"/>
  <c r="B209" i="16"/>
  <c r="C209" i="16"/>
  <c r="D209" i="16"/>
  <c r="E209" i="16"/>
  <c r="F209" i="16"/>
  <c r="G209" i="16"/>
  <c r="H209" i="16"/>
  <c r="I209" i="16"/>
  <c r="J209" i="16"/>
  <c r="K209" i="16"/>
  <c r="M209" i="16"/>
  <c r="N209" i="16"/>
  <c r="O209" i="16"/>
  <c r="O210" i="16"/>
  <c r="P210" i="16"/>
  <c r="B211" i="16"/>
  <c r="C211" i="16"/>
  <c r="D211" i="16"/>
  <c r="E211" i="16"/>
  <c r="G211" i="16"/>
  <c r="H211" i="16"/>
  <c r="I211" i="16"/>
  <c r="J211" i="16"/>
  <c r="E212" i="16"/>
  <c r="F212" i="16"/>
  <c r="H257" i="16"/>
  <c r="J212" i="16"/>
  <c r="K212" i="16"/>
  <c r="L257" i="16"/>
  <c r="M212" i="16"/>
  <c r="N212" i="16"/>
  <c r="O212" i="16"/>
  <c r="B213" i="16"/>
  <c r="C213" i="16"/>
  <c r="O213" i="16"/>
  <c r="P213" i="16"/>
  <c r="G214" i="16"/>
  <c r="H214" i="16"/>
  <c r="J214" i="16"/>
  <c r="K214" i="16"/>
  <c r="L214" i="16"/>
  <c r="M214" i="16"/>
  <c r="N214" i="16"/>
  <c r="O214" i="16"/>
  <c r="Q214" i="16"/>
  <c r="L215" i="16"/>
  <c r="M215" i="16"/>
  <c r="N215" i="16"/>
  <c r="O215" i="16"/>
  <c r="B159" i="16"/>
  <c r="C159" i="16"/>
  <c r="D159" i="16"/>
  <c r="F159" i="16"/>
  <c r="J159" i="16"/>
  <c r="K159" i="16"/>
  <c r="L159" i="16"/>
  <c r="O159" i="16"/>
  <c r="P159" i="16"/>
  <c r="B160" i="16"/>
  <c r="C161" i="16"/>
  <c r="D161" i="16"/>
  <c r="F161" i="16"/>
  <c r="G161" i="16"/>
  <c r="J161" i="16"/>
  <c r="L161" i="16"/>
  <c r="B162" i="16"/>
  <c r="C162" i="16"/>
  <c r="D162" i="16"/>
  <c r="J162" i="16"/>
  <c r="K162" i="16"/>
  <c r="L162" i="16"/>
  <c r="D163" i="16"/>
  <c r="D164" i="16"/>
  <c r="F164" i="16"/>
  <c r="H164" i="16"/>
  <c r="J164" i="16"/>
  <c r="K164" i="16"/>
  <c r="L164" i="16"/>
  <c r="B165" i="16"/>
  <c r="C165" i="16"/>
  <c r="D165" i="16"/>
  <c r="F165" i="16"/>
  <c r="G165" i="16"/>
  <c r="H165" i="16"/>
  <c r="J165" i="16"/>
  <c r="L165" i="16"/>
  <c r="K168" i="16"/>
  <c r="L168" i="16"/>
  <c r="M168" i="16"/>
  <c r="N168" i="16"/>
  <c r="O168" i="16"/>
  <c r="P168" i="16"/>
  <c r="Q168" i="16"/>
  <c r="B169" i="16"/>
  <c r="C169" i="16"/>
  <c r="D169" i="16"/>
  <c r="E169" i="16"/>
  <c r="I169" i="16"/>
  <c r="E170" i="16"/>
  <c r="F170" i="16"/>
  <c r="G170" i="16"/>
  <c r="H170" i="16"/>
  <c r="I170" i="16"/>
  <c r="J170" i="16"/>
  <c r="K170" i="16"/>
  <c r="L170" i="16"/>
  <c r="M170" i="16"/>
  <c r="N170" i="16"/>
  <c r="O170" i="16"/>
  <c r="P170" i="16"/>
  <c r="Q170" i="16"/>
  <c r="E171" i="16"/>
  <c r="F171" i="16"/>
  <c r="I171" i="16"/>
  <c r="M171" i="16"/>
  <c r="Q171" i="16"/>
  <c r="I172" i="16"/>
  <c r="K173" i="16"/>
  <c r="L173" i="16"/>
  <c r="M173" i="16"/>
  <c r="N173" i="16"/>
  <c r="O173" i="16"/>
  <c r="P173" i="16"/>
  <c r="Q173" i="16"/>
  <c r="E174" i="16"/>
  <c r="F174" i="16"/>
  <c r="G174" i="16"/>
  <c r="H174" i="16"/>
  <c r="I174" i="16"/>
  <c r="J174" i="16"/>
  <c r="K174" i="16"/>
  <c r="G175" i="16"/>
  <c r="H175" i="16"/>
  <c r="I175" i="16"/>
  <c r="J175" i="16"/>
  <c r="K175" i="16"/>
  <c r="L175" i="16"/>
  <c r="N175" i="16"/>
  <c r="O175" i="16"/>
  <c r="P175" i="16"/>
  <c r="Q175" i="16"/>
  <c r="E176" i="16"/>
  <c r="M176" i="16"/>
  <c r="E177" i="16"/>
  <c r="F177" i="16"/>
  <c r="G177" i="16"/>
  <c r="H177" i="16"/>
  <c r="I177" i="16"/>
  <c r="J177" i="16"/>
  <c r="K177" i="16"/>
  <c r="L177" i="16"/>
  <c r="O178" i="16"/>
  <c r="P178" i="16"/>
  <c r="Q178" i="16"/>
  <c r="E179" i="16"/>
  <c r="F179" i="16"/>
  <c r="G179" i="16"/>
  <c r="H179" i="16"/>
  <c r="I179" i="16"/>
  <c r="J179" i="16"/>
  <c r="K179" i="16"/>
  <c r="L179" i="16"/>
  <c r="M179" i="16"/>
  <c r="N179" i="16"/>
  <c r="L180" i="16"/>
  <c r="M180" i="16"/>
  <c r="N180" i="16"/>
  <c r="F184" i="16"/>
  <c r="G184" i="16"/>
  <c r="F185" i="16"/>
  <c r="J185" i="16"/>
  <c r="K185" i="16"/>
  <c r="L185" i="16"/>
  <c r="N185" i="16"/>
  <c r="B186" i="16"/>
  <c r="C186" i="16"/>
  <c r="D186" i="16"/>
  <c r="G187" i="16"/>
  <c r="N187" i="16"/>
  <c r="J188" i="16"/>
  <c r="K188" i="16"/>
  <c r="L188" i="16"/>
  <c r="N188" i="16"/>
  <c r="B189" i="16"/>
  <c r="C189" i="16"/>
  <c r="L189" i="16"/>
  <c r="N189" i="16"/>
  <c r="F190" i="16"/>
  <c r="J191" i="16"/>
  <c r="K191" i="16"/>
  <c r="N191" i="16"/>
  <c r="B192" i="16"/>
  <c r="K192" i="16"/>
  <c r="L192" i="16"/>
  <c r="N192" i="16"/>
  <c r="B193" i="16"/>
  <c r="C193" i="16"/>
  <c r="D193" i="16"/>
  <c r="F195" i="16"/>
  <c r="G195" i="16"/>
  <c r="H195" i="16"/>
  <c r="J195" i="16"/>
  <c r="K195" i="16"/>
  <c r="L195" i="16"/>
  <c r="N195" i="16"/>
  <c r="B196" i="16"/>
  <c r="C196" i="16"/>
  <c r="F196" i="16"/>
  <c r="N198" i="16"/>
  <c r="J201" i="16"/>
  <c r="K201" i="16"/>
  <c r="L201" i="16"/>
  <c r="M201" i="16"/>
  <c r="N201" i="16"/>
  <c r="B202" i="16"/>
  <c r="C202" i="16"/>
  <c r="D202" i="16"/>
  <c r="L203" i="16"/>
  <c r="M203" i="16"/>
  <c r="N203" i="16"/>
  <c r="O203" i="16"/>
  <c r="P203" i="16"/>
  <c r="B204" i="16"/>
  <c r="B205" i="16"/>
  <c r="C205" i="16"/>
  <c r="D205" i="16"/>
  <c r="E205" i="16"/>
  <c r="F205" i="16"/>
  <c r="I205" i="16"/>
  <c r="J205" i="16"/>
  <c r="M205" i="16"/>
  <c r="C207" i="16"/>
  <c r="D207" i="16"/>
  <c r="E207" i="16"/>
  <c r="F207" i="16"/>
  <c r="F208" i="16"/>
  <c r="J208" i="16"/>
  <c r="K208" i="16"/>
  <c r="L208" i="16"/>
  <c r="M208" i="16"/>
  <c r="N208" i="16"/>
  <c r="O208" i="16"/>
  <c r="L209" i="16"/>
  <c r="E210" i="16"/>
  <c r="F210" i="16"/>
  <c r="J210" i="16"/>
  <c r="K210" i="16"/>
  <c r="M210" i="16"/>
  <c r="N210" i="16"/>
  <c r="F211" i="16"/>
  <c r="Q211" i="16"/>
  <c r="B212" i="16"/>
  <c r="J213" i="16"/>
  <c r="K213" i="16"/>
  <c r="M213" i="16"/>
  <c r="N213" i="16"/>
  <c r="B214" i="16"/>
  <c r="C214" i="16"/>
  <c r="D214" i="16"/>
  <c r="E214" i="16"/>
  <c r="F214" i="16"/>
  <c r="I214" i="16"/>
  <c r="P214" i="16"/>
  <c r="J215" i="16"/>
  <c r="D253" i="16"/>
  <c r="B220" i="16"/>
  <c r="E159" i="15"/>
  <c r="F163" i="15"/>
  <c r="G163" i="15"/>
  <c r="H163" i="15"/>
  <c r="J163" i="15"/>
  <c r="K163" i="15"/>
  <c r="F221" i="16"/>
  <c r="G159" i="15"/>
  <c r="J221" i="16"/>
  <c r="N221" i="16"/>
  <c r="O159" i="15"/>
  <c r="P221" i="16"/>
  <c r="B222" i="16"/>
  <c r="D222" i="16"/>
  <c r="Q222" i="15"/>
  <c r="B223" i="16"/>
  <c r="C161" i="15"/>
  <c r="D223" i="16"/>
  <c r="E161" i="15"/>
  <c r="F223" i="16"/>
  <c r="G161" i="15"/>
  <c r="H161" i="15"/>
  <c r="I161" i="15"/>
  <c r="L223" i="16"/>
  <c r="L224" i="16"/>
  <c r="N224" i="16"/>
  <c r="P224" i="16"/>
  <c r="D163" i="15"/>
  <c r="G225" i="17"/>
  <c r="K225" i="17"/>
  <c r="N225" i="16"/>
  <c r="O225" i="17"/>
  <c r="C226" i="17"/>
  <c r="F226" i="16"/>
  <c r="G226" i="17"/>
  <c r="J226" i="16"/>
  <c r="K226" i="17"/>
  <c r="L164" i="15"/>
  <c r="N226" i="16"/>
  <c r="O226" i="17"/>
  <c r="Q164" i="15"/>
  <c r="B227" i="16"/>
  <c r="C227" i="17"/>
  <c r="D227" i="16"/>
  <c r="F227" i="16"/>
  <c r="I165" i="15"/>
  <c r="O227" i="17"/>
  <c r="D178" i="15"/>
  <c r="L229" i="16"/>
  <c r="G168" i="15"/>
  <c r="J230" i="16"/>
  <c r="L230" i="16"/>
  <c r="Q168" i="15"/>
  <c r="B231" i="16"/>
  <c r="C169" i="15"/>
  <c r="D231" i="16"/>
  <c r="O169" i="15"/>
  <c r="Q169" i="15"/>
  <c r="C170" i="15"/>
  <c r="F232" i="16"/>
  <c r="H232" i="16"/>
  <c r="I170" i="15"/>
  <c r="F233" i="16"/>
  <c r="G171" i="15"/>
  <c r="J233" i="16"/>
  <c r="O171" i="15"/>
  <c r="Q171" i="15"/>
  <c r="C234" i="17"/>
  <c r="D234" i="16"/>
  <c r="G234" i="17"/>
  <c r="K234" i="17"/>
  <c r="O172" i="15"/>
  <c r="P172" i="15"/>
  <c r="G173" i="15"/>
  <c r="M235" i="15"/>
  <c r="N235" i="16"/>
  <c r="O173" i="15"/>
  <c r="P235" i="16"/>
  <c r="Q173" i="15"/>
  <c r="B174" i="15"/>
  <c r="N174" i="15"/>
  <c r="O174" i="15"/>
  <c r="P174" i="15"/>
  <c r="Q174" i="15"/>
  <c r="D175" i="15"/>
  <c r="E175" i="15"/>
  <c r="I175" i="15"/>
  <c r="Q175" i="15"/>
  <c r="B176" i="15"/>
  <c r="N176" i="15"/>
  <c r="O176" i="15"/>
  <c r="P176" i="15"/>
  <c r="Q176" i="15"/>
  <c r="B177" i="15"/>
  <c r="C177" i="15"/>
  <c r="D177" i="15"/>
  <c r="I177" i="15"/>
  <c r="J237" i="16"/>
  <c r="F178" i="15"/>
  <c r="G178" i="15"/>
  <c r="L178" i="15"/>
  <c r="M178" i="15"/>
  <c r="N178" i="15"/>
  <c r="O178" i="15"/>
  <c r="P178" i="15"/>
  <c r="Q178" i="15"/>
  <c r="B179" i="15"/>
  <c r="C179" i="15"/>
  <c r="N179" i="15"/>
  <c r="O179" i="15"/>
  <c r="P179" i="15"/>
  <c r="F180" i="15"/>
  <c r="G180" i="15"/>
  <c r="L180" i="15"/>
  <c r="N180" i="15"/>
  <c r="O180" i="15"/>
  <c r="P180" i="15"/>
  <c r="Q180" i="15"/>
  <c r="D197" i="15"/>
  <c r="O187" i="15"/>
  <c r="Q196" i="15"/>
  <c r="E184" i="15"/>
  <c r="F240" i="16"/>
  <c r="H240" i="16"/>
  <c r="J240" i="16"/>
  <c r="G185" i="15"/>
  <c r="I185" i="15"/>
  <c r="J241" i="16"/>
  <c r="L241" i="16"/>
  <c r="M241" i="15"/>
  <c r="N241" i="16"/>
  <c r="Q185" i="15"/>
  <c r="C186" i="15"/>
  <c r="D186" i="15"/>
  <c r="I186" i="15"/>
  <c r="O186" i="15"/>
  <c r="E187" i="15"/>
  <c r="F243" i="16"/>
  <c r="J243" i="16"/>
  <c r="K187" i="15"/>
  <c r="L243" i="16"/>
  <c r="D244" i="17"/>
  <c r="F188" i="15"/>
  <c r="G188" i="15"/>
  <c r="H188" i="15"/>
  <c r="I188" i="15"/>
  <c r="J244" i="16"/>
  <c r="K188" i="15"/>
  <c r="M188" i="15"/>
  <c r="P188" i="15"/>
  <c r="Q188" i="15"/>
  <c r="D189" i="15"/>
  <c r="E189" i="15"/>
  <c r="F189" i="15"/>
  <c r="I189" i="15"/>
  <c r="L245" i="17"/>
  <c r="F190" i="15"/>
  <c r="K190" i="15"/>
  <c r="L190" i="15"/>
  <c r="P190" i="15"/>
  <c r="Q190" i="15"/>
  <c r="D191" i="15"/>
  <c r="E191" i="15"/>
  <c r="F191" i="15"/>
  <c r="G191" i="15"/>
  <c r="H191" i="15"/>
  <c r="I191" i="15"/>
  <c r="J191" i="15"/>
  <c r="K191" i="15"/>
  <c r="L191" i="15"/>
  <c r="D246" i="17"/>
  <c r="F192" i="15"/>
  <c r="G192" i="15"/>
  <c r="K192" i="15"/>
  <c r="L246" i="17"/>
  <c r="P192" i="15"/>
  <c r="B193" i="15"/>
  <c r="C193" i="15"/>
  <c r="D193" i="15"/>
  <c r="E193" i="15"/>
  <c r="N193" i="15"/>
  <c r="O193" i="15"/>
  <c r="P193" i="15"/>
  <c r="Q193" i="15"/>
  <c r="F194" i="15"/>
  <c r="G194" i="15"/>
  <c r="I194" i="15"/>
  <c r="K194" i="15"/>
  <c r="P194" i="15"/>
  <c r="Q194" i="15"/>
  <c r="C195" i="15"/>
  <c r="K195" i="15"/>
  <c r="L247" i="17"/>
  <c r="N195" i="15"/>
  <c r="O195" i="15"/>
  <c r="P195" i="15"/>
  <c r="D196" i="15"/>
  <c r="E196" i="15"/>
  <c r="G196" i="15"/>
  <c r="I196" i="15"/>
  <c r="K196" i="15"/>
  <c r="L196" i="15"/>
  <c r="F197" i="15"/>
  <c r="G197" i="15"/>
  <c r="I197" i="15"/>
  <c r="L197" i="15"/>
  <c r="G198" i="15"/>
  <c r="I198" i="15"/>
  <c r="K198" i="15"/>
  <c r="L198" i="15"/>
  <c r="M198" i="15"/>
  <c r="Q198" i="15"/>
  <c r="F204" i="15"/>
  <c r="G201" i="15"/>
  <c r="H201" i="15"/>
  <c r="Q201" i="15"/>
  <c r="B201" i="15"/>
  <c r="C201" i="15"/>
  <c r="D201" i="15"/>
  <c r="E201" i="15"/>
  <c r="O201" i="15"/>
  <c r="B251" i="16"/>
  <c r="C202" i="15"/>
  <c r="F251" i="16"/>
  <c r="J251" i="16"/>
  <c r="L251" i="16"/>
  <c r="G203" i="15"/>
  <c r="H203" i="15"/>
  <c r="I203" i="15"/>
  <c r="K203" i="15"/>
  <c r="M203" i="15"/>
  <c r="O203" i="15"/>
  <c r="P203" i="15"/>
  <c r="Q203" i="15"/>
  <c r="B253" i="16"/>
  <c r="C204" i="15"/>
  <c r="N204" i="15"/>
  <c r="O204" i="15"/>
  <c r="B254" i="17"/>
  <c r="C205" i="15"/>
  <c r="D254" i="16"/>
  <c r="I205" i="15"/>
  <c r="J205" i="15"/>
  <c r="K205" i="15"/>
  <c r="P254" i="17"/>
  <c r="B255" i="17"/>
  <c r="C206" i="15"/>
  <c r="E206" i="15"/>
  <c r="N206" i="15"/>
  <c r="P255" i="17"/>
  <c r="D207" i="15"/>
  <c r="I207" i="15"/>
  <c r="K207" i="15"/>
  <c r="B208" i="15"/>
  <c r="C208" i="15"/>
  <c r="D208" i="15"/>
  <c r="E208" i="15"/>
  <c r="H208" i="15"/>
  <c r="I208" i="15"/>
  <c r="J208" i="15"/>
  <c r="K208" i="15"/>
  <c r="B256" i="17"/>
  <c r="D256" i="17"/>
  <c r="F209" i="15"/>
  <c r="G209" i="15"/>
  <c r="H209" i="15"/>
  <c r="I209" i="15"/>
  <c r="J256" i="17"/>
  <c r="K209" i="15"/>
  <c r="L209" i="15"/>
  <c r="N209" i="15"/>
  <c r="O209" i="15"/>
  <c r="Q209" i="15"/>
  <c r="B210" i="15"/>
  <c r="C210" i="15"/>
  <c r="D210" i="15"/>
  <c r="E210" i="15"/>
  <c r="N210" i="15"/>
  <c r="O210" i="15"/>
  <c r="D211" i="15"/>
  <c r="E211" i="15"/>
  <c r="F211" i="15"/>
  <c r="G211" i="15"/>
  <c r="H211" i="15"/>
  <c r="I211" i="15"/>
  <c r="J211" i="15"/>
  <c r="L211" i="15"/>
  <c r="N211" i="15"/>
  <c r="O211" i="15"/>
  <c r="P211" i="15"/>
  <c r="Q211" i="15"/>
  <c r="C212" i="15"/>
  <c r="D257" i="17"/>
  <c r="J257" i="17"/>
  <c r="L257" i="17"/>
  <c r="N212" i="15"/>
  <c r="O212" i="15"/>
  <c r="P257" i="17"/>
  <c r="B213" i="15"/>
  <c r="C213" i="15"/>
  <c r="D213" i="15"/>
  <c r="E213" i="15"/>
  <c r="K213" i="15"/>
  <c r="C214" i="15"/>
  <c r="F214" i="15"/>
  <c r="G214" i="15"/>
  <c r="L214" i="15"/>
  <c r="Q214" i="15"/>
  <c r="C215" i="15"/>
  <c r="D215" i="15"/>
  <c r="E215" i="15"/>
  <c r="J215" i="15"/>
  <c r="K215" i="15"/>
  <c r="K159" i="15"/>
  <c r="L159" i="15"/>
  <c r="M159" i="15"/>
  <c r="N159" i="15"/>
  <c r="Q159" i="15"/>
  <c r="B160" i="15"/>
  <c r="E160" i="15"/>
  <c r="F160" i="15"/>
  <c r="G160" i="15"/>
  <c r="H160" i="15"/>
  <c r="I160" i="15"/>
  <c r="L160" i="15"/>
  <c r="M160" i="15"/>
  <c r="K161" i="15"/>
  <c r="L161" i="15"/>
  <c r="M161" i="15"/>
  <c r="N161" i="15"/>
  <c r="P161" i="15"/>
  <c r="Q161" i="15"/>
  <c r="B162" i="15"/>
  <c r="E162" i="15"/>
  <c r="F162" i="15"/>
  <c r="G162" i="15"/>
  <c r="H162" i="15"/>
  <c r="I162" i="15"/>
  <c r="P162" i="15"/>
  <c r="Q162" i="15"/>
  <c r="L163" i="15"/>
  <c r="M163" i="15"/>
  <c r="N163" i="15"/>
  <c r="P163" i="15"/>
  <c r="Q163" i="15"/>
  <c r="M164" i="15"/>
  <c r="N164" i="15"/>
  <c r="P164" i="15"/>
  <c r="B165" i="15"/>
  <c r="C165" i="15"/>
  <c r="D165" i="15"/>
  <c r="E165" i="15"/>
  <c r="F165" i="15"/>
  <c r="L165" i="15"/>
  <c r="M165" i="15"/>
  <c r="N165" i="15"/>
  <c r="O165" i="15"/>
  <c r="P165" i="15"/>
  <c r="Q165" i="15"/>
  <c r="H168" i="15"/>
  <c r="I168" i="15"/>
  <c r="K168" i="15"/>
  <c r="L168" i="15"/>
  <c r="N168" i="15"/>
  <c r="O168" i="15"/>
  <c r="P168" i="15"/>
  <c r="B169" i="15"/>
  <c r="E169" i="15"/>
  <c r="M169" i="15"/>
  <c r="E170" i="15"/>
  <c r="F170" i="15"/>
  <c r="G170" i="15"/>
  <c r="H170" i="15"/>
  <c r="K170" i="15"/>
  <c r="L170" i="15"/>
  <c r="N170" i="15"/>
  <c r="O170" i="15"/>
  <c r="Q170" i="15"/>
  <c r="C171" i="15"/>
  <c r="D171" i="15"/>
  <c r="E171" i="15"/>
  <c r="H172" i="15"/>
  <c r="Q172" i="15"/>
  <c r="B173" i="15"/>
  <c r="C173" i="15"/>
  <c r="E173" i="15"/>
  <c r="K173" i="15"/>
  <c r="L173" i="15"/>
  <c r="M173" i="15"/>
  <c r="N173" i="15"/>
  <c r="B175" i="15"/>
  <c r="F175" i="15"/>
  <c r="G175" i="15"/>
  <c r="H175" i="15"/>
  <c r="J175" i="15"/>
  <c r="K175" i="15"/>
  <c r="L175" i="15"/>
  <c r="M175" i="15"/>
  <c r="N175" i="15"/>
  <c r="O175" i="15"/>
  <c r="P175" i="15"/>
  <c r="E177" i="15"/>
  <c r="F177" i="15"/>
  <c r="G177" i="15"/>
  <c r="H177" i="15"/>
  <c r="K177" i="15"/>
  <c r="L177" i="15"/>
  <c r="M177" i="15"/>
  <c r="N177" i="15"/>
  <c r="O177" i="15"/>
  <c r="P177" i="15"/>
  <c r="Q177" i="15"/>
  <c r="B178" i="15"/>
  <c r="E179" i="15"/>
  <c r="G179" i="15"/>
  <c r="H179" i="15"/>
  <c r="I179" i="15"/>
  <c r="J179" i="15"/>
  <c r="K179" i="15"/>
  <c r="L179" i="15"/>
  <c r="M179" i="15"/>
  <c r="Q179" i="15"/>
  <c r="B180" i="15"/>
  <c r="D180" i="15"/>
  <c r="E180" i="15"/>
  <c r="F184" i="15"/>
  <c r="G184" i="15"/>
  <c r="I184" i="15"/>
  <c r="K184" i="15"/>
  <c r="L184" i="15"/>
  <c r="M184" i="15"/>
  <c r="P184" i="15"/>
  <c r="Q184" i="15"/>
  <c r="B185" i="15"/>
  <c r="K185" i="15"/>
  <c r="O185" i="15"/>
  <c r="E186" i="15"/>
  <c r="F186" i="15"/>
  <c r="G186" i="15"/>
  <c r="K186" i="15"/>
  <c r="F187" i="15"/>
  <c r="G187" i="15"/>
  <c r="I187" i="15"/>
  <c r="L187" i="15"/>
  <c r="M187" i="15"/>
  <c r="P187" i="15"/>
  <c r="Q187" i="15"/>
  <c r="B188" i="15"/>
  <c r="C188" i="15"/>
  <c r="D188" i="15"/>
  <c r="E188" i="15"/>
  <c r="G189" i="15"/>
  <c r="K189" i="15"/>
  <c r="L189" i="15"/>
  <c r="M189" i="15"/>
  <c r="O189" i="15"/>
  <c r="B190" i="15"/>
  <c r="C190" i="15"/>
  <c r="D190" i="15"/>
  <c r="E190" i="15"/>
  <c r="O190" i="15"/>
  <c r="M191" i="15"/>
  <c r="P191" i="15"/>
  <c r="Q191" i="15"/>
  <c r="D192" i="15"/>
  <c r="I192" i="15"/>
  <c r="F193" i="15"/>
  <c r="G193" i="15"/>
  <c r="H193" i="15"/>
  <c r="I193" i="15"/>
  <c r="J193" i="15"/>
  <c r="K193" i="15"/>
  <c r="L193" i="15"/>
  <c r="M193" i="15"/>
  <c r="E194" i="15"/>
  <c r="B195" i="15"/>
  <c r="D195" i="15"/>
  <c r="E195" i="15"/>
  <c r="F195" i="15"/>
  <c r="G195" i="15"/>
  <c r="I195" i="15"/>
  <c r="L195" i="15"/>
  <c r="Q195" i="15"/>
  <c r="B196" i="15"/>
  <c r="C196" i="15"/>
  <c r="F196" i="15"/>
  <c r="E197" i="15"/>
  <c r="K197" i="15"/>
  <c r="M197" i="15"/>
  <c r="P197" i="15"/>
  <c r="Q197" i="15"/>
  <c r="B198" i="15"/>
  <c r="D198" i="15"/>
  <c r="E198" i="15"/>
  <c r="F198" i="15"/>
  <c r="B202" i="15"/>
  <c r="E202" i="15"/>
  <c r="I202" i="15"/>
  <c r="J202" i="15"/>
  <c r="K202" i="15"/>
  <c r="M202" i="15"/>
  <c r="N202" i="15"/>
  <c r="P202" i="15"/>
  <c r="B203" i="15"/>
  <c r="C203" i="15"/>
  <c r="E203" i="15"/>
  <c r="B204" i="15"/>
  <c r="D204" i="15"/>
  <c r="E204" i="15"/>
  <c r="I204" i="15"/>
  <c r="G205" i="15"/>
  <c r="H205" i="15"/>
  <c r="O206" i="15"/>
  <c r="P206" i="15"/>
  <c r="B207" i="15"/>
  <c r="C207" i="15"/>
  <c r="E207" i="15"/>
  <c r="H207" i="15"/>
  <c r="J207" i="15"/>
  <c r="L207" i="15"/>
  <c r="B209" i="15"/>
  <c r="C209" i="15"/>
  <c r="D209" i="15"/>
  <c r="E209" i="15"/>
  <c r="J209" i="15"/>
  <c r="M209" i="15"/>
  <c r="I210" i="15"/>
  <c r="J210" i="15"/>
  <c r="L210" i="15"/>
  <c r="M210" i="15"/>
  <c r="B211" i="15"/>
  <c r="C211" i="15"/>
  <c r="D212" i="15"/>
  <c r="E212" i="15"/>
  <c r="H212" i="15"/>
  <c r="I212" i="15"/>
  <c r="J212" i="15"/>
  <c r="K212" i="15"/>
  <c r="M212" i="15"/>
  <c r="J213" i="15"/>
  <c r="B214" i="15"/>
  <c r="D214" i="15"/>
  <c r="E214" i="15"/>
  <c r="H214" i="15"/>
  <c r="I214" i="15"/>
  <c r="J214" i="15"/>
  <c r="K214" i="15"/>
  <c r="M214" i="15"/>
  <c r="N214" i="15"/>
  <c r="O214" i="15"/>
  <c r="P214" i="15"/>
  <c r="B215" i="15"/>
  <c r="I215" i="15"/>
  <c r="E234" i="15"/>
  <c r="E250" i="15"/>
  <c r="B5" i="6"/>
  <c r="D5" i="6"/>
  <c r="F5" i="6"/>
  <c r="H5" i="6"/>
  <c r="J5" i="6"/>
  <c r="L5" i="6"/>
  <c r="N5" i="6"/>
  <c r="P5" i="6"/>
  <c r="B6" i="6"/>
  <c r="C80" i="14"/>
  <c r="F6" i="6"/>
  <c r="J6" i="6"/>
  <c r="M80" i="14"/>
  <c r="N6" i="6"/>
  <c r="B7" i="6"/>
  <c r="F7" i="6"/>
  <c r="J7" i="6"/>
  <c r="M81" i="14"/>
  <c r="O81" i="14"/>
  <c r="C82" i="14"/>
  <c r="J8" i="6"/>
  <c r="N8" i="6"/>
  <c r="B90" i="14"/>
  <c r="C90" i="14"/>
  <c r="O80" i="14"/>
  <c r="C91" i="14"/>
  <c r="E230" i="15"/>
  <c r="F92" i="14"/>
  <c r="G92" i="14"/>
  <c r="K92" i="14"/>
  <c r="N92" i="14"/>
  <c r="O92" i="14"/>
  <c r="J93" i="14"/>
  <c r="M93" i="14"/>
  <c r="C94" i="14"/>
  <c r="K82" i="14"/>
  <c r="M88" i="14"/>
  <c r="M84" i="14"/>
  <c r="L86" i="14"/>
  <c r="M64" i="14"/>
  <c r="M85" i="14" s="1"/>
  <c r="P64" i="14"/>
  <c r="B58" i="6"/>
  <c r="C87" i="14"/>
  <c r="D58" i="6"/>
  <c r="E58" i="6"/>
  <c r="F58" i="6"/>
  <c r="G87" i="14"/>
  <c r="H58" i="6"/>
  <c r="L58" i="6"/>
  <c r="N58" i="6"/>
  <c r="P58" i="6"/>
  <c r="C88" i="14"/>
  <c r="E59" i="6"/>
  <c r="F59" i="6"/>
  <c r="G59" i="6"/>
  <c r="H88" i="14"/>
  <c r="I59" i="6"/>
  <c r="K59" i="6"/>
  <c r="L88" i="14"/>
  <c r="M59" i="6"/>
  <c r="N59" i="6"/>
  <c r="N132" i="6" s="1"/>
  <c r="Q59" i="6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B73" i="14"/>
  <c r="B102" i="6" s="1"/>
  <c r="C73" i="14"/>
  <c r="C102" i="6" s="1"/>
  <c r="D73" i="14"/>
  <c r="E73" i="14"/>
  <c r="F73" i="14"/>
  <c r="F102" i="6" s="1"/>
  <c r="G73" i="14"/>
  <c r="H73" i="14"/>
  <c r="I73" i="14"/>
  <c r="I102" i="6" s="1"/>
  <c r="J73" i="14"/>
  <c r="J102" i="6" s="1"/>
  <c r="K73" i="14"/>
  <c r="K102" i="6" s="1"/>
  <c r="L73" i="14"/>
  <c r="M73" i="14"/>
  <c r="M96" i="14" s="1"/>
  <c r="M157" i="6" s="1"/>
  <c r="N73" i="14"/>
  <c r="N102" i="6" s="1"/>
  <c r="O73" i="14"/>
  <c r="O102" i="6" s="1"/>
  <c r="P73" i="14"/>
  <c r="Q73" i="14"/>
  <c r="D76" i="14"/>
  <c r="G76" i="14"/>
  <c r="H76" i="14"/>
  <c r="I76" i="14"/>
  <c r="K76" i="14"/>
  <c r="K105" i="6" s="1"/>
  <c r="L76" i="14"/>
  <c r="M76" i="14"/>
  <c r="M105" i="6" s="1"/>
  <c r="O76" i="14"/>
  <c r="O105" i="6" s="1"/>
  <c r="P76" i="14"/>
  <c r="Q76" i="14"/>
  <c r="Q105" i="6" s="1"/>
  <c r="F77" i="14"/>
  <c r="F106" i="6" s="1"/>
  <c r="J77" i="14"/>
  <c r="J106" i="6" s="1"/>
  <c r="P77" i="14"/>
  <c r="P106" i="6" s="1"/>
  <c r="B80" i="14"/>
  <c r="F80" i="14"/>
  <c r="G80" i="14"/>
  <c r="J80" i="14"/>
  <c r="K80" i="14"/>
  <c r="N80" i="14"/>
  <c r="F81" i="14"/>
  <c r="G81" i="14"/>
  <c r="J81" i="14"/>
  <c r="K81" i="14"/>
  <c r="N82" i="14"/>
  <c r="O82" i="14"/>
  <c r="F90" i="14"/>
  <c r="G90" i="14"/>
  <c r="J90" i="14"/>
  <c r="K90" i="14"/>
  <c r="M90" i="14"/>
  <c r="N90" i="14"/>
  <c r="O90" i="14"/>
  <c r="B91" i="14"/>
  <c r="F91" i="14"/>
  <c r="G91" i="14"/>
  <c r="J91" i="14"/>
  <c r="K91" i="14"/>
  <c r="M91" i="14"/>
  <c r="N91" i="14"/>
  <c r="O91" i="14"/>
  <c r="F93" i="14"/>
  <c r="G93" i="14"/>
  <c r="B94" i="14"/>
  <c r="N94" i="14"/>
  <c r="O94" i="14"/>
  <c r="F135" i="13"/>
  <c r="K135" i="13"/>
  <c r="Q135" i="13"/>
  <c r="H137" i="13"/>
  <c r="B108" i="13"/>
  <c r="C108" i="13"/>
  <c r="E108" i="13"/>
  <c r="F108" i="13"/>
  <c r="G108" i="13"/>
  <c r="H108" i="13"/>
  <c r="I108" i="13"/>
  <c r="J108" i="13"/>
  <c r="K108" i="13"/>
  <c r="L108" i="13"/>
  <c r="M108" i="13"/>
  <c r="N108" i="13"/>
  <c r="O108" i="13"/>
  <c r="P108" i="13"/>
  <c r="B112" i="13"/>
  <c r="C112" i="13"/>
  <c r="D112" i="13"/>
  <c r="E112" i="13"/>
  <c r="F112" i="13"/>
  <c r="G112" i="13"/>
  <c r="H112" i="13"/>
  <c r="I112" i="13"/>
  <c r="J112" i="13"/>
  <c r="K112" i="13"/>
  <c r="L112" i="13"/>
  <c r="D54" i="10"/>
  <c r="F54" i="10"/>
  <c r="F99" i="6" s="1"/>
  <c r="L54" i="10"/>
  <c r="N54" i="10"/>
  <c r="N99" i="6" s="1"/>
  <c r="P54" i="10"/>
  <c r="P99" i="6" s="1"/>
  <c r="E146" i="13"/>
  <c r="F146" i="13"/>
  <c r="G146" i="13"/>
  <c r="H146" i="13"/>
  <c r="M116" i="13"/>
  <c r="N116" i="13"/>
  <c r="P116" i="13"/>
  <c r="Q116" i="13"/>
  <c r="B117" i="13"/>
  <c r="D117" i="13"/>
  <c r="G117" i="13"/>
  <c r="H117" i="13"/>
  <c r="I117" i="13"/>
  <c r="J117" i="13"/>
  <c r="K117" i="13"/>
  <c r="L117" i="13"/>
  <c r="M117" i="13"/>
  <c r="N147" i="13"/>
  <c r="O117" i="13"/>
  <c r="Q147" i="13"/>
  <c r="B148" i="13"/>
  <c r="E118" i="13"/>
  <c r="G148" i="13"/>
  <c r="H148" i="13"/>
  <c r="I148" i="13"/>
  <c r="J118" i="13"/>
  <c r="L118" i="13"/>
  <c r="M148" i="13"/>
  <c r="O118" i="13"/>
  <c r="Q118" i="13"/>
  <c r="B119" i="13"/>
  <c r="C119" i="13"/>
  <c r="D119" i="13"/>
  <c r="E119" i="13"/>
  <c r="F119" i="13"/>
  <c r="H149" i="13"/>
  <c r="J149" i="13"/>
  <c r="O149" i="13"/>
  <c r="C152" i="13"/>
  <c r="F122" i="13"/>
  <c r="K122" i="13"/>
  <c r="L122" i="13"/>
  <c r="M122" i="13"/>
  <c r="P122" i="13"/>
  <c r="B125" i="13"/>
  <c r="C125" i="13"/>
  <c r="G125" i="13"/>
  <c r="H125" i="13"/>
  <c r="I125" i="13"/>
  <c r="J125" i="13"/>
  <c r="K125" i="13"/>
  <c r="L125" i="13"/>
  <c r="Q125" i="13"/>
  <c r="F129" i="13"/>
  <c r="L129" i="13"/>
  <c r="M129" i="13"/>
  <c r="N129" i="13"/>
  <c r="P129" i="13"/>
  <c r="Q129" i="13"/>
  <c r="B55" i="10"/>
  <c r="B100" i="6" s="1"/>
  <c r="D55" i="10"/>
  <c r="D100" i="6" s="1"/>
  <c r="H55" i="10"/>
  <c r="H100" i="6" s="1"/>
  <c r="B99" i="13"/>
  <c r="K99" i="13"/>
  <c r="L99" i="13"/>
  <c r="M99" i="13"/>
  <c r="N99" i="13"/>
  <c r="O99" i="13"/>
  <c r="Q99" i="13"/>
  <c r="B100" i="13"/>
  <c r="C100" i="13"/>
  <c r="D100" i="13"/>
  <c r="E100" i="13"/>
  <c r="F100" i="13"/>
  <c r="G100" i="13"/>
  <c r="H100" i="13"/>
  <c r="I100" i="13"/>
  <c r="I101" i="13"/>
  <c r="J101" i="13"/>
  <c r="K101" i="13"/>
  <c r="L101" i="13"/>
  <c r="M101" i="13"/>
  <c r="N101" i="13"/>
  <c r="O101" i="13"/>
  <c r="P101" i="13"/>
  <c r="Q101" i="13"/>
  <c r="B102" i="13"/>
  <c r="C102" i="13"/>
  <c r="D102" i="13"/>
  <c r="E102" i="13"/>
  <c r="H102" i="13"/>
  <c r="I102" i="13"/>
  <c r="J102" i="13"/>
  <c r="D108" i="13"/>
  <c r="Q108" i="13"/>
  <c r="M112" i="13"/>
  <c r="N112" i="13"/>
  <c r="O112" i="13"/>
  <c r="P112" i="13"/>
  <c r="Q112" i="13"/>
  <c r="B116" i="13"/>
  <c r="C116" i="13"/>
  <c r="D116" i="13"/>
  <c r="E116" i="13"/>
  <c r="F116" i="13"/>
  <c r="G116" i="13"/>
  <c r="H116" i="13"/>
  <c r="I116" i="13"/>
  <c r="J116" i="13"/>
  <c r="O116" i="13"/>
  <c r="P117" i="13"/>
  <c r="Q117" i="13"/>
  <c r="B118" i="13"/>
  <c r="G118" i="13"/>
  <c r="H118" i="13"/>
  <c r="I118" i="13"/>
  <c r="M118" i="13"/>
  <c r="N118" i="13"/>
  <c r="H119" i="13"/>
  <c r="I119" i="13"/>
  <c r="J119" i="13"/>
  <c r="Q119" i="13"/>
  <c r="B122" i="13"/>
  <c r="C122" i="13"/>
  <c r="D122" i="13"/>
  <c r="E122" i="13"/>
  <c r="D125" i="13"/>
  <c r="E125" i="13"/>
  <c r="F125" i="13"/>
  <c r="M125" i="13"/>
  <c r="N125" i="13"/>
  <c r="O125" i="13"/>
  <c r="P125" i="13"/>
  <c r="B129" i="13"/>
  <c r="C129" i="13"/>
  <c r="D129" i="13"/>
  <c r="E129" i="13"/>
  <c r="G129" i="13"/>
  <c r="H129" i="13"/>
  <c r="I129" i="13"/>
  <c r="J129" i="13"/>
  <c r="K129" i="13"/>
  <c r="B135" i="13"/>
  <c r="G135" i="13"/>
  <c r="H135" i="13"/>
  <c r="I135" i="13"/>
  <c r="J135" i="13"/>
  <c r="L135" i="13"/>
  <c r="B136" i="13"/>
  <c r="C136" i="13"/>
  <c r="D136" i="13"/>
  <c r="E136" i="13"/>
  <c r="F136" i="13"/>
  <c r="G136" i="13"/>
  <c r="H136" i="13"/>
  <c r="I136" i="13"/>
  <c r="J136" i="13"/>
  <c r="L136" i="13"/>
  <c r="M136" i="13"/>
  <c r="N136" i="13"/>
  <c r="C137" i="13"/>
  <c r="D137" i="13"/>
  <c r="E137" i="13"/>
  <c r="F137" i="13"/>
  <c r="G137" i="13"/>
  <c r="M137" i="13"/>
  <c r="N137" i="13"/>
  <c r="O137" i="13"/>
  <c r="P137" i="13"/>
  <c r="Q137" i="13"/>
  <c r="B138" i="13"/>
  <c r="J138" i="13"/>
  <c r="B146" i="13"/>
  <c r="C146" i="13"/>
  <c r="D146" i="13"/>
  <c r="I146" i="13"/>
  <c r="J146" i="13"/>
  <c r="O146" i="13"/>
  <c r="Q146" i="13"/>
  <c r="P147" i="13"/>
  <c r="J148" i="13"/>
  <c r="N148" i="13"/>
  <c r="O148" i="13"/>
  <c r="B149" i="13"/>
  <c r="D149" i="13"/>
  <c r="E149" i="13"/>
  <c r="F149" i="13"/>
  <c r="I149" i="13"/>
  <c r="Q149" i="13"/>
  <c r="B152" i="13"/>
  <c r="D152" i="13"/>
  <c r="E152" i="13"/>
  <c r="P152" i="13"/>
  <c r="F109" i="12"/>
  <c r="J102" i="12"/>
  <c r="K105" i="12"/>
  <c r="L102" i="12"/>
  <c r="P102" i="12"/>
  <c r="Q104" i="12"/>
  <c r="C103" i="12"/>
  <c r="D103" i="12"/>
  <c r="E103" i="12"/>
  <c r="G103" i="12"/>
  <c r="H103" i="12"/>
  <c r="I103" i="12"/>
  <c r="O103" i="12"/>
  <c r="G104" i="12"/>
  <c r="B141" i="12"/>
  <c r="C105" i="12"/>
  <c r="H105" i="12"/>
  <c r="I105" i="12"/>
  <c r="G106" i="12"/>
  <c r="H106" i="12"/>
  <c r="I106" i="12"/>
  <c r="B107" i="12"/>
  <c r="C107" i="12"/>
  <c r="L107" i="12"/>
  <c r="M107" i="12"/>
  <c r="N107" i="12"/>
  <c r="O107" i="12"/>
  <c r="Q107" i="12"/>
  <c r="B108" i="12"/>
  <c r="C108" i="12"/>
  <c r="D108" i="12"/>
  <c r="E108" i="12"/>
  <c r="F108" i="12"/>
  <c r="G108" i="12"/>
  <c r="H108" i="12"/>
  <c r="I108" i="12"/>
  <c r="N108" i="12"/>
  <c r="H109" i="12"/>
  <c r="O109" i="12"/>
  <c r="P109" i="12"/>
  <c r="Q109" i="12"/>
  <c r="B110" i="12"/>
  <c r="C110" i="12"/>
  <c r="I110" i="12"/>
  <c r="K110" i="12"/>
  <c r="L110" i="12"/>
  <c r="N110" i="12"/>
  <c r="O110" i="12"/>
  <c r="P110" i="12"/>
  <c r="Q110" i="12"/>
  <c r="B111" i="12"/>
  <c r="G111" i="12"/>
  <c r="I111" i="12"/>
  <c r="N111" i="12"/>
  <c r="G112" i="12"/>
  <c r="H112" i="12"/>
  <c r="I112" i="12"/>
  <c r="J112" i="12"/>
  <c r="K112" i="12"/>
  <c r="L112" i="12"/>
  <c r="M112" i="12"/>
  <c r="N112" i="12"/>
  <c r="O112" i="12"/>
  <c r="P112" i="12"/>
  <c r="C125" i="12"/>
  <c r="E129" i="12"/>
  <c r="F119" i="12"/>
  <c r="G117" i="12"/>
  <c r="C116" i="12"/>
  <c r="D116" i="12"/>
  <c r="F146" i="12"/>
  <c r="J146" i="12"/>
  <c r="K116" i="12"/>
  <c r="L116" i="12"/>
  <c r="M116" i="12"/>
  <c r="O116" i="12"/>
  <c r="K117" i="12"/>
  <c r="L117" i="12"/>
  <c r="M117" i="12"/>
  <c r="N147" i="12"/>
  <c r="O117" i="12"/>
  <c r="P117" i="12"/>
  <c r="Q117" i="12"/>
  <c r="B148" i="12"/>
  <c r="C118" i="12"/>
  <c r="D118" i="12"/>
  <c r="E118" i="12"/>
  <c r="G118" i="12"/>
  <c r="H118" i="12"/>
  <c r="I118" i="12"/>
  <c r="M118" i="12"/>
  <c r="C119" i="12"/>
  <c r="F149" i="12"/>
  <c r="J149" i="12"/>
  <c r="K119" i="12"/>
  <c r="L119" i="12"/>
  <c r="M119" i="12"/>
  <c r="O119" i="12"/>
  <c r="P119" i="12"/>
  <c r="Q119" i="12"/>
  <c r="K120" i="12"/>
  <c r="L120" i="12"/>
  <c r="C121" i="12"/>
  <c r="D121" i="12"/>
  <c r="F151" i="12"/>
  <c r="H121" i="12"/>
  <c r="I121" i="12"/>
  <c r="J121" i="12"/>
  <c r="K121" i="12"/>
  <c r="M121" i="12"/>
  <c r="N121" i="12"/>
  <c r="O121" i="12"/>
  <c r="P121" i="12"/>
  <c r="C122" i="12"/>
  <c r="D122" i="12"/>
  <c r="K122" i="12"/>
  <c r="L122" i="12"/>
  <c r="M122" i="12"/>
  <c r="O122" i="12"/>
  <c r="P122" i="12"/>
  <c r="Q122" i="12"/>
  <c r="K123" i="12"/>
  <c r="L123" i="12"/>
  <c r="O123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Q124" i="12"/>
  <c r="E125" i="12"/>
  <c r="F125" i="12"/>
  <c r="J125" i="12"/>
  <c r="K125" i="12"/>
  <c r="L125" i="12"/>
  <c r="M125" i="12"/>
  <c r="O125" i="12"/>
  <c r="P125" i="12"/>
  <c r="Q125" i="12"/>
  <c r="C126" i="12"/>
  <c r="D126" i="12"/>
  <c r="E126" i="12"/>
  <c r="G126" i="12"/>
  <c r="H126" i="12"/>
  <c r="I126" i="12"/>
  <c r="C127" i="12"/>
  <c r="D127" i="12"/>
  <c r="E127" i="12"/>
  <c r="F127" i="12"/>
  <c r="G127" i="12"/>
  <c r="J127" i="12"/>
  <c r="K127" i="12"/>
  <c r="L127" i="12"/>
  <c r="M127" i="12"/>
  <c r="N127" i="12"/>
  <c r="O127" i="12"/>
  <c r="P127" i="12"/>
  <c r="Q127" i="12"/>
  <c r="E128" i="12"/>
  <c r="F128" i="12"/>
  <c r="J128" i="12"/>
  <c r="K128" i="12"/>
  <c r="L128" i="12"/>
  <c r="B129" i="12"/>
  <c r="C129" i="12"/>
  <c r="D129" i="12"/>
  <c r="H99" i="12"/>
  <c r="I99" i="12"/>
  <c r="J99" i="12"/>
  <c r="M99" i="12"/>
  <c r="O99" i="12"/>
  <c r="H100" i="12"/>
  <c r="I100" i="12"/>
  <c r="J100" i="12"/>
  <c r="M100" i="12"/>
  <c r="N100" i="12"/>
  <c r="P100" i="12"/>
  <c r="Q100" i="12"/>
  <c r="J101" i="12"/>
  <c r="K101" i="12"/>
  <c r="P101" i="12"/>
  <c r="Q101" i="12"/>
  <c r="H102" i="12"/>
  <c r="I102" i="12"/>
  <c r="M102" i="12"/>
  <c r="O102" i="12"/>
  <c r="Q102" i="12"/>
  <c r="L103" i="12"/>
  <c r="M103" i="12"/>
  <c r="N103" i="12"/>
  <c r="P103" i="12"/>
  <c r="Q103" i="12"/>
  <c r="H104" i="12"/>
  <c r="I104" i="12"/>
  <c r="J104" i="12"/>
  <c r="L104" i="12"/>
  <c r="M104" i="12"/>
  <c r="O104" i="12"/>
  <c r="P104" i="12"/>
  <c r="J105" i="12"/>
  <c r="M105" i="12"/>
  <c r="O105" i="12"/>
  <c r="P105" i="12"/>
  <c r="Q105" i="12"/>
  <c r="J106" i="12"/>
  <c r="L106" i="12"/>
  <c r="M106" i="12"/>
  <c r="O106" i="12"/>
  <c r="H107" i="12"/>
  <c r="I107" i="12"/>
  <c r="J107" i="12"/>
  <c r="P107" i="12"/>
  <c r="J108" i="12"/>
  <c r="L108" i="12"/>
  <c r="P108" i="12"/>
  <c r="Q108" i="12"/>
  <c r="I109" i="12"/>
  <c r="J109" i="12"/>
  <c r="L109" i="12"/>
  <c r="M109" i="12"/>
  <c r="H110" i="12"/>
  <c r="J110" i="12"/>
  <c r="M110" i="12"/>
  <c r="H111" i="12"/>
  <c r="J111" i="12"/>
  <c r="L111" i="12"/>
  <c r="M111" i="12"/>
  <c r="O111" i="12"/>
  <c r="P111" i="12"/>
  <c r="Q112" i="12"/>
  <c r="B117" i="12"/>
  <c r="D117" i="12"/>
  <c r="E117" i="12"/>
  <c r="H117" i="12"/>
  <c r="J117" i="12"/>
  <c r="J118" i="12"/>
  <c r="K118" i="12"/>
  <c r="L118" i="12"/>
  <c r="I119" i="12"/>
  <c r="J119" i="12"/>
  <c r="C120" i="12"/>
  <c r="D120" i="12"/>
  <c r="E120" i="12"/>
  <c r="F120" i="12"/>
  <c r="G120" i="12"/>
  <c r="H120" i="12"/>
  <c r="L121" i="12"/>
  <c r="Q121" i="12"/>
  <c r="B122" i="12"/>
  <c r="D123" i="12"/>
  <c r="J123" i="12"/>
  <c r="M123" i="12"/>
  <c r="O124" i="12"/>
  <c r="P124" i="12"/>
  <c r="B125" i="12"/>
  <c r="H125" i="12"/>
  <c r="J126" i="12"/>
  <c r="K126" i="12"/>
  <c r="L126" i="12"/>
  <c r="M126" i="12"/>
  <c r="N126" i="12"/>
  <c r="O126" i="12"/>
  <c r="P126" i="12"/>
  <c r="B127" i="12"/>
  <c r="B128" i="12"/>
  <c r="M128" i="12"/>
  <c r="O128" i="12"/>
  <c r="P128" i="12"/>
  <c r="Q128" i="12"/>
  <c r="F129" i="12"/>
  <c r="H129" i="12"/>
  <c r="K129" i="12"/>
  <c r="L129" i="12"/>
  <c r="N129" i="12"/>
  <c r="N134" i="12"/>
  <c r="B135" i="12"/>
  <c r="B137" i="12"/>
  <c r="N137" i="12"/>
  <c r="J138" i="12"/>
  <c r="B142" i="12"/>
  <c r="J143" i="12"/>
  <c r="B99" i="11"/>
  <c r="E103" i="11"/>
  <c r="F109" i="11"/>
  <c r="G103" i="11"/>
  <c r="I100" i="11"/>
  <c r="J100" i="11"/>
  <c r="K103" i="11"/>
  <c r="M134" i="12"/>
  <c r="O134" i="12"/>
  <c r="P100" i="11"/>
  <c r="J101" i="11"/>
  <c r="B138" i="12"/>
  <c r="B103" i="11"/>
  <c r="D139" i="13"/>
  <c r="H139" i="13"/>
  <c r="M103" i="11"/>
  <c r="P139" i="13"/>
  <c r="Q139" i="12"/>
  <c r="F104" i="11"/>
  <c r="H140" i="13"/>
  <c r="I104" i="11"/>
  <c r="K104" i="11"/>
  <c r="N104" i="11"/>
  <c r="O104" i="11"/>
  <c r="Q140" i="12"/>
  <c r="D141" i="13"/>
  <c r="H141" i="13"/>
  <c r="J141" i="12"/>
  <c r="K141" i="12"/>
  <c r="L141" i="13"/>
  <c r="O141" i="12"/>
  <c r="P105" i="11"/>
  <c r="Q141" i="12"/>
  <c r="C142" i="12"/>
  <c r="F106" i="11"/>
  <c r="G106" i="11"/>
  <c r="H142" i="13"/>
  <c r="K106" i="11"/>
  <c r="L142" i="13"/>
  <c r="M106" i="11"/>
  <c r="N106" i="11"/>
  <c r="Q106" i="11"/>
  <c r="B107" i="11"/>
  <c r="C107" i="11"/>
  <c r="N107" i="11"/>
  <c r="I108" i="11"/>
  <c r="K108" i="11"/>
  <c r="L108" i="11"/>
  <c r="N108" i="11"/>
  <c r="O108" i="11"/>
  <c r="P108" i="11"/>
  <c r="B109" i="11"/>
  <c r="L143" i="13"/>
  <c r="M109" i="11"/>
  <c r="P143" i="13"/>
  <c r="B110" i="11"/>
  <c r="H110" i="11"/>
  <c r="I110" i="11"/>
  <c r="J110" i="11"/>
  <c r="K110" i="11"/>
  <c r="N110" i="11"/>
  <c r="P110" i="11"/>
  <c r="Q110" i="11"/>
  <c r="F111" i="11"/>
  <c r="N111" i="11"/>
  <c r="O111" i="11"/>
  <c r="P111" i="11"/>
  <c r="Q111" i="11"/>
  <c r="C112" i="11"/>
  <c r="D112" i="11"/>
  <c r="E112" i="11"/>
  <c r="F112" i="11"/>
  <c r="G112" i="11"/>
  <c r="H112" i="11"/>
  <c r="K112" i="11"/>
  <c r="L112" i="11"/>
  <c r="O112" i="11"/>
  <c r="P112" i="11"/>
  <c r="Q112" i="11"/>
  <c r="D129" i="11"/>
  <c r="F116" i="11"/>
  <c r="I145" i="12"/>
  <c r="J129" i="11"/>
  <c r="L128" i="11"/>
  <c r="M145" i="12"/>
  <c r="O123" i="11"/>
  <c r="B116" i="11"/>
  <c r="O146" i="12"/>
  <c r="Q146" i="12"/>
  <c r="B147" i="12"/>
  <c r="C147" i="12"/>
  <c r="D117" i="11"/>
  <c r="F117" i="11"/>
  <c r="G147" i="12"/>
  <c r="H117" i="11"/>
  <c r="I117" i="11"/>
  <c r="J117" i="11"/>
  <c r="K117" i="11"/>
  <c r="D118" i="11"/>
  <c r="E118" i="11"/>
  <c r="F118" i="11"/>
  <c r="G118" i="11"/>
  <c r="H118" i="11"/>
  <c r="I118" i="11"/>
  <c r="J118" i="11"/>
  <c r="K148" i="12"/>
  <c r="L118" i="11"/>
  <c r="O148" i="12"/>
  <c r="Q148" i="12"/>
  <c r="B119" i="11"/>
  <c r="O119" i="11"/>
  <c r="E120" i="11"/>
  <c r="F120" i="11"/>
  <c r="J120" i="11"/>
  <c r="L150" i="13"/>
  <c r="B121" i="11"/>
  <c r="H151" i="13"/>
  <c r="N121" i="11"/>
  <c r="O151" i="12"/>
  <c r="P151" i="13"/>
  <c r="Q151" i="12"/>
  <c r="B122" i="11"/>
  <c r="N122" i="11"/>
  <c r="D153" i="13"/>
  <c r="E123" i="11"/>
  <c r="G123" i="11"/>
  <c r="I123" i="11"/>
  <c r="J123" i="11"/>
  <c r="L153" i="13"/>
  <c r="P153" i="13"/>
  <c r="D124" i="11"/>
  <c r="E124" i="11"/>
  <c r="F124" i="11"/>
  <c r="G124" i="11"/>
  <c r="H124" i="11"/>
  <c r="I124" i="11"/>
  <c r="K124" i="11"/>
  <c r="L124" i="11"/>
  <c r="M124" i="11"/>
  <c r="N124" i="11"/>
  <c r="O124" i="11"/>
  <c r="P124" i="11"/>
  <c r="C125" i="11"/>
  <c r="D125" i="11"/>
  <c r="E125" i="11"/>
  <c r="F125" i="11"/>
  <c r="G125" i="11"/>
  <c r="H125" i="11"/>
  <c r="I125" i="11"/>
  <c r="J125" i="11"/>
  <c r="K125" i="11"/>
  <c r="J126" i="11"/>
  <c r="L154" i="13"/>
  <c r="M126" i="11"/>
  <c r="O154" i="12"/>
  <c r="Q154" i="12"/>
  <c r="B127" i="11"/>
  <c r="N127" i="11"/>
  <c r="O127" i="11"/>
  <c r="B128" i="11"/>
  <c r="C128" i="11"/>
  <c r="D128" i="11"/>
  <c r="E128" i="11"/>
  <c r="F128" i="11"/>
  <c r="G128" i="11"/>
  <c r="H128" i="11"/>
  <c r="I128" i="11"/>
  <c r="J128" i="11"/>
  <c r="K128" i="11"/>
  <c r="B129" i="11"/>
  <c r="C129" i="11"/>
  <c r="O129" i="11"/>
  <c r="Q129" i="11"/>
  <c r="D99" i="11"/>
  <c r="F99" i="11"/>
  <c r="G99" i="11"/>
  <c r="K99" i="11"/>
  <c r="M99" i="11"/>
  <c r="N99" i="11"/>
  <c r="O99" i="11"/>
  <c r="P99" i="11"/>
  <c r="Q99" i="11"/>
  <c r="K100" i="11"/>
  <c r="O100" i="11"/>
  <c r="Q100" i="11"/>
  <c r="B101" i="11"/>
  <c r="C101" i="11"/>
  <c r="I101" i="11"/>
  <c r="K101" i="11"/>
  <c r="L101" i="11"/>
  <c r="M101" i="11"/>
  <c r="N101" i="11"/>
  <c r="O101" i="11"/>
  <c r="K102" i="11"/>
  <c r="Q102" i="11"/>
  <c r="C103" i="11"/>
  <c r="D103" i="11"/>
  <c r="I103" i="11"/>
  <c r="O103" i="11"/>
  <c r="Q103" i="11"/>
  <c r="B104" i="11"/>
  <c r="M104" i="11"/>
  <c r="Q104" i="11"/>
  <c r="B105" i="11"/>
  <c r="C105" i="11"/>
  <c r="D105" i="11"/>
  <c r="E105" i="11"/>
  <c r="F105" i="11"/>
  <c r="G105" i="11"/>
  <c r="K105" i="11"/>
  <c r="L105" i="11"/>
  <c r="M105" i="11"/>
  <c r="N105" i="11"/>
  <c r="O105" i="11"/>
  <c r="O106" i="11"/>
  <c r="L107" i="11"/>
  <c r="M107" i="11"/>
  <c r="O107" i="11"/>
  <c r="P107" i="11"/>
  <c r="Q107" i="11"/>
  <c r="B108" i="11"/>
  <c r="C108" i="11"/>
  <c r="D108" i="11"/>
  <c r="E108" i="11"/>
  <c r="F108" i="11"/>
  <c r="G108" i="11"/>
  <c r="H108" i="11"/>
  <c r="M108" i="11"/>
  <c r="Q108" i="11"/>
  <c r="C109" i="11"/>
  <c r="L109" i="11"/>
  <c r="N109" i="11"/>
  <c r="O109" i="11"/>
  <c r="Q109" i="11"/>
  <c r="C110" i="11"/>
  <c r="D110" i="11"/>
  <c r="E110" i="11"/>
  <c r="F110" i="11"/>
  <c r="G110" i="11"/>
  <c r="L110" i="11"/>
  <c r="M110" i="11"/>
  <c r="O110" i="11"/>
  <c r="B111" i="11"/>
  <c r="E111" i="11"/>
  <c r="K111" i="11"/>
  <c r="L111" i="11"/>
  <c r="M111" i="11"/>
  <c r="B112" i="11"/>
  <c r="M112" i="11"/>
  <c r="N112" i="11"/>
  <c r="D116" i="11"/>
  <c r="H116" i="11"/>
  <c r="I116" i="11"/>
  <c r="J116" i="11"/>
  <c r="K116" i="11"/>
  <c r="L116" i="11"/>
  <c r="N116" i="11"/>
  <c r="Q116" i="11"/>
  <c r="B117" i="11"/>
  <c r="C117" i="11"/>
  <c r="E117" i="11"/>
  <c r="B118" i="11"/>
  <c r="C118" i="11"/>
  <c r="N118" i="11"/>
  <c r="O118" i="11"/>
  <c r="C119" i="11"/>
  <c r="D119" i="11"/>
  <c r="F119" i="11"/>
  <c r="M119" i="11"/>
  <c r="N119" i="11"/>
  <c r="Q119" i="11"/>
  <c r="B120" i="11"/>
  <c r="C120" i="11"/>
  <c r="I121" i="11"/>
  <c r="Q121" i="11"/>
  <c r="C122" i="11"/>
  <c r="D122" i="11"/>
  <c r="E122" i="11"/>
  <c r="F123" i="11"/>
  <c r="L123" i="11"/>
  <c r="M123" i="11"/>
  <c r="N123" i="11"/>
  <c r="Q123" i="11"/>
  <c r="B124" i="11"/>
  <c r="C124" i="11"/>
  <c r="J124" i="11"/>
  <c r="C126" i="11"/>
  <c r="E126" i="11"/>
  <c r="F126" i="11"/>
  <c r="I126" i="11"/>
  <c r="N126" i="11"/>
  <c r="C127" i="11"/>
  <c r="D127" i="11"/>
  <c r="F127" i="11"/>
  <c r="G127" i="11"/>
  <c r="K127" i="11"/>
  <c r="I129" i="11"/>
  <c r="K129" i="11"/>
  <c r="L129" i="11"/>
  <c r="Q152" i="11"/>
  <c r="B3" i="6"/>
  <c r="D3" i="6"/>
  <c r="E4" i="6"/>
  <c r="F3" i="6"/>
  <c r="G4" i="6"/>
  <c r="H3" i="6"/>
  <c r="I4" i="6"/>
  <c r="J3" i="6"/>
  <c r="K4" i="6"/>
  <c r="L3" i="6"/>
  <c r="M4" i="6"/>
  <c r="N3" i="6"/>
  <c r="P3" i="6"/>
  <c r="M62" i="10"/>
  <c r="O62" i="10"/>
  <c r="C63" i="10"/>
  <c r="E63" i="10"/>
  <c r="G63" i="10"/>
  <c r="C29" i="6"/>
  <c r="M29" i="6"/>
  <c r="Q29" i="6"/>
  <c r="E31" i="6"/>
  <c r="K31" i="6"/>
  <c r="M31" i="6"/>
  <c r="B32" i="6"/>
  <c r="C32" i="6"/>
  <c r="D32" i="6"/>
  <c r="E32" i="6"/>
  <c r="G32" i="6"/>
  <c r="H32" i="6"/>
  <c r="I32" i="6"/>
  <c r="J32" i="6"/>
  <c r="K32" i="6"/>
  <c r="L32" i="6"/>
  <c r="M32" i="6"/>
  <c r="N32" i="6"/>
  <c r="O32" i="6"/>
  <c r="P32" i="6"/>
  <c r="M35" i="6"/>
  <c r="Q35" i="6"/>
  <c r="C36" i="6"/>
  <c r="K37" i="6"/>
  <c r="E38" i="6"/>
  <c r="M38" i="6"/>
  <c r="E40" i="6"/>
  <c r="I40" i="6"/>
  <c r="K40" i="6"/>
  <c r="M41" i="6"/>
  <c r="Q41" i="6"/>
  <c r="E43" i="6"/>
  <c r="I43" i="6"/>
  <c r="K43" i="6"/>
  <c r="M44" i="6"/>
  <c r="Q44" i="6"/>
  <c r="C45" i="6"/>
  <c r="K46" i="6"/>
  <c r="M47" i="6"/>
  <c r="Q47" i="6"/>
  <c r="C48" i="6"/>
  <c r="E49" i="6"/>
  <c r="I49" i="6"/>
  <c r="K49" i="6"/>
  <c r="B52" i="6"/>
  <c r="C52" i="6"/>
  <c r="E52" i="6"/>
  <c r="F52" i="6"/>
  <c r="H46" i="10"/>
  <c r="K52" i="6"/>
  <c r="M46" i="10"/>
  <c r="Q46" i="10"/>
  <c r="B66" i="10"/>
  <c r="B155" i="6" s="1"/>
  <c r="C53" i="6"/>
  <c r="E53" i="6"/>
  <c r="F53" i="6"/>
  <c r="G53" i="6"/>
  <c r="J53" i="6"/>
  <c r="K53" i="6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Q37" i="9" s="1"/>
  <c r="B54" i="10"/>
  <c r="B99" i="6" s="1"/>
  <c r="H54" i="10"/>
  <c r="H99" i="6" s="1"/>
  <c r="J54" i="10"/>
  <c r="J65" i="10" s="1"/>
  <c r="J154" i="6" s="1"/>
  <c r="F55" i="10"/>
  <c r="F100" i="6" s="1"/>
  <c r="J55" i="10"/>
  <c r="J100" i="6" s="1"/>
  <c r="L55" i="10"/>
  <c r="L100" i="6" s="1"/>
  <c r="N55" i="10"/>
  <c r="N100" i="6" s="1"/>
  <c r="P55" i="10"/>
  <c r="P100" i="6" s="1"/>
  <c r="G60" i="10"/>
  <c r="G62" i="10"/>
  <c r="K62" i="10"/>
  <c r="K63" i="10"/>
  <c r="M63" i="10"/>
  <c r="O63" i="10"/>
  <c r="A1" i="9"/>
  <c r="B40" i="9"/>
  <c r="B41" i="9"/>
  <c r="H125" i="6"/>
  <c r="I125" i="6"/>
  <c r="J125" i="6"/>
  <c r="K125" i="6"/>
  <c r="L125" i="6"/>
  <c r="M125" i="6"/>
  <c r="A46" i="9"/>
  <c r="A52" i="9"/>
  <c r="A53" i="9"/>
  <c r="A1" i="8"/>
  <c r="A40" i="8"/>
  <c r="A46" i="8"/>
  <c r="A47" i="8"/>
  <c r="A1" i="7"/>
  <c r="A40" i="7"/>
  <c r="A46" i="7"/>
  <c r="A47" i="7"/>
  <c r="A1" i="6"/>
  <c r="C3" i="6"/>
  <c r="E3" i="6"/>
  <c r="G3" i="6"/>
  <c r="I3" i="6"/>
  <c r="K3" i="6"/>
  <c r="M3" i="6"/>
  <c r="O3" i="6"/>
  <c r="Q3" i="6"/>
  <c r="C4" i="6"/>
  <c r="O4" i="6"/>
  <c r="Q4" i="6"/>
  <c r="C5" i="6"/>
  <c r="E5" i="6"/>
  <c r="G5" i="6"/>
  <c r="I5" i="6"/>
  <c r="K5" i="6"/>
  <c r="M5" i="6"/>
  <c r="O5" i="6"/>
  <c r="Q5" i="6"/>
  <c r="C6" i="6"/>
  <c r="E6" i="6"/>
  <c r="G6" i="6"/>
  <c r="I6" i="6"/>
  <c r="K6" i="6"/>
  <c r="M6" i="6"/>
  <c r="O6" i="6"/>
  <c r="Q6" i="6"/>
  <c r="C7" i="6"/>
  <c r="E7" i="6"/>
  <c r="G7" i="6"/>
  <c r="I7" i="6"/>
  <c r="K7" i="6"/>
  <c r="M7" i="6"/>
  <c r="O7" i="6"/>
  <c r="Q7" i="6"/>
  <c r="C8" i="6"/>
  <c r="E8" i="6"/>
  <c r="G8" i="6"/>
  <c r="I8" i="6"/>
  <c r="K8" i="6"/>
  <c r="M8" i="6"/>
  <c r="O8" i="6"/>
  <c r="Q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I29" i="6"/>
  <c r="Q31" i="6"/>
  <c r="Q32" i="6"/>
  <c r="I34" i="6"/>
  <c r="K34" i="6"/>
  <c r="I36" i="6"/>
  <c r="E37" i="6"/>
  <c r="I37" i="6"/>
  <c r="I38" i="6"/>
  <c r="K38" i="6"/>
  <c r="Q38" i="6"/>
  <c r="C40" i="6"/>
  <c r="E45" i="6"/>
  <c r="I45" i="6"/>
  <c r="K45" i="6"/>
  <c r="I46" i="6"/>
  <c r="M46" i="6"/>
  <c r="G52" i="6"/>
  <c r="I52" i="6"/>
  <c r="J52" i="6"/>
  <c r="E55" i="6"/>
  <c r="I55" i="6"/>
  <c r="K55" i="6"/>
  <c r="M55" i="6"/>
  <c r="C57" i="6"/>
  <c r="E57" i="6"/>
  <c r="I57" i="6"/>
  <c r="K57" i="6"/>
  <c r="I58" i="6"/>
  <c r="K58" i="6"/>
  <c r="M58" i="6"/>
  <c r="Q58" i="6"/>
  <c r="C61" i="6"/>
  <c r="D61" i="6"/>
  <c r="E61" i="6"/>
  <c r="G61" i="6"/>
  <c r="H61" i="6"/>
  <c r="I61" i="6"/>
  <c r="K61" i="6"/>
  <c r="L61" i="6"/>
  <c r="M61" i="6"/>
  <c r="O61" i="6"/>
  <c r="P61" i="6"/>
  <c r="Q61" i="6"/>
  <c r="C62" i="6"/>
  <c r="D62" i="6"/>
  <c r="E62" i="6"/>
  <c r="G62" i="6"/>
  <c r="H62" i="6"/>
  <c r="I62" i="6"/>
  <c r="K62" i="6"/>
  <c r="L62" i="6"/>
  <c r="M62" i="6"/>
  <c r="O62" i="6"/>
  <c r="P62" i="6"/>
  <c r="Q62" i="6"/>
  <c r="C63" i="6"/>
  <c r="D63" i="6"/>
  <c r="E63" i="6"/>
  <c r="G63" i="6"/>
  <c r="H63" i="6"/>
  <c r="H136" i="6" s="1"/>
  <c r="I63" i="6"/>
  <c r="I136" i="6" s="1"/>
  <c r="K63" i="6"/>
  <c r="L63" i="6"/>
  <c r="M63" i="6"/>
  <c r="O63" i="6"/>
  <c r="P63" i="6"/>
  <c r="Q63" i="6"/>
  <c r="B65" i="6"/>
  <c r="C65" i="6"/>
  <c r="D65" i="6"/>
  <c r="E65" i="6"/>
  <c r="F65" i="6"/>
  <c r="G65" i="6"/>
  <c r="H65" i="6"/>
  <c r="H138" i="6" s="1"/>
  <c r="I65" i="6"/>
  <c r="J65" i="6"/>
  <c r="K65" i="6"/>
  <c r="L65" i="6"/>
  <c r="M65" i="6"/>
  <c r="N65" i="6"/>
  <c r="O65" i="6"/>
  <c r="P65" i="6"/>
  <c r="Q65" i="6"/>
  <c r="B66" i="6"/>
  <c r="C66" i="6"/>
  <c r="D66" i="6"/>
  <c r="D139" i="6" s="1"/>
  <c r="E66" i="6"/>
  <c r="F66" i="6"/>
  <c r="G66" i="6"/>
  <c r="G139" i="6" s="1"/>
  <c r="H66" i="6"/>
  <c r="H139" i="6" s="1"/>
  <c r="I66" i="6"/>
  <c r="J66" i="6"/>
  <c r="K66" i="6"/>
  <c r="L66" i="6"/>
  <c r="M66" i="6"/>
  <c r="N66" i="6"/>
  <c r="O66" i="6"/>
  <c r="P66" i="6"/>
  <c r="P139" i="6" s="1"/>
  <c r="Q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O140" i="6" s="1"/>
  <c r="P67" i="6"/>
  <c r="P140" i="6" s="1"/>
  <c r="Q67" i="6"/>
  <c r="J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B72" i="6"/>
  <c r="C72" i="6"/>
  <c r="D72" i="6"/>
  <c r="E72" i="6"/>
  <c r="F72" i="6"/>
  <c r="G72" i="6"/>
  <c r="H72" i="6"/>
  <c r="H145" i="6" s="1"/>
  <c r="I72" i="6"/>
  <c r="J72" i="6"/>
  <c r="K72" i="6"/>
  <c r="L72" i="6"/>
  <c r="L145" i="6" s="1"/>
  <c r="M72" i="6"/>
  <c r="N72" i="6"/>
  <c r="O72" i="6"/>
  <c r="P72" i="6"/>
  <c r="Q72" i="6"/>
  <c r="B73" i="6"/>
  <c r="C73" i="6"/>
  <c r="D73" i="6"/>
  <c r="E73" i="6"/>
  <c r="F73" i="6"/>
  <c r="G73" i="6"/>
  <c r="H73" i="6"/>
  <c r="I73" i="6"/>
  <c r="J73" i="6"/>
  <c r="K73" i="6"/>
  <c r="L73" i="6"/>
  <c r="L146" i="6" s="1"/>
  <c r="M73" i="6"/>
  <c r="N73" i="6"/>
  <c r="O73" i="6"/>
  <c r="P73" i="6"/>
  <c r="P146" i="6" s="1"/>
  <c r="Q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B75" i="6"/>
  <c r="C75" i="6"/>
  <c r="D75" i="6"/>
  <c r="E75" i="6"/>
  <c r="F75" i="6"/>
  <c r="G75" i="6"/>
  <c r="H75" i="6"/>
  <c r="H148" i="6" s="1"/>
  <c r="I75" i="6"/>
  <c r="J75" i="6"/>
  <c r="K75" i="6"/>
  <c r="L75" i="6"/>
  <c r="L148" i="6" s="1"/>
  <c r="M75" i="6"/>
  <c r="N75" i="6"/>
  <c r="O75" i="6"/>
  <c r="P75" i="6"/>
  <c r="Q75" i="6"/>
  <c r="B76" i="6"/>
  <c r="C76" i="6"/>
  <c r="D76" i="6"/>
  <c r="E76" i="6"/>
  <c r="F76" i="6"/>
  <c r="G76" i="6"/>
  <c r="H76" i="6"/>
  <c r="I76" i="6"/>
  <c r="J76" i="6"/>
  <c r="K76" i="6"/>
  <c r="L76" i="6"/>
  <c r="L149" i="6" s="1"/>
  <c r="M76" i="6"/>
  <c r="N76" i="6"/>
  <c r="O76" i="6"/>
  <c r="P76" i="6"/>
  <c r="P149" i="6" s="1"/>
  <c r="Q76" i="6"/>
  <c r="B77" i="6"/>
  <c r="C77" i="6"/>
  <c r="D77" i="6"/>
  <c r="D150" i="6" s="1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C94" i="6"/>
  <c r="D94" i="6"/>
  <c r="E94" i="6"/>
  <c r="G94" i="6"/>
  <c r="H94" i="6"/>
  <c r="I94" i="6"/>
  <c r="K94" i="6"/>
  <c r="L94" i="6"/>
  <c r="M94" i="6"/>
  <c r="O94" i="6"/>
  <c r="P94" i="6"/>
  <c r="Q94" i="6"/>
  <c r="E102" i="6"/>
  <c r="G102" i="6"/>
  <c r="Q102" i="6"/>
  <c r="G105" i="6"/>
  <c r="I105" i="6"/>
  <c r="C108" i="6"/>
  <c r="C109" i="6"/>
  <c r="G109" i="6"/>
  <c r="B110" i="6"/>
  <c r="C110" i="6"/>
  <c r="D110" i="6"/>
  <c r="H110" i="6"/>
  <c r="B112" i="6"/>
  <c r="D112" i="6"/>
  <c r="F112" i="6"/>
  <c r="J112" i="6"/>
  <c r="L112" i="6"/>
  <c r="N112" i="6"/>
  <c r="P112" i="6"/>
  <c r="D113" i="6"/>
  <c r="F113" i="6"/>
  <c r="H113" i="6"/>
  <c r="J113" i="6"/>
  <c r="L113" i="6"/>
  <c r="N113" i="6"/>
  <c r="P113" i="6"/>
  <c r="B114" i="6"/>
  <c r="F114" i="6"/>
  <c r="H114" i="6"/>
  <c r="J114" i="6"/>
  <c r="L114" i="6"/>
  <c r="N114" i="6"/>
  <c r="P114" i="6"/>
  <c r="E116" i="6"/>
  <c r="G116" i="6"/>
  <c r="I116" i="6"/>
  <c r="K116" i="6"/>
  <c r="M116" i="6"/>
  <c r="O116" i="6"/>
  <c r="Q116" i="6"/>
  <c r="E117" i="6"/>
  <c r="G117" i="6"/>
  <c r="I117" i="6"/>
  <c r="M117" i="6"/>
  <c r="O117" i="6"/>
  <c r="Q117" i="6"/>
  <c r="C118" i="6"/>
  <c r="E118" i="6"/>
  <c r="G118" i="6"/>
  <c r="I118" i="6"/>
  <c r="K118" i="6"/>
  <c r="M118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B125" i="6"/>
  <c r="C125" i="6"/>
  <c r="D125" i="6"/>
  <c r="E125" i="6"/>
  <c r="F125" i="6"/>
  <c r="G125" i="6"/>
  <c r="N125" i="6"/>
  <c r="O125" i="6"/>
  <c r="P125" i="6"/>
  <c r="Q125" i="6"/>
  <c r="A127" i="6"/>
  <c r="F169" i="6"/>
  <c r="E171" i="6"/>
  <c r="M171" i="6"/>
  <c r="E172" i="6"/>
  <c r="I173" i="6"/>
  <c r="M173" i="6"/>
  <c r="F174" i="6"/>
  <c r="L174" i="6"/>
  <c r="N174" i="6"/>
  <c r="P174" i="6"/>
  <c r="L175" i="6"/>
  <c r="F176" i="6"/>
  <c r="H176" i="6"/>
  <c r="J176" i="6"/>
  <c r="K176" i="6"/>
  <c r="O176" i="6"/>
  <c r="C177" i="6"/>
  <c r="F177" i="6"/>
  <c r="L177" i="6"/>
  <c r="B178" i="6"/>
  <c r="H178" i="6"/>
  <c r="L178" i="6"/>
  <c r="P178" i="6"/>
  <c r="B179" i="6"/>
  <c r="B58" i="4"/>
  <c r="B23" i="4"/>
  <c r="B4" i="4"/>
  <c r="B16" i="4"/>
  <c r="B6" i="4"/>
  <c r="B10" i="4"/>
  <c r="B35" i="4"/>
  <c r="B25" i="4"/>
  <c r="B45" i="4"/>
  <c r="B13" i="4"/>
  <c r="B50" i="4"/>
  <c r="B33" i="4"/>
  <c r="B24" i="4"/>
  <c r="B5" i="4"/>
  <c r="B18" i="4"/>
  <c r="B19" i="4"/>
  <c r="B31" i="4"/>
  <c r="B11" i="4"/>
  <c r="B15" i="4"/>
  <c r="B60" i="4"/>
  <c r="B29" i="4"/>
  <c r="B8" i="4"/>
  <c r="B59" i="4"/>
  <c r="B38" i="4"/>
  <c r="B36" i="4"/>
  <c r="B41" i="4"/>
  <c r="B34" i="4"/>
  <c r="B55" i="4"/>
  <c r="B48" i="4"/>
  <c r="B44" i="4"/>
  <c r="B54" i="4"/>
  <c r="B30" i="4"/>
  <c r="B51" i="4"/>
  <c r="B21" i="4"/>
  <c r="B43" i="4"/>
  <c r="B46" i="4"/>
  <c r="B61" i="4"/>
  <c r="B14" i="4"/>
  <c r="B53" i="4"/>
  <c r="B26" i="4"/>
  <c r="B56" i="4"/>
  <c r="B39" i="4"/>
  <c r="B9" i="4"/>
  <c r="B20" i="4"/>
  <c r="B28" i="4"/>
  <c r="B40" i="4"/>
  <c r="B49" i="4"/>
  <c r="J134" i="6" l="1"/>
  <c r="G136" i="6"/>
  <c r="H112" i="6"/>
  <c r="L138" i="6"/>
  <c r="P37" i="9"/>
  <c r="K140" i="6"/>
  <c r="C139" i="6"/>
  <c r="N37" i="9"/>
  <c r="M102" i="6"/>
  <c r="M37" i="9"/>
  <c r="K37" i="9"/>
  <c r="O138" i="6"/>
  <c r="L139" i="6"/>
  <c r="D138" i="6"/>
  <c r="C136" i="6"/>
  <c r="J136" i="6"/>
  <c r="N143" i="6"/>
  <c r="N149" i="6"/>
  <c r="F148" i="6"/>
  <c r="D148" i="6"/>
  <c r="F147" i="6"/>
  <c r="D145" i="6"/>
  <c r="O56" i="26"/>
  <c r="I56" i="26"/>
  <c r="F144" i="6"/>
  <c r="N142" i="6"/>
  <c r="L143" i="6"/>
  <c r="P143" i="6"/>
  <c r="C140" i="6"/>
  <c r="B140" i="6"/>
  <c r="K139" i="6"/>
  <c r="C138" i="6"/>
  <c r="K110" i="6"/>
  <c r="I110" i="6"/>
  <c r="G134" i="6"/>
  <c r="L136" i="6"/>
  <c r="D135" i="6"/>
  <c r="C134" i="6"/>
  <c r="O135" i="6"/>
  <c r="M56" i="6"/>
  <c r="I120" i="11"/>
  <c r="Q124" i="11"/>
  <c r="Q117" i="11"/>
  <c r="Q125" i="11"/>
  <c r="Q115" i="11" s="1"/>
  <c r="J111" i="11"/>
  <c r="P154" i="13"/>
  <c r="H153" i="13"/>
  <c r="H123" i="11"/>
  <c r="H150" i="13"/>
  <c r="P142" i="13"/>
  <c r="P106" i="11"/>
  <c r="P140" i="13"/>
  <c r="P104" i="11"/>
  <c r="G246" i="20"/>
  <c r="G210" i="19"/>
  <c r="G196" i="19"/>
  <c r="G203" i="19"/>
  <c r="G199" i="19"/>
  <c r="G209" i="19"/>
  <c r="G234" i="21"/>
  <c r="G187" i="19"/>
  <c r="G232" i="21"/>
  <c r="G181" i="19"/>
  <c r="O220" i="20"/>
  <c r="O163" i="19"/>
  <c r="O215" i="20"/>
  <c r="O158" i="19"/>
  <c r="G163" i="19"/>
  <c r="G168" i="19"/>
  <c r="G159" i="19"/>
  <c r="G166" i="19"/>
  <c r="P119" i="11"/>
  <c r="P115" i="11" s="1"/>
  <c r="P116" i="11"/>
  <c r="H111" i="11"/>
  <c r="P102" i="11"/>
  <c r="G150" i="12"/>
  <c r="G120" i="11"/>
  <c r="O125" i="11"/>
  <c r="O128" i="11"/>
  <c r="O102" i="11"/>
  <c r="O98" i="11" s="1"/>
  <c r="H210" i="16"/>
  <c r="H201" i="16"/>
  <c r="H208" i="16"/>
  <c r="H205" i="16"/>
  <c r="P189" i="16"/>
  <c r="P194" i="16"/>
  <c r="P198" i="16"/>
  <c r="P191" i="16"/>
  <c r="P188" i="16"/>
  <c r="P192" i="16"/>
  <c r="P185" i="16"/>
  <c r="B100" i="11"/>
  <c r="B98" i="11" s="1"/>
  <c r="O116" i="11"/>
  <c r="N125" i="11"/>
  <c r="N128" i="11"/>
  <c r="N102" i="11"/>
  <c r="O126" i="11"/>
  <c r="J99" i="11"/>
  <c r="M102" i="11"/>
  <c r="K148" i="13"/>
  <c r="K118" i="13"/>
  <c r="C117" i="13"/>
  <c r="C147" i="13"/>
  <c r="F142" i="6"/>
  <c r="O139" i="6"/>
  <c r="K60" i="10"/>
  <c r="D150" i="13"/>
  <c r="D120" i="11"/>
  <c r="D115" i="11" s="1"/>
  <c r="L140" i="13"/>
  <c r="L104" i="11"/>
  <c r="L102" i="11"/>
  <c r="L99" i="11"/>
  <c r="L98" i="11" s="1"/>
  <c r="Q148" i="11"/>
  <c r="L119" i="11"/>
  <c r="K145" i="12"/>
  <c r="K122" i="11"/>
  <c r="L126" i="11"/>
  <c r="J108" i="11"/>
  <c r="J106" i="11"/>
  <c r="J104" i="11"/>
  <c r="C100" i="12"/>
  <c r="K102" i="12"/>
  <c r="K111" i="12"/>
  <c r="K100" i="12"/>
  <c r="K106" i="12"/>
  <c r="K104" i="12"/>
  <c r="E148" i="13"/>
  <c r="N122" i="13"/>
  <c r="N152" i="13"/>
  <c r="N149" i="13"/>
  <c r="N119" i="13"/>
  <c r="F148" i="13"/>
  <c r="F118" i="13"/>
  <c r="J137" i="12"/>
  <c r="G145" i="12"/>
  <c r="G122" i="11"/>
  <c r="G116" i="11"/>
  <c r="B143" i="12"/>
  <c r="M149" i="13"/>
  <c r="M119" i="13"/>
  <c r="E138" i="13"/>
  <c r="M100" i="13"/>
  <c r="E99" i="13"/>
  <c r="E135" i="13"/>
  <c r="F252" i="16"/>
  <c r="F203" i="15"/>
  <c r="N250" i="16"/>
  <c r="N201" i="15"/>
  <c r="F249" i="16"/>
  <c r="F201" i="15"/>
  <c r="F205" i="15"/>
  <c r="F200" i="15" s="1"/>
  <c r="F213" i="15"/>
  <c r="F210" i="15"/>
  <c r="F202" i="15"/>
  <c r="F207" i="15"/>
  <c r="F212" i="15"/>
  <c r="F215" i="15"/>
  <c r="N242" i="16"/>
  <c r="N186" i="15"/>
  <c r="N196" i="15"/>
  <c r="N191" i="15"/>
  <c r="N190" i="15"/>
  <c r="N187" i="15"/>
  <c r="N184" i="15"/>
  <c r="N197" i="15"/>
  <c r="N185" i="15"/>
  <c r="F235" i="16"/>
  <c r="F173" i="15"/>
  <c r="N231" i="16"/>
  <c r="N169" i="15"/>
  <c r="P102" i="13"/>
  <c r="H129" i="11"/>
  <c r="P121" i="11"/>
  <c r="H101" i="11"/>
  <c r="F138" i="12"/>
  <c r="F102" i="11"/>
  <c r="N136" i="12"/>
  <c r="N100" i="11"/>
  <c r="L119" i="13"/>
  <c r="L149" i="13"/>
  <c r="D148" i="13"/>
  <c r="D118" i="13"/>
  <c r="L116" i="13"/>
  <c r="L146" i="13"/>
  <c r="G129" i="11"/>
  <c r="O121" i="11"/>
  <c r="G101" i="11"/>
  <c r="M129" i="11"/>
  <c r="M122" i="11"/>
  <c r="E145" i="12"/>
  <c r="E116" i="11"/>
  <c r="E106" i="11"/>
  <c r="E104" i="11"/>
  <c r="E102" i="11"/>
  <c r="M100" i="11"/>
  <c r="E99" i="11"/>
  <c r="E98" i="11" s="1"/>
  <c r="K149" i="13"/>
  <c r="K119" i="13"/>
  <c r="C148" i="13"/>
  <c r="C118" i="13"/>
  <c r="K116" i="13"/>
  <c r="K146" i="13"/>
  <c r="C50" i="9"/>
  <c r="C138" i="13"/>
  <c r="K100" i="13"/>
  <c r="K48" i="9"/>
  <c r="K136" i="13"/>
  <c r="C99" i="13"/>
  <c r="C47" i="9"/>
  <c r="J10" i="7"/>
  <c r="F32" i="6"/>
  <c r="J145" i="6"/>
  <c r="J142" i="6"/>
  <c r="F129" i="11"/>
  <c r="K118" i="11"/>
  <c r="J107" i="11"/>
  <c r="J98" i="11" s="1"/>
  <c r="P103" i="11"/>
  <c r="F101" i="11"/>
  <c r="L127" i="11"/>
  <c r="L122" i="11"/>
  <c r="L151" i="13"/>
  <c r="L100" i="11"/>
  <c r="N146" i="13"/>
  <c r="M52" i="6"/>
  <c r="E129" i="11"/>
  <c r="L121" i="11"/>
  <c r="I107" i="11"/>
  <c r="E101" i="11"/>
  <c r="F153" i="12"/>
  <c r="N118" i="12"/>
  <c r="N128" i="12"/>
  <c r="N142" i="12"/>
  <c r="N106" i="12"/>
  <c r="N141" i="12"/>
  <c r="N105" i="12"/>
  <c r="N140" i="12"/>
  <c r="N138" i="12"/>
  <c r="N102" i="12"/>
  <c r="F101" i="12"/>
  <c r="N135" i="12"/>
  <c r="N99" i="12"/>
  <c r="N98" i="12" s="1"/>
  <c r="M146" i="13"/>
  <c r="K121" i="11"/>
  <c r="P109" i="11"/>
  <c r="G107" i="11"/>
  <c r="D101" i="11"/>
  <c r="G125" i="12"/>
  <c r="K99" i="12"/>
  <c r="N189" i="15"/>
  <c r="H101" i="13"/>
  <c r="L140" i="6"/>
  <c r="K136" i="6"/>
  <c r="J121" i="11"/>
  <c r="J103" i="11"/>
  <c r="K108" i="12"/>
  <c r="P148" i="13"/>
  <c r="P118" i="13"/>
  <c r="P128" i="11"/>
  <c r="H127" i="11"/>
  <c r="H122" i="11"/>
  <c r="H119" i="11"/>
  <c r="H15" i="7"/>
  <c r="P101" i="11"/>
  <c r="P135" i="13"/>
  <c r="P99" i="13"/>
  <c r="J140" i="6"/>
  <c r="B139" i="6"/>
  <c r="Q128" i="11"/>
  <c r="H121" i="11"/>
  <c r="H103" i="11"/>
  <c r="F171" i="15"/>
  <c r="E121" i="11"/>
  <c r="D106" i="11"/>
  <c r="N123" i="12"/>
  <c r="K107" i="12"/>
  <c r="I125" i="12"/>
  <c r="I123" i="12"/>
  <c r="I134" i="6"/>
  <c r="J99" i="6"/>
  <c r="E136" i="6"/>
  <c r="E134" i="6"/>
  <c r="E29" i="6"/>
  <c r="E127" i="6" s="1"/>
  <c r="I109" i="11"/>
  <c r="Q105" i="11"/>
  <c r="F103" i="11"/>
  <c r="I129" i="12"/>
  <c r="H128" i="12"/>
  <c r="H122" i="12"/>
  <c r="H123" i="12"/>
  <c r="J149" i="6"/>
  <c r="B148" i="6"/>
  <c r="B142" i="6"/>
  <c r="O120" i="11"/>
  <c r="G117" i="11"/>
  <c r="G115" i="11" s="1"/>
  <c r="G129" i="12"/>
  <c r="G128" i="12"/>
  <c r="O26" i="8"/>
  <c r="G10" i="8"/>
  <c r="O100" i="12"/>
  <c r="G99" i="12"/>
  <c r="H120" i="11"/>
  <c r="K153" i="12"/>
  <c r="C152" i="12"/>
  <c r="K150" i="12"/>
  <c r="K120" i="11"/>
  <c r="C149" i="12"/>
  <c r="C143" i="12"/>
  <c r="C100" i="11"/>
  <c r="C98" i="11" s="1"/>
  <c r="K134" i="12"/>
  <c r="F154" i="12"/>
  <c r="N152" i="12"/>
  <c r="N122" i="12"/>
  <c r="N149" i="12"/>
  <c r="N119" i="12"/>
  <c r="F148" i="12"/>
  <c r="N116" i="12"/>
  <c r="N143" i="12"/>
  <c r="N109" i="12"/>
  <c r="D138" i="13"/>
  <c r="L100" i="13"/>
  <c r="D99" i="13"/>
  <c r="G210" i="16"/>
  <c r="G201" i="16"/>
  <c r="G208" i="16"/>
  <c r="G205" i="16"/>
  <c r="O189" i="16"/>
  <c r="O93" i="14"/>
  <c r="O190" i="16"/>
  <c r="O194" i="16"/>
  <c r="O198" i="16"/>
  <c r="O191" i="16"/>
  <c r="O188" i="16"/>
  <c r="O192" i="16"/>
  <c r="G167" i="16"/>
  <c r="G212" i="15"/>
  <c r="O197" i="15"/>
  <c r="D119" i="12"/>
  <c r="E246" i="20"/>
  <c r="E210" i="19"/>
  <c r="M241" i="20"/>
  <c r="M198" i="19"/>
  <c r="E209" i="19"/>
  <c r="E196" i="19"/>
  <c r="E201" i="19"/>
  <c r="E194" i="19" s="1"/>
  <c r="E203" i="19"/>
  <c r="E199" i="19"/>
  <c r="E198" i="19"/>
  <c r="E232" i="20"/>
  <c r="E232" i="19"/>
  <c r="M231" i="20"/>
  <c r="M231" i="19"/>
  <c r="M220" i="20"/>
  <c r="M163" i="19"/>
  <c r="E170" i="19"/>
  <c r="E164" i="19"/>
  <c r="E161" i="19"/>
  <c r="E166" i="19"/>
  <c r="E162" i="19"/>
  <c r="E163" i="19"/>
  <c r="E168" i="19"/>
  <c r="E159" i="19"/>
  <c r="E158" i="19"/>
  <c r="K109" i="12"/>
  <c r="G207" i="15"/>
  <c r="Q213" i="15"/>
  <c r="Q208" i="15"/>
  <c r="Q205" i="15"/>
  <c r="B140" i="12"/>
  <c r="K138" i="12"/>
  <c r="I127" i="12"/>
  <c r="I122" i="12"/>
  <c r="I116" i="12"/>
  <c r="N15" i="9"/>
  <c r="H127" i="12"/>
  <c r="H119" i="12"/>
  <c r="H116" i="12"/>
  <c r="H115" i="12" s="1"/>
  <c r="C46" i="6"/>
  <c r="C34" i="6"/>
  <c r="M203" i="17"/>
  <c r="M252" i="17"/>
  <c r="M243" i="17"/>
  <c r="M187" i="17"/>
  <c r="E186" i="17"/>
  <c r="E242" i="17"/>
  <c r="M184" i="17"/>
  <c r="M240" i="17"/>
  <c r="E232" i="17"/>
  <c r="E170" i="17"/>
  <c r="M223" i="17"/>
  <c r="M161" i="17"/>
  <c r="E160" i="17"/>
  <c r="E222" i="17"/>
  <c r="I111" i="11"/>
  <c r="I106" i="11"/>
  <c r="I99" i="11"/>
  <c r="L100" i="12"/>
  <c r="G122" i="12"/>
  <c r="G121" i="12"/>
  <c r="G119" i="12"/>
  <c r="G115" i="12" s="1"/>
  <c r="G116" i="12"/>
  <c r="O15" i="8"/>
  <c r="O101" i="12"/>
  <c r="O192" i="15"/>
  <c r="G212" i="16"/>
  <c r="H10" i="7"/>
  <c r="N125" i="12"/>
  <c r="F15" i="8"/>
  <c r="F103" i="12"/>
  <c r="N101" i="12"/>
  <c r="Q64" i="14"/>
  <c r="Q56" i="6" s="1"/>
  <c r="Q48" i="6"/>
  <c r="I47" i="6"/>
  <c r="Q45" i="6"/>
  <c r="I41" i="6"/>
  <c r="L208" i="15"/>
  <c r="K203" i="17"/>
  <c r="K252" i="17"/>
  <c r="C202" i="17"/>
  <c r="C251" i="17"/>
  <c r="K243" i="17"/>
  <c r="K187" i="17"/>
  <c r="C242" i="17"/>
  <c r="C186" i="17"/>
  <c r="K184" i="17"/>
  <c r="K240" i="17"/>
  <c r="K235" i="17"/>
  <c r="K173" i="17"/>
  <c r="K171" i="17"/>
  <c r="K233" i="17"/>
  <c r="C232" i="17"/>
  <c r="C170" i="17"/>
  <c r="K230" i="17"/>
  <c r="K168" i="17"/>
  <c r="G141" i="12"/>
  <c r="O139" i="12"/>
  <c r="G138" i="12"/>
  <c r="O136" i="12"/>
  <c r="E122" i="12"/>
  <c r="E121" i="12"/>
  <c r="E115" i="12" s="1"/>
  <c r="E119" i="12"/>
  <c r="E116" i="12"/>
  <c r="M15" i="8"/>
  <c r="M101" i="12"/>
  <c r="M98" i="12" s="1"/>
  <c r="Q148" i="13"/>
  <c r="Q206" i="15"/>
  <c r="C198" i="15"/>
  <c r="C194" i="15"/>
  <c r="C197" i="15"/>
  <c r="K169" i="15"/>
  <c r="K176" i="15"/>
  <c r="K227" i="17"/>
  <c r="K165" i="15"/>
  <c r="C225" i="17"/>
  <c r="C163" i="15"/>
  <c r="L101" i="12"/>
  <c r="L98" i="12" s="1"/>
  <c r="G35" i="6"/>
  <c r="B257" i="17"/>
  <c r="B212" i="15"/>
  <c r="B242" i="16"/>
  <c r="B186" i="15"/>
  <c r="B194" i="15"/>
  <c r="B197" i="15"/>
  <c r="B234" i="16"/>
  <c r="B172" i="15"/>
  <c r="B167" i="15" s="1"/>
  <c r="J227" i="16"/>
  <c r="J165" i="15"/>
  <c r="B225" i="16"/>
  <c r="B163" i="15"/>
  <c r="J223" i="16"/>
  <c r="J161" i="15"/>
  <c r="F96" i="14"/>
  <c r="F157" i="6" s="1"/>
  <c r="Q192" i="15"/>
  <c r="Q246" i="15"/>
  <c r="I169" i="15"/>
  <c r="I176" i="15"/>
  <c r="I174" i="15"/>
  <c r="I164" i="15"/>
  <c r="I163" i="15"/>
  <c r="B151" i="12"/>
  <c r="J147" i="12"/>
  <c r="B146" i="12"/>
  <c r="B139" i="12"/>
  <c r="B100" i="12"/>
  <c r="O102" i="13"/>
  <c r="O50" i="9"/>
  <c r="G49" i="9"/>
  <c r="O135" i="13"/>
  <c r="O47" i="9"/>
  <c r="E96" i="14"/>
  <c r="E157" i="6" s="1"/>
  <c r="M48" i="6"/>
  <c r="E47" i="6"/>
  <c r="M45" i="6"/>
  <c r="E41" i="6"/>
  <c r="B192" i="15"/>
  <c r="J177" i="15"/>
  <c r="P249" i="17"/>
  <c r="P205" i="15"/>
  <c r="P213" i="15"/>
  <c r="P208" i="15"/>
  <c r="P241" i="16"/>
  <c r="P185" i="15"/>
  <c r="P233" i="16"/>
  <c r="P171" i="15"/>
  <c r="H229" i="16"/>
  <c r="H169" i="15"/>
  <c r="H176" i="15"/>
  <c r="H174" i="15"/>
  <c r="H227" i="16"/>
  <c r="H165" i="15"/>
  <c r="H140" i="6"/>
  <c r="P138" i="6"/>
  <c r="P46" i="10"/>
  <c r="P51" i="6" s="1"/>
  <c r="K151" i="12"/>
  <c r="C145" i="12"/>
  <c r="C15" i="7"/>
  <c r="C111" i="11"/>
  <c r="K107" i="11"/>
  <c r="K98" i="11" s="1"/>
  <c r="K10" i="7"/>
  <c r="C10" i="7"/>
  <c r="C138" i="12"/>
  <c r="K136" i="12"/>
  <c r="C135" i="12"/>
  <c r="I128" i="12"/>
  <c r="I120" i="12"/>
  <c r="I117" i="12"/>
  <c r="Q15" i="8"/>
  <c r="Q111" i="12"/>
  <c r="Q106" i="12"/>
  <c r="Q10" i="8"/>
  <c r="I101" i="12"/>
  <c r="Q99" i="12"/>
  <c r="F117" i="13"/>
  <c r="F147" i="13"/>
  <c r="N102" i="13"/>
  <c r="F101" i="13"/>
  <c r="N135" i="13"/>
  <c r="G215" i="15"/>
  <c r="G208" i="15"/>
  <c r="O205" i="15"/>
  <c r="O213" i="15"/>
  <c r="O208" i="15"/>
  <c r="O194" i="15"/>
  <c r="O188" i="15"/>
  <c r="G169" i="15"/>
  <c r="G176" i="15"/>
  <c r="G167" i="15" s="1"/>
  <c r="G174" i="15"/>
  <c r="G227" i="17"/>
  <c r="G165" i="15"/>
  <c r="O46" i="10"/>
  <c r="O51" i="6" s="1"/>
  <c r="O128" i="6" s="1"/>
  <c r="J127" i="11"/>
  <c r="J122" i="11"/>
  <c r="J119" i="11"/>
  <c r="B125" i="11"/>
  <c r="B115" i="11" s="1"/>
  <c r="J109" i="11"/>
  <c r="B106" i="11"/>
  <c r="B102" i="11"/>
  <c r="D125" i="12"/>
  <c r="P106" i="12"/>
  <c r="H101" i="12"/>
  <c r="P99" i="12"/>
  <c r="E147" i="13"/>
  <c r="E117" i="13"/>
  <c r="M102" i="13"/>
  <c r="E101" i="13"/>
  <c r="M135" i="13"/>
  <c r="C47" i="6"/>
  <c r="C41" i="6"/>
  <c r="C35" i="6"/>
  <c r="D173" i="15"/>
  <c r="D167" i="15" s="1"/>
  <c r="D169" i="15"/>
  <c r="K160" i="15"/>
  <c r="F208" i="15"/>
  <c r="N252" i="16"/>
  <c r="N203" i="15"/>
  <c r="N249" i="16"/>
  <c r="N205" i="15"/>
  <c r="N213" i="15"/>
  <c r="N200" i="15" s="1"/>
  <c r="N208" i="15"/>
  <c r="N194" i="15"/>
  <c r="N192" i="15"/>
  <c r="N188" i="15"/>
  <c r="N233" i="16"/>
  <c r="N171" i="15"/>
  <c r="F229" i="16"/>
  <c r="F176" i="15"/>
  <c r="F167" i="15" s="1"/>
  <c r="F174" i="15"/>
  <c r="F172" i="15"/>
  <c r="M168" i="17"/>
  <c r="G138" i="6"/>
  <c r="N150" i="6"/>
  <c r="N147" i="6"/>
  <c r="F140" i="6"/>
  <c r="I127" i="11"/>
  <c r="Q153" i="12"/>
  <c r="I122" i="11"/>
  <c r="Q150" i="12"/>
  <c r="I119" i="11"/>
  <c r="Q101" i="11"/>
  <c r="Q98" i="11" s="1"/>
  <c r="Q134" i="12"/>
  <c r="L105" i="12"/>
  <c r="L99" i="12"/>
  <c r="G123" i="12"/>
  <c r="O108" i="12"/>
  <c r="O10" i="8"/>
  <c r="G101" i="12"/>
  <c r="L102" i="13"/>
  <c r="D101" i="13"/>
  <c r="J160" i="15"/>
  <c r="E205" i="15"/>
  <c r="E254" i="15"/>
  <c r="M211" i="15"/>
  <c r="M207" i="15"/>
  <c r="M213" i="15"/>
  <c r="M208" i="15"/>
  <c r="M201" i="15"/>
  <c r="M206" i="15"/>
  <c r="E176" i="15"/>
  <c r="E178" i="15"/>
  <c r="E167" i="15" s="1"/>
  <c r="E172" i="15"/>
  <c r="M173" i="17"/>
  <c r="K102" i="13"/>
  <c r="K50" i="9"/>
  <c r="C101" i="13"/>
  <c r="C49" i="9"/>
  <c r="Q49" i="6"/>
  <c r="Q34" i="6"/>
  <c r="L256" i="17"/>
  <c r="L256" i="16"/>
  <c r="L203" i="15"/>
  <c r="L252" i="16"/>
  <c r="D202" i="15"/>
  <c r="D251" i="16"/>
  <c r="L249" i="16"/>
  <c r="L201" i="15"/>
  <c r="L206" i="15"/>
  <c r="D240" i="16"/>
  <c r="D184" i="15"/>
  <c r="D183" i="15" s="1"/>
  <c r="D232" i="16"/>
  <c r="D170" i="15"/>
  <c r="D142" i="6"/>
  <c r="L147" i="6"/>
  <c r="D140" i="6"/>
  <c r="L135" i="6"/>
  <c r="L46" i="10"/>
  <c r="L51" i="6" s="1"/>
  <c r="I102" i="11"/>
  <c r="O153" i="12"/>
  <c r="G152" i="12"/>
  <c r="O150" i="12"/>
  <c r="G136" i="12"/>
  <c r="E123" i="12"/>
  <c r="M120" i="12"/>
  <c r="M108" i="12"/>
  <c r="M10" i="8"/>
  <c r="E10" i="8"/>
  <c r="E101" i="12"/>
  <c r="B101" i="13"/>
  <c r="J99" i="13"/>
  <c r="K211" i="15"/>
  <c r="K200" i="15" s="1"/>
  <c r="K201" i="15"/>
  <c r="K206" i="15"/>
  <c r="C189" i="15"/>
  <c r="C184" i="15"/>
  <c r="K180" i="15"/>
  <c r="K178" i="15"/>
  <c r="K171" i="15"/>
  <c r="C174" i="15"/>
  <c r="F122" i="11"/>
  <c r="F121" i="11"/>
  <c r="N120" i="11"/>
  <c r="N115" i="11" s="1"/>
  <c r="N117" i="11"/>
  <c r="F107" i="11"/>
  <c r="J136" i="12"/>
  <c r="D128" i="12"/>
  <c r="L15" i="8"/>
  <c r="L10" i="8"/>
  <c r="D10" i="8"/>
  <c r="D147" i="13"/>
  <c r="Q122" i="13"/>
  <c r="Q152" i="13"/>
  <c r="Q15" i="9"/>
  <c r="I138" i="13"/>
  <c r="Q100" i="13"/>
  <c r="I99" i="13"/>
  <c r="D176" i="15"/>
  <c r="J252" i="16"/>
  <c r="J203" i="15"/>
  <c r="J249" i="16"/>
  <c r="J206" i="15"/>
  <c r="J200" i="15" s="1"/>
  <c r="B191" i="15"/>
  <c r="B189" i="15"/>
  <c r="B240" i="16"/>
  <c r="B184" i="15"/>
  <c r="B232" i="16"/>
  <c r="B170" i="15"/>
  <c r="M130" i="6"/>
  <c r="B146" i="6"/>
  <c r="J144" i="6"/>
  <c r="J46" i="10"/>
  <c r="E127" i="11"/>
  <c r="E115" i="11" s="1"/>
  <c r="M125" i="11"/>
  <c r="E119" i="11"/>
  <c r="M117" i="11"/>
  <c r="E109" i="11"/>
  <c r="E107" i="11"/>
  <c r="E10" i="7"/>
  <c r="E100" i="11"/>
  <c r="N117" i="12"/>
  <c r="C128" i="12"/>
  <c r="C123" i="12"/>
  <c r="C117" i="12"/>
  <c r="C115" i="12" s="1"/>
  <c r="K15" i="8"/>
  <c r="C15" i="8"/>
  <c r="C26" i="8"/>
  <c r="D135" i="13"/>
  <c r="N117" i="13"/>
  <c r="P149" i="13"/>
  <c r="P119" i="13"/>
  <c r="H138" i="13"/>
  <c r="P100" i="13"/>
  <c r="H99" i="13"/>
  <c r="K172" i="15"/>
  <c r="Q212" i="15"/>
  <c r="Q210" i="15"/>
  <c r="Q204" i="15"/>
  <c r="I213" i="15"/>
  <c r="Q186" i="15"/>
  <c r="Q183" i="15" s="1"/>
  <c r="Q242" i="15"/>
  <c r="I180" i="15"/>
  <c r="I178" i="15"/>
  <c r="I173" i="15"/>
  <c r="I167" i="15" s="1"/>
  <c r="I171" i="15"/>
  <c r="I159" i="15"/>
  <c r="J139" i="6"/>
  <c r="B138" i="6"/>
  <c r="L125" i="11"/>
  <c r="L117" i="11"/>
  <c r="D15" i="7"/>
  <c r="D107" i="11"/>
  <c r="D10" i="7"/>
  <c r="D100" i="11"/>
  <c r="J135" i="12"/>
  <c r="B153" i="12"/>
  <c r="B150" i="12"/>
  <c r="J15" i="8"/>
  <c r="J142" i="12"/>
  <c r="B147" i="13"/>
  <c r="O122" i="13"/>
  <c r="O152" i="13"/>
  <c r="O15" i="9"/>
  <c r="G102" i="13"/>
  <c r="G50" i="9"/>
  <c r="G138" i="13"/>
  <c r="O100" i="13"/>
  <c r="O48" i="9"/>
  <c r="G99" i="13"/>
  <c r="G47" i="9"/>
  <c r="L212" i="15"/>
  <c r="L204" i="15"/>
  <c r="I172" i="15"/>
  <c r="P210" i="15"/>
  <c r="P204" i="15"/>
  <c r="P198" i="15"/>
  <c r="P183" i="15" s="1"/>
  <c r="P196" i="15"/>
  <c r="H180" i="15"/>
  <c r="H178" i="15"/>
  <c r="H171" i="15"/>
  <c r="H167" i="15" s="1"/>
  <c r="H230" i="16"/>
  <c r="O185" i="16"/>
  <c r="F102" i="13"/>
  <c r="F138" i="13"/>
  <c r="N100" i="13"/>
  <c r="F99" i="13"/>
  <c r="O196" i="15"/>
  <c r="O191" i="15"/>
  <c r="I213" i="16"/>
  <c r="I210" i="16"/>
  <c r="I201" i="16"/>
  <c r="I208" i="16"/>
  <c r="L203" i="17"/>
  <c r="L252" i="17"/>
  <c r="D242" i="17"/>
  <c r="D186" i="17"/>
  <c r="L184" i="17"/>
  <c r="L240" i="17"/>
  <c r="D239" i="17"/>
  <c r="D232" i="17"/>
  <c r="D170" i="17"/>
  <c r="B222" i="17"/>
  <c r="B160" i="17"/>
  <c r="L187" i="17"/>
  <c r="H252" i="17"/>
  <c r="H203" i="17"/>
  <c r="P224" i="17"/>
  <c r="P162" i="17"/>
  <c r="N201" i="17"/>
  <c r="N250" i="17"/>
  <c r="F243" i="17"/>
  <c r="F187" i="17"/>
  <c r="F240" i="17"/>
  <c r="F184" i="17"/>
  <c r="I212" i="16"/>
  <c r="I206" i="16"/>
  <c r="I200" i="16" s="1"/>
  <c r="I204" i="16"/>
  <c r="Q198" i="16"/>
  <c r="Q196" i="16"/>
  <c r="Q191" i="16"/>
  <c r="Q189" i="16"/>
  <c r="Q187" i="16"/>
  <c r="G206" i="19"/>
  <c r="L190" i="20"/>
  <c r="L226" i="20"/>
  <c r="D172" i="20"/>
  <c r="D224" i="20"/>
  <c r="D221" i="20"/>
  <c r="D164" i="20"/>
  <c r="D215" i="20"/>
  <c r="D158" i="20"/>
  <c r="H206" i="16"/>
  <c r="H204" i="16"/>
  <c r="P196" i="16"/>
  <c r="P187" i="16"/>
  <c r="P184" i="16"/>
  <c r="P183" i="16" s="1"/>
  <c r="P169" i="16"/>
  <c r="P171" i="16"/>
  <c r="G206" i="16"/>
  <c r="G204" i="16"/>
  <c r="O196" i="16"/>
  <c r="O187" i="16"/>
  <c r="O184" i="16"/>
  <c r="O169" i="16"/>
  <c r="O171" i="16"/>
  <c r="H224" i="16"/>
  <c r="P222" i="16"/>
  <c r="H221" i="16"/>
  <c r="F206" i="16"/>
  <c r="F204" i="16"/>
  <c r="F201" i="16"/>
  <c r="N196" i="16"/>
  <c r="N183" i="16" s="1"/>
  <c r="N184" i="16"/>
  <c r="N169" i="16"/>
  <c r="L176" i="20"/>
  <c r="E206" i="16"/>
  <c r="E200" i="16" s="1"/>
  <c r="E204" i="16"/>
  <c r="E201" i="16"/>
  <c r="M189" i="16"/>
  <c r="M184" i="16"/>
  <c r="J100" i="13"/>
  <c r="M40" i="6"/>
  <c r="M34" i="6"/>
  <c r="J159" i="15"/>
  <c r="J158" i="15" s="1"/>
  <c r="E192" i="15"/>
  <c r="E185" i="15"/>
  <c r="E168" i="15"/>
  <c r="E164" i="15"/>
  <c r="E158" i="15" s="1"/>
  <c r="D210" i="16"/>
  <c r="H198" i="16"/>
  <c r="N194" i="16"/>
  <c r="H191" i="16"/>
  <c r="F187" i="16"/>
  <c r="N178" i="16"/>
  <c r="B250" i="17"/>
  <c r="J140" i="12"/>
  <c r="J10" i="8"/>
  <c r="B102" i="12"/>
  <c r="I26" i="9"/>
  <c r="D252" i="16"/>
  <c r="D194" i="15"/>
  <c r="D235" i="16"/>
  <c r="L172" i="15"/>
  <c r="D233" i="16"/>
  <c r="D226" i="16"/>
  <c r="D224" i="16"/>
  <c r="L222" i="16"/>
  <c r="D221" i="16"/>
  <c r="D213" i="16"/>
  <c r="C210" i="16"/>
  <c r="G198" i="16"/>
  <c r="G191" i="16"/>
  <c r="I240" i="17"/>
  <c r="H15" i="9"/>
  <c r="H10" i="9"/>
  <c r="P10" i="9"/>
  <c r="H159" i="15"/>
  <c r="K210" i="15"/>
  <c r="K204" i="15"/>
  <c r="C185" i="15"/>
  <c r="K174" i="15"/>
  <c r="C168" i="15"/>
  <c r="F198" i="16"/>
  <c r="H240" i="17"/>
  <c r="I230" i="17"/>
  <c r="L183" i="20"/>
  <c r="O10" i="9"/>
  <c r="O49" i="9"/>
  <c r="G48" i="9"/>
  <c r="L176" i="15"/>
  <c r="J204" i="15"/>
  <c r="J250" i="16"/>
  <c r="B249" i="16"/>
  <c r="B241" i="16"/>
  <c r="J236" i="16"/>
  <c r="B235" i="16"/>
  <c r="J234" i="16"/>
  <c r="B233" i="16"/>
  <c r="J231" i="16"/>
  <c r="B230" i="16"/>
  <c r="J225" i="16"/>
  <c r="B224" i="16"/>
  <c r="D250" i="16"/>
  <c r="H230" i="17"/>
  <c r="L251" i="17"/>
  <c r="L202" i="17"/>
  <c r="D201" i="17"/>
  <c r="D250" i="17"/>
  <c r="D197" i="17"/>
  <c r="D192" i="17"/>
  <c r="D190" i="17"/>
  <c r="D188" i="17"/>
  <c r="L186" i="17"/>
  <c r="L242" i="17"/>
  <c r="D174" i="17"/>
  <c r="D159" i="17"/>
  <c r="D221" i="17"/>
  <c r="N10" i="9"/>
  <c r="F161" i="15"/>
  <c r="Q215" i="15"/>
  <c r="Q200" i="15" s="1"/>
  <c r="Q207" i="15"/>
  <c r="I206" i="15"/>
  <c r="I201" i="15"/>
  <c r="Q189" i="15"/>
  <c r="I190" i="15"/>
  <c r="Q160" i="15"/>
  <c r="N190" i="16"/>
  <c r="I243" i="17"/>
  <c r="G230" i="17"/>
  <c r="C253" i="17"/>
  <c r="C204" i="17"/>
  <c r="C197" i="17"/>
  <c r="C192" i="17"/>
  <c r="C190" i="17"/>
  <c r="C188" i="17"/>
  <c r="K186" i="17"/>
  <c r="K183" i="17" s="1"/>
  <c r="K242" i="17"/>
  <c r="K232" i="17"/>
  <c r="K170" i="17"/>
  <c r="C162" i="17"/>
  <c r="C158" i="17" s="1"/>
  <c r="C224" i="17"/>
  <c r="C159" i="17"/>
  <c r="C221" i="17"/>
  <c r="M15" i="9"/>
  <c r="L169" i="15"/>
  <c r="P215" i="15"/>
  <c r="P207" i="15"/>
  <c r="H206" i="15"/>
  <c r="H200" i="15" s="1"/>
  <c r="P189" i="15"/>
  <c r="P243" i="16"/>
  <c r="H231" i="16"/>
  <c r="H225" i="16"/>
  <c r="P223" i="16"/>
  <c r="H222" i="16"/>
  <c r="P160" i="15"/>
  <c r="D249" i="16"/>
  <c r="L196" i="16"/>
  <c r="L190" i="16"/>
  <c r="P164" i="16"/>
  <c r="H243" i="17"/>
  <c r="Q224" i="17"/>
  <c r="J242" i="17"/>
  <c r="J186" i="17"/>
  <c r="J232" i="17"/>
  <c r="J170" i="17"/>
  <c r="H241" i="21"/>
  <c r="H198" i="21"/>
  <c r="P239" i="21"/>
  <c r="P196" i="21"/>
  <c r="H238" i="21"/>
  <c r="H195" i="21"/>
  <c r="H235" i="21"/>
  <c r="H191" i="21"/>
  <c r="P179" i="21"/>
  <c r="P230" i="21"/>
  <c r="H178" i="21"/>
  <c r="H229" i="21"/>
  <c r="P160" i="21"/>
  <c r="P217" i="21"/>
  <c r="H159" i="21"/>
  <c r="H216" i="21"/>
  <c r="L15" i="9"/>
  <c r="D15" i="9"/>
  <c r="L137" i="13"/>
  <c r="E163" i="15"/>
  <c r="D161" i="15"/>
  <c r="O215" i="15"/>
  <c r="O207" i="15"/>
  <c r="G206" i="15"/>
  <c r="O202" i="15"/>
  <c r="O198" i="15"/>
  <c r="O184" i="15"/>
  <c r="O183" i="15" s="1"/>
  <c r="G190" i="15"/>
  <c r="O164" i="15"/>
  <c r="L206" i="16"/>
  <c r="K196" i="16"/>
  <c r="O164" i="16"/>
  <c r="O158" i="16" s="1"/>
  <c r="K251" i="17"/>
  <c r="G243" i="17"/>
  <c r="O224" i="17"/>
  <c r="I186" i="17"/>
  <c r="I242" i="17"/>
  <c r="Q173" i="17"/>
  <c r="Q235" i="17"/>
  <c r="I170" i="17"/>
  <c r="I232" i="17"/>
  <c r="C15" i="9"/>
  <c r="C26" i="9"/>
  <c r="C48" i="9"/>
  <c r="K93" i="14"/>
  <c r="N215" i="15"/>
  <c r="N207" i="15"/>
  <c r="F206" i="15"/>
  <c r="F253" i="16"/>
  <c r="N198" i="15"/>
  <c r="N243" i="16"/>
  <c r="F242" i="16"/>
  <c r="F179" i="15"/>
  <c r="N232" i="16"/>
  <c r="F231" i="16"/>
  <c r="N229" i="16"/>
  <c r="F225" i="16"/>
  <c r="N223" i="16"/>
  <c r="F222" i="16"/>
  <c r="J196" i="16"/>
  <c r="I203" i="17"/>
  <c r="P209" i="17"/>
  <c r="P205" i="17"/>
  <c r="P200" i="17" s="1"/>
  <c r="P207" i="17"/>
  <c r="P203" i="17"/>
  <c r="P252" i="17"/>
  <c r="H186" i="17"/>
  <c r="H242" i="17"/>
  <c r="P173" i="17"/>
  <c r="P235" i="17"/>
  <c r="H232" i="17"/>
  <c r="H170" i="17"/>
  <c r="H163" i="17"/>
  <c r="P161" i="17"/>
  <c r="P223" i="17"/>
  <c r="P164" i="17"/>
  <c r="F241" i="21"/>
  <c r="F198" i="21"/>
  <c r="N239" i="21"/>
  <c r="N196" i="21"/>
  <c r="F238" i="21"/>
  <c r="F195" i="21"/>
  <c r="F191" i="21"/>
  <c r="F235" i="21"/>
  <c r="N179" i="21"/>
  <c r="N230" i="21"/>
  <c r="F178" i="21"/>
  <c r="F229" i="21"/>
  <c r="N176" i="21"/>
  <c r="N227" i="21"/>
  <c r="N160" i="21"/>
  <c r="N217" i="21"/>
  <c r="F159" i="21"/>
  <c r="F216" i="21"/>
  <c r="K26" i="8"/>
  <c r="K103" i="12"/>
  <c r="J137" i="13"/>
  <c r="E46" i="6"/>
  <c r="E34" i="6"/>
  <c r="B161" i="15"/>
  <c r="M215" i="15"/>
  <c r="M205" i="15"/>
  <c r="E174" i="15"/>
  <c r="M162" i="15"/>
  <c r="D212" i="16"/>
  <c r="C215" i="16"/>
  <c r="C208" i="16"/>
  <c r="K197" i="16"/>
  <c r="K194" i="16"/>
  <c r="C160" i="16"/>
  <c r="C163" i="16"/>
  <c r="C158" i="16" s="1"/>
  <c r="O203" i="17"/>
  <c r="O252" i="17"/>
  <c r="G186" i="17"/>
  <c r="G242" i="17"/>
  <c r="G170" i="17"/>
  <c r="G232" i="17"/>
  <c r="O161" i="17"/>
  <c r="O223" i="17"/>
  <c r="O164" i="17"/>
  <c r="I10" i="9"/>
  <c r="Q102" i="13"/>
  <c r="I137" i="13"/>
  <c r="L215" i="15"/>
  <c r="L213" i="15"/>
  <c r="L202" i="15"/>
  <c r="D179" i="15"/>
  <c r="L162" i="15"/>
  <c r="N171" i="16"/>
  <c r="B215" i="16"/>
  <c r="B208" i="16"/>
  <c r="J194" i="16"/>
  <c r="J192" i="16"/>
  <c r="F207" i="17"/>
  <c r="F205" i="17"/>
  <c r="N203" i="17"/>
  <c r="N252" i="17"/>
  <c r="N243" i="17"/>
  <c r="N187" i="17"/>
  <c r="F242" i="17"/>
  <c r="F186" i="17"/>
  <c r="F232" i="17"/>
  <c r="F170" i="17"/>
  <c r="N230" i="17"/>
  <c r="N168" i="17"/>
  <c r="O204" i="23"/>
  <c r="I187" i="20"/>
  <c r="M204" i="25"/>
  <c r="G161" i="20"/>
  <c r="P160" i="20"/>
  <c r="K245" i="21"/>
  <c r="J190" i="19"/>
  <c r="J177" i="19"/>
  <c r="G199" i="20"/>
  <c r="G168" i="20"/>
  <c r="O160" i="20"/>
  <c r="K243" i="21"/>
  <c r="D51" i="18"/>
  <c r="D60" i="6" s="1"/>
  <c r="C169" i="23"/>
  <c r="O150" i="23"/>
  <c r="G202" i="19"/>
  <c r="G170" i="19"/>
  <c r="G167" i="19"/>
  <c r="D180" i="20"/>
  <c r="F202" i="19"/>
  <c r="F198" i="19"/>
  <c r="F195" i="19"/>
  <c r="G164" i="20"/>
  <c r="K179" i="20"/>
  <c r="C178" i="20"/>
  <c r="G169" i="21"/>
  <c r="K210" i="23"/>
  <c r="K172" i="23"/>
  <c r="B242" i="17"/>
  <c r="B186" i="17"/>
  <c r="B183" i="17" s="1"/>
  <c r="Q222" i="19"/>
  <c r="D176" i="19"/>
  <c r="E202" i="19"/>
  <c r="E167" i="19"/>
  <c r="K167" i="20"/>
  <c r="D229" i="21"/>
  <c r="H227" i="21"/>
  <c r="K168" i="23"/>
  <c r="O134" i="23"/>
  <c r="L239" i="20"/>
  <c r="D231" i="20"/>
  <c r="D218" i="20"/>
  <c r="L216" i="20"/>
  <c r="Q161" i="20"/>
  <c r="G241" i="21"/>
  <c r="I149" i="23"/>
  <c r="I197" i="23"/>
  <c r="C129" i="29"/>
  <c r="C159" i="29"/>
  <c r="C157" i="29"/>
  <c r="C127" i="29"/>
  <c r="K155" i="29"/>
  <c r="K125" i="29"/>
  <c r="K146" i="29"/>
  <c r="K110" i="29"/>
  <c r="C109" i="29"/>
  <c r="C145" i="29"/>
  <c r="K116" i="29"/>
  <c r="K112" i="29"/>
  <c r="K120" i="29"/>
  <c r="K58" i="26"/>
  <c r="K117" i="6" s="1"/>
  <c r="C141" i="29"/>
  <c r="C105" i="29"/>
  <c r="K139" i="29"/>
  <c r="K101" i="29"/>
  <c r="K99" i="29"/>
  <c r="K137" i="29"/>
  <c r="C98" i="29"/>
  <c r="C136" i="29"/>
  <c r="K96" i="29"/>
  <c r="K95" i="29" s="1"/>
  <c r="K134" i="29"/>
  <c r="C57" i="26"/>
  <c r="C102" i="29"/>
  <c r="O112" i="33"/>
  <c r="O85" i="31"/>
  <c r="O90" i="31"/>
  <c r="O106" i="31"/>
  <c r="O88" i="31"/>
  <c r="O83" i="31" s="1"/>
  <c r="O99" i="31"/>
  <c r="O105" i="31"/>
  <c r="O102" i="31"/>
  <c r="O94" i="31"/>
  <c r="O95" i="31"/>
  <c r="O87" i="31"/>
  <c r="O108" i="31"/>
  <c r="O93" i="31"/>
  <c r="O75" i="18"/>
  <c r="O40" i="9"/>
  <c r="O37" i="9" s="1"/>
  <c r="K182" i="19"/>
  <c r="P161" i="20"/>
  <c r="F166" i="25"/>
  <c r="F206" i="25"/>
  <c r="F163" i="25"/>
  <c r="F203" i="25"/>
  <c r="F197" i="25"/>
  <c r="F149" i="25"/>
  <c r="F195" i="25"/>
  <c r="F147" i="25"/>
  <c r="N145" i="25"/>
  <c r="N193" i="25"/>
  <c r="N183" i="25"/>
  <c r="N132" i="25"/>
  <c r="F182" i="25"/>
  <c r="F131" i="25"/>
  <c r="G162" i="23"/>
  <c r="O148" i="23"/>
  <c r="O196" i="23"/>
  <c r="G187" i="23"/>
  <c r="G136" i="23"/>
  <c r="P72" i="22"/>
  <c r="P136" i="24"/>
  <c r="E206" i="25"/>
  <c r="E166" i="25"/>
  <c r="E203" i="25"/>
  <c r="E163" i="25"/>
  <c r="M145" i="25"/>
  <c r="M193" i="25"/>
  <c r="M140" i="25"/>
  <c r="M189" i="25"/>
  <c r="Q159" i="19"/>
  <c r="O131" i="23"/>
  <c r="D204" i="16"/>
  <c r="D200" i="16" s="1"/>
  <c r="D201" i="16"/>
  <c r="L198" i="16"/>
  <c r="L191" i="16"/>
  <c r="L245" i="16"/>
  <c r="L171" i="16"/>
  <c r="E196" i="17"/>
  <c r="E189" i="17"/>
  <c r="P180" i="19"/>
  <c r="I161" i="19"/>
  <c r="P210" i="19"/>
  <c r="H235" i="20"/>
  <c r="P183" i="19"/>
  <c r="P181" i="19"/>
  <c r="P230" i="20"/>
  <c r="P227" i="20"/>
  <c r="H177" i="19"/>
  <c r="H223" i="21"/>
  <c r="P222" i="21"/>
  <c r="P217" i="20"/>
  <c r="H216" i="20"/>
  <c r="Q209" i="20"/>
  <c r="L163" i="20"/>
  <c r="M206" i="20"/>
  <c r="M202" i="20"/>
  <c r="M200" i="20"/>
  <c r="M195" i="20"/>
  <c r="E210" i="20"/>
  <c r="M188" i="20"/>
  <c r="M184" i="20"/>
  <c r="M182" i="20"/>
  <c r="M180" i="20"/>
  <c r="M177" i="20"/>
  <c r="M175" i="20" s="1"/>
  <c r="M167" i="20"/>
  <c r="M158" i="20"/>
  <c r="Q210" i="21"/>
  <c r="B195" i="21"/>
  <c r="G179" i="21"/>
  <c r="E210" i="23"/>
  <c r="E172" i="23"/>
  <c r="K215" i="16"/>
  <c r="K207" i="16"/>
  <c r="C206" i="16"/>
  <c r="C204" i="16"/>
  <c r="K202" i="16"/>
  <c r="C201" i="16"/>
  <c r="K198" i="16"/>
  <c r="K189" i="16"/>
  <c r="K184" i="16"/>
  <c r="K171" i="16"/>
  <c r="K161" i="16"/>
  <c r="K158" i="16" s="1"/>
  <c r="L197" i="17"/>
  <c r="D196" i="17"/>
  <c r="L192" i="17"/>
  <c r="D189" i="17"/>
  <c r="L188" i="17"/>
  <c r="C75" i="18"/>
  <c r="Q170" i="19"/>
  <c r="H161" i="19"/>
  <c r="G207" i="19"/>
  <c r="G201" i="19"/>
  <c r="O207" i="19"/>
  <c r="O183" i="19"/>
  <c r="O181" i="19"/>
  <c r="O179" i="19"/>
  <c r="O175" i="19" s="1"/>
  <c r="O217" i="20"/>
  <c r="G216" i="20"/>
  <c r="P209" i="20"/>
  <c r="P201" i="20"/>
  <c r="K163" i="20"/>
  <c r="L202" i="20"/>
  <c r="L243" i="20"/>
  <c r="L188" i="20"/>
  <c r="L184" i="20"/>
  <c r="L182" i="20"/>
  <c r="L180" i="20"/>
  <c r="D230" i="20"/>
  <c r="D176" i="20"/>
  <c r="L167" i="20"/>
  <c r="L161" i="20"/>
  <c r="D217" i="20"/>
  <c r="O239" i="21"/>
  <c r="P210" i="21"/>
  <c r="K192" i="21"/>
  <c r="D147" i="23"/>
  <c r="J207" i="16"/>
  <c r="B206" i="16"/>
  <c r="J202" i="16"/>
  <c r="B201" i="16"/>
  <c r="B200" i="16" s="1"/>
  <c r="J198" i="16"/>
  <c r="J189" i="16"/>
  <c r="J184" i="16"/>
  <c r="J171" i="16"/>
  <c r="J167" i="16" s="1"/>
  <c r="K197" i="17"/>
  <c r="C196" i="17"/>
  <c r="K192" i="17"/>
  <c r="C189" i="17"/>
  <c r="K188" i="17"/>
  <c r="M235" i="19"/>
  <c r="G161" i="19"/>
  <c r="F207" i="19"/>
  <c r="F201" i="19"/>
  <c r="N183" i="19"/>
  <c r="N179" i="19"/>
  <c r="N176" i="19"/>
  <c r="O209" i="20"/>
  <c r="K190" i="20"/>
  <c r="E177" i="20"/>
  <c r="L170" i="20"/>
  <c r="P162" i="20"/>
  <c r="K206" i="20"/>
  <c r="K200" i="20"/>
  <c r="K188" i="20"/>
  <c r="C187" i="20"/>
  <c r="K184" i="20"/>
  <c r="C183" i="20"/>
  <c r="K182" i="20"/>
  <c r="C179" i="20"/>
  <c r="K177" i="20"/>
  <c r="K175" i="20" s="1"/>
  <c r="C176" i="20"/>
  <c r="K158" i="20"/>
  <c r="Q224" i="21"/>
  <c r="O217" i="21"/>
  <c r="G216" i="21"/>
  <c r="C172" i="23"/>
  <c r="C168" i="23"/>
  <c r="C166" i="23"/>
  <c r="C163" i="23"/>
  <c r="C200" i="23"/>
  <c r="C157" i="23"/>
  <c r="C195" i="23"/>
  <c r="C191" i="23" s="1"/>
  <c r="C147" i="23"/>
  <c r="P167" i="24"/>
  <c r="I215" i="16"/>
  <c r="I207" i="16"/>
  <c r="I202" i="16"/>
  <c r="I198" i="16"/>
  <c r="Q197" i="16"/>
  <c r="I196" i="16"/>
  <c r="I183" i="16" s="1"/>
  <c r="Q194" i="16"/>
  <c r="Q192" i="16"/>
  <c r="I191" i="16"/>
  <c r="Q190" i="16"/>
  <c r="I189" i="16"/>
  <c r="Q188" i="16"/>
  <c r="I187" i="16"/>
  <c r="Q185" i="16"/>
  <c r="I184" i="16"/>
  <c r="Q180" i="16"/>
  <c r="Q164" i="16"/>
  <c r="J197" i="17"/>
  <c r="B196" i="17"/>
  <c r="J192" i="17"/>
  <c r="B189" i="17"/>
  <c r="B240" i="17"/>
  <c r="B184" i="17"/>
  <c r="D201" i="19"/>
  <c r="L187" i="19"/>
  <c r="K180" i="19"/>
  <c r="E235" i="20"/>
  <c r="M234" i="20"/>
  <c r="M183" i="19"/>
  <c r="M232" i="20"/>
  <c r="E229" i="20"/>
  <c r="E226" i="20"/>
  <c r="M222" i="20"/>
  <c r="M217" i="20"/>
  <c r="E216" i="20"/>
  <c r="M209" i="20"/>
  <c r="K170" i="20"/>
  <c r="O162" i="20"/>
  <c r="J190" i="20"/>
  <c r="J188" i="20"/>
  <c r="J184" i="20"/>
  <c r="B183" i="20"/>
  <c r="J182" i="20"/>
  <c r="J172" i="20"/>
  <c r="J167" i="20"/>
  <c r="J166" i="20"/>
  <c r="J163" i="20"/>
  <c r="J161" i="20"/>
  <c r="K239" i="21"/>
  <c r="P224" i="21"/>
  <c r="P197" i="21"/>
  <c r="J144" i="23"/>
  <c r="B195" i="24"/>
  <c r="B147" i="23"/>
  <c r="H215" i="16"/>
  <c r="H213" i="16"/>
  <c r="H207" i="16"/>
  <c r="H202" i="16"/>
  <c r="H200" i="16" s="1"/>
  <c r="P215" i="16"/>
  <c r="P197" i="16"/>
  <c r="P190" i="16"/>
  <c r="H189" i="16"/>
  <c r="H183" i="16" s="1"/>
  <c r="H187" i="16"/>
  <c r="H184" i="16"/>
  <c r="P180" i="16"/>
  <c r="I197" i="17"/>
  <c r="I183" i="17" s="1"/>
  <c r="I192" i="17"/>
  <c r="I188" i="17"/>
  <c r="C201" i="19"/>
  <c r="K187" i="19"/>
  <c r="D207" i="19"/>
  <c r="L183" i="19"/>
  <c r="L227" i="20"/>
  <c r="D179" i="19"/>
  <c r="D175" i="19" s="1"/>
  <c r="D216" i="20"/>
  <c r="Q207" i="20"/>
  <c r="P200" i="20"/>
  <c r="M162" i="20"/>
  <c r="I206" i="20"/>
  <c r="Q203" i="20"/>
  <c r="I202" i="20"/>
  <c r="Q201" i="20"/>
  <c r="Q194" i="20" s="1"/>
  <c r="I200" i="20"/>
  <c r="Q199" i="20"/>
  <c r="Q196" i="20"/>
  <c r="I195" i="20"/>
  <c r="I194" i="20" s="1"/>
  <c r="I190" i="20"/>
  <c r="I188" i="20"/>
  <c r="I184" i="20"/>
  <c r="I182" i="20"/>
  <c r="I177" i="20"/>
  <c r="I172" i="20"/>
  <c r="I166" i="20"/>
  <c r="I163" i="20"/>
  <c r="I157" i="20" s="1"/>
  <c r="I158" i="20"/>
  <c r="O224" i="21"/>
  <c r="M217" i="21"/>
  <c r="E216" i="21"/>
  <c r="O207" i="23"/>
  <c r="Q167" i="23"/>
  <c r="Q139" i="23"/>
  <c r="Q135" i="23"/>
  <c r="Q129" i="23" s="1"/>
  <c r="Q133" i="23"/>
  <c r="Q130" i="23"/>
  <c r="G215" i="16"/>
  <c r="G213" i="16"/>
  <c r="G207" i="16"/>
  <c r="G202" i="16"/>
  <c r="O201" i="16"/>
  <c r="O197" i="16"/>
  <c r="O183" i="16" s="1"/>
  <c r="G189" i="16"/>
  <c r="O180" i="16"/>
  <c r="G163" i="16"/>
  <c r="G158" i="16" s="1"/>
  <c r="H197" i="17"/>
  <c r="H192" i="17"/>
  <c r="C196" i="19"/>
  <c r="C235" i="20"/>
  <c r="K234" i="20"/>
  <c r="K183" i="19"/>
  <c r="K181" i="19"/>
  <c r="K227" i="20"/>
  <c r="C226" i="20"/>
  <c r="O199" i="20"/>
  <c r="H243" i="20"/>
  <c r="H190" i="20"/>
  <c r="H188" i="20"/>
  <c r="H184" i="20"/>
  <c r="H182" i="20"/>
  <c r="H177" i="20"/>
  <c r="H172" i="20"/>
  <c r="H166" i="20"/>
  <c r="H163" i="20"/>
  <c r="H161" i="20"/>
  <c r="P159" i="20"/>
  <c r="H158" i="20"/>
  <c r="D216" i="21"/>
  <c r="I191" i="21"/>
  <c r="M207" i="23"/>
  <c r="P135" i="23"/>
  <c r="P133" i="23"/>
  <c r="P130" i="23"/>
  <c r="F215" i="16"/>
  <c r="F200" i="16" s="1"/>
  <c r="F213" i="16"/>
  <c r="N197" i="16"/>
  <c r="F189" i="16"/>
  <c r="G197" i="17"/>
  <c r="G192" i="17"/>
  <c r="G188" i="17"/>
  <c r="H164" i="17"/>
  <c r="P163" i="17"/>
  <c r="O102" i="18"/>
  <c r="O165" i="6" s="1"/>
  <c r="D180" i="19"/>
  <c r="B209" i="19"/>
  <c r="B196" i="19"/>
  <c r="J183" i="19"/>
  <c r="B159" i="19"/>
  <c r="O201" i="20"/>
  <c r="G190" i="20"/>
  <c r="G188" i="20"/>
  <c r="G184" i="20"/>
  <c r="G182" i="20"/>
  <c r="G180" i="20"/>
  <c r="G175" i="20" s="1"/>
  <c r="G172" i="20"/>
  <c r="G166" i="20"/>
  <c r="G163" i="20"/>
  <c r="O159" i="20"/>
  <c r="O157" i="20" s="1"/>
  <c r="G158" i="20"/>
  <c r="O246" i="21"/>
  <c r="K217" i="21"/>
  <c r="C216" i="21"/>
  <c r="C233" i="21"/>
  <c r="K207" i="23"/>
  <c r="K164" i="23"/>
  <c r="P135" i="24"/>
  <c r="P133" i="24"/>
  <c r="E195" i="25"/>
  <c r="E158" i="29"/>
  <c r="E128" i="27"/>
  <c r="M126" i="27"/>
  <c r="M156" i="27"/>
  <c r="M153" i="29"/>
  <c r="M128" i="27"/>
  <c r="M140" i="29"/>
  <c r="M102" i="27"/>
  <c r="M138" i="29"/>
  <c r="M100" i="27"/>
  <c r="M135" i="27"/>
  <c r="M97" i="27"/>
  <c r="E215" i="16"/>
  <c r="E213" i="16"/>
  <c r="E208" i="16"/>
  <c r="M211" i="16"/>
  <c r="E198" i="16"/>
  <c r="M197" i="16"/>
  <c r="E196" i="16"/>
  <c r="M192" i="16"/>
  <c r="E191" i="16"/>
  <c r="E189" i="16"/>
  <c r="E183" i="16" s="1"/>
  <c r="E187" i="16"/>
  <c r="E184" i="16"/>
  <c r="F206" i="17"/>
  <c r="F197" i="17"/>
  <c r="F192" i="17"/>
  <c r="F190" i="17"/>
  <c r="F188" i="17"/>
  <c r="E206" i="19"/>
  <c r="D187" i="19"/>
  <c r="C180" i="19"/>
  <c r="Q190" i="19"/>
  <c r="Q188" i="19"/>
  <c r="I234" i="20"/>
  <c r="I183" i="19"/>
  <c r="Q182" i="19"/>
  <c r="I232" i="20"/>
  <c r="Q166" i="19"/>
  <c r="I222" i="20"/>
  <c r="Q220" i="20"/>
  <c r="Q215" i="20"/>
  <c r="M207" i="20"/>
  <c r="K166" i="20"/>
  <c r="F190" i="20"/>
  <c r="F188" i="20"/>
  <c r="F182" i="20"/>
  <c r="F170" i="20"/>
  <c r="F167" i="20"/>
  <c r="F166" i="20"/>
  <c r="N162" i="20"/>
  <c r="B216" i="21"/>
  <c r="G191" i="21"/>
  <c r="K129" i="28"/>
  <c r="K123" i="28" s="1"/>
  <c r="K128" i="28"/>
  <c r="K124" i="28"/>
  <c r="C120" i="28"/>
  <c r="C112" i="28"/>
  <c r="C107" i="28" s="1"/>
  <c r="C109" i="28"/>
  <c r="C116" i="28"/>
  <c r="D215" i="16"/>
  <c r="D208" i="16"/>
  <c r="L210" i="16"/>
  <c r="L197" i="16"/>
  <c r="L194" i="16"/>
  <c r="L246" i="16"/>
  <c r="L235" i="16"/>
  <c r="E206" i="17"/>
  <c r="E197" i="17"/>
  <c r="E192" i="17"/>
  <c r="E190" i="17"/>
  <c r="E188" i="17"/>
  <c r="N163" i="17"/>
  <c r="C233" i="19"/>
  <c r="Q163" i="19"/>
  <c r="L159" i="19"/>
  <c r="P241" i="20"/>
  <c r="P188" i="19"/>
  <c r="P182" i="19"/>
  <c r="H227" i="20"/>
  <c r="P220" i="20"/>
  <c r="P215" i="20"/>
  <c r="D183" i="20"/>
  <c r="M199" i="20"/>
  <c r="E190" i="20"/>
  <c r="E188" i="20"/>
  <c r="E175" i="20" s="1"/>
  <c r="E184" i="20"/>
  <c r="E182" i="20"/>
  <c r="M159" i="20"/>
  <c r="Q215" i="21"/>
  <c r="Q199" i="21"/>
  <c r="O139" i="23"/>
  <c r="N85" i="31"/>
  <c r="N90" i="31"/>
  <c r="D78" i="22"/>
  <c r="D169" i="6" s="1"/>
  <c r="I146" i="29"/>
  <c r="I110" i="29"/>
  <c r="M115" i="32"/>
  <c r="M86" i="31"/>
  <c r="M90" i="31"/>
  <c r="M106" i="31"/>
  <c r="M95" i="31"/>
  <c r="E66" i="44"/>
  <c r="E84" i="44"/>
  <c r="L150" i="28"/>
  <c r="H146" i="29"/>
  <c r="H110" i="29"/>
  <c r="H99" i="29"/>
  <c r="H137" i="29"/>
  <c r="P97" i="29"/>
  <c r="P135" i="29"/>
  <c r="H96" i="29"/>
  <c r="H134" i="29"/>
  <c r="L106" i="31"/>
  <c r="L99" i="31"/>
  <c r="L97" i="31"/>
  <c r="L95" i="31"/>
  <c r="L102" i="31"/>
  <c r="L84" i="31"/>
  <c r="L93" i="31"/>
  <c r="Q118" i="27"/>
  <c r="Q114" i="27"/>
  <c r="Q109" i="27"/>
  <c r="K112" i="33"/>
  <c r="K90" i="31"/>
  <c r="K97" i="31"/>
  <c r="K83" i="31" s="1"/>
  <c r="K102" i="31"/>
  <c r="D116" i="27"/>
  <c r="M156" i="29"/>
  <c r="Q126" i="29"/>
  <c r="Q123" i="29" s="1"/>
  <c r="B108" i="31"/>
  <c r="B123" i="31"/>
  <c r="J132" i="24"/>
  <c r="E131" i="25"/>
  <c r="P77" i="22"/>
  <c r="P168" i="6" s="1"/>
  <c r="D115" i="27"/>
  <c r="E99" i="29"/>
  <c r="E137" i="29"/>
  <c r="E96" i="29"/>
  <c r="E134" i="29"/>
  <c r="N108" i="31"/>
  <c r="N100" i="31"/>
  <c r="Q75" i="26"/>
  <c r="Q172" i="6" s="1"/>
  <c r="I74" i="26"/>
  <c r="I171" i="6" s="1"/>
  <c r="D99" i="29"/>
  <c r="D137" i="29"/>
  <c r="L97" i="29"/>
  <c r="L135" i="29"/>
  <c r="D96" i="29"/>
  <c r="D134" i="29"/>
  <c r="P170" i="24"/>
  <c r="P152" i="24"/>
  <c r="P139" i="24"/>
  <c r="P130" i="24"/>
  <c r="P129" i="24" s="1"/>
  <c r="N77" i="22"/>
  <c r="N168" i="6" s="1"/>
  <c r="M129" i="27"/>
  <c r="E120" i="27"/>
  <c r="E115" i="27"/>
  <c r="E111" i="27"/>
  <c r="E108" i="27"/>
  <c r="O139" i="24"/>
  <c r="O135" i="24"/>
  <c r="O129" i="24" s="1"/>
  <c r="O133" i="24"/>
  <c r="O130" i="24"/>
  <c r="O75" i="26"/>
  <c r="O172" i="6" s="1"/>
  <c r="L129" i="27"/>
  <c r="L123" i="27" s="1"/>
  <c r="L127" i="27"/>
  <c r="N103" i="31"/>
  <c r="N105" i="31"/>
  <c r="N99" i="31"/>
  <c r="N97" i="31"/>
  <c r="N93" i="31"/>
  <c r="F99" i="31"/>
  <c r="F97" i="31"/>
  <c r="F83" i="31" s="1"/>
  <c r="F93" i="31"/>
  <c r="F100" i="31"/>
  <c r="N146" i="24"/>
  <c r="F138" i="24"/>
  <c r="L58" i="22"/>
  <c r="L111" i="6" s="1"/>
  <c r="M56" i="26"/>
  <c r="D120" i="27"/>
  <c r="D111" i="27"/>
  <c r="D107" i="27" s="1"/>
  <c r="I101" i="29"/>
  <c r="N84" i="31"/>
  <c r="E122" i="33"/>
  <c r="E104" i="31"/>
  <c r="E99" i="31"/>
  <c r="E97" i="31"/>
  <c r="E93" i="31"/>
  <c r="E84" i="31"/>
  <c r="E83" i="31" s="1"/>
  <c r="K74" i="26"/>
  <c r="K171" i="6" s="1"/>
  <c r="M75" i="26"/>
  <c r="M172" i="6" s="1"/>
  <c r="H97" i="28"/>
  <c r="H104" i="28"/>
  <c r="L146" i="24"/>
  <c r="O121" i="28"/>
  <c r="G97" i="28"/>
  <c r="G104" i="28"/>
  <c r="J155" i="29"/>
  <c r="N91" i="31"/>
  <c r="N87" i="31"/>
  <c r="P73" i="22"/>
  <c r="O133" i="23"/>
  <c r="O130" i="23"/>
  <c r="F171" i="24"/>
  <c r="C145" i="25"/>
  <c r="G56" i="26"/>
  <c r="F72" i="26"/>
  <c r="H129" i="27"/>
  <c r="H127" i="27"/>
  <c r="H123" i="27" s="1"/>
  <c r="P151" i="28"/>
  <c r="H148" i="28"/>
  <c r="H133" i="28"/>
  <c r="I115" i="28"/>
  <c r="I107" i="28" s="1"/>
  <c r="I112" i="28"/>
  <c r="F127" i="28"/>
  <c r="N125" i="28"/>
  <c r="F124" i="28"/>
  <c r="N121" i="28"/>
  <c r="I155" i="29"/>
  <c r="L134" i="29"/>
  <c r="L107" i="31"/>
  <c r="J103" i="31"/>
  <c r="P95" i="31"/>
  <c r="M91" i="31"/>
  <c r="M87" i="31"/>
  <c r="M83" i="31" s="1"/>
  <c r="F84" i="31"/>
  <c r="Q107" i="32"/>
  <c r="Q91" i="32"/>
  <c r="B37" i="38"/>
  <c r="B176" i="6" s="1"/>
  <c r="B34" i="38"/>
  <c r="M54" i="41"/>
  <c r="M75" i="41"/>
  <c r="E53" i="41"/>
  <c r="E50" i="41" s="1"/>
  <c r="E74" i="41"/>
  <c r="M51" i="41"/>
  <c r="M72" i="41"/>
  <c r="N211" i="24"/>
  <c r="N209" i="24"/>
  <c r="F207" i="25"/>
  <c r="N205" i="24"/>
  <c r="N202" i="24"/>
  <c r="F189" i="24"/>
  <c r="N186" i="24"/>
  <c r="N184" i="24"/>
  <c r="F183" i="24"/>
  <c r="N181" i="24"/>
  <c r="F180" i="24"/>
  <c r="J139" i="24"/>
  <c r="L206" i="25"/>
  <c r="C149" i="25"/>
  <c r="B145" i="25"/>
  <c r="Q100" i="27"/>
  <c r="G129" i="27"/>
  <c r="G123" i="27" s="1"/>
  <c r="O125" i="27"/>
  <c r="G124" i="27"/>
  <c r="G112" i="27"/>
  <c r="O101" i="27"/>
  <c r="O96" i="27"/>
  <c r="D109" i="28"/>
  <c r="G102" i="28"/>
  <c r="H99" i="28"/>
  <c r="M158" i="28"/>
  <c r="E150" i="28"/>
  <c r="E145" i="28"/>
  <c r="M121" i="28"/>
  <c r="M137" i="28"/>
  <c r="M134" i="28"/>
  <c r="G155" i="29"/>
  <c r="Q137" i="29"/>
  <c r="Q108" i="29"/>
  <c r="J107" i="31"/>
  <c r="I103" i="31"/>
  <c r="L91" i="31"/>
  <c r="L83" i="31" s="1"/>
  <c r="L87" i="31"/>
  <c r="P91" i="32"/>
  <c r="P95" i="32"/>
  <c r="P88" i="32"/>
  <c r="H34" i="34"/>
  <c r="H35" i="34"/>
  <c r="D64" i="40"/>
  <c r="D55" i="40"/>
  <c r="D52" i="40"/>
  <c r="L199" i="21"/>
  <c r="E174" i="23"/>
  <c r="E173" i="23"/>
  <c r="E170" i="23"/>
  <c r="E169" i="23"/>
  <c r="E150" i="23"/>
  <c r="E145" i="23"/>
  <c r="E143" i="23" s="1"/>
  <c r="J136" i="24"/>
  <c r="Q172" i="24"/>
  <c r="Q166" i="24"/>
  <c r="Q163" i="24"/>
  <c r="Q162" i="24" s="1"/>
  <c r="Q157" i="24"/>
  <c r="Q138" i="24"/>
  <c r="Q136" i="24"/>
  <c r="Q134" i="24"/>
  <c r="Q129" i="24" s="1"/>
  <c r="Q131" i="24"/>
  <c r="G147" i="25"/>
  <c r="I75" i="26"/>
  <c r="I172" i="6" s="1"/>
  <c r="O100" i="27"/>
  <c r="O95" i="27" s="1"/>
  <c r="F118" i="27"/>
  <c r="F114" i="27"/>
  <c r="O128" i="28"/>
  <c r="D118" i="28"/>
  <c r="L121" i="28"/>
  <c r="P137" i="29"/>
  <c r="E136" i="29"/>
  <c r="G120" i="29"/>
  <c r="G107" i="29" s="1"/>
  <c r="I107" i="31"/>
  <c r="K91" i="31"/>
  <c r="K87" i="31"/>
  <c r="H107" i="31"/>
  <c r="H99" i="31"/>
  <c r="H93" i="31"/>
  <c r="H89" i="31"/>
  <c r="P88" i="31"/>
  <c r="P83" i="31" s="1"/>
  <c r="G95" i="32"/>
  <c r="G94" i="32"/>
  <c r="G90" i="32"/>
  <c r="G88" i="32"/>
  <c r="G85" i="32"/>
  <c r="C207" i="21"/>
  <c r="C203" i="21"/>
  <c r="C201" i="21"/>
  <c r="K237" i="21"/>
  <c r="K180" i="21"/>
  <c r="L76" i="22"/>
  <c r="L167" i="6" s="1"/>
  <c r="D174" i="23"/>
  <c r="D173" i="23"/>
  <c r="D170" i="23"/>
  <c r="D169" i="23"/>
  <c r="L202" i="24"/>
  <c r="D159" i="23"/>
  <c r="D145" i="23"/>
  <c r="L135" i="23"/>
  <c r="L133" i="23"/>
  <c r="L130" i="23"/>
  <c r="P166" i="24"/>
  <c r="P163" i="24"/>
  <c r="H158" i="24"/>
  <c r="H143" i="24" s="1"/>
  <c r="H139" i="24"/>
  <c r="P138" i="24"/>
  <c r="P134" i="24"/>
  <c r="I193" i="25"/>
  <c r="O171" i="25"/>
  <c r="N109" i="27"/>
  <c r="E129" i="27"/>
  <c r="E118" i="27"/>
  <c r="E114" i="27"/>
  <c r="E109" i="27"/>
  <c r="M101" i="27"/>
  <c r="M96" i="27"/>
  <c r="E101" i="27"/>
  <c r="F112" i="28"/>
  <c r="C157" i="28"/>
  <c r="C118" i="28"/>
  <c r="C114" i="28"/>
  <c r="K113" i="28"/>
  <c r="C141" i="28"/>
  <c r="K137" i="28"/>
  <c r="K99" i="28"/>
  <c r="C136" i="28"/>
  <c r="E155" i="29"/>
  <c r="O137" i="29"/>
  <c r="D136" i="29"/>
  <c r="I134" i="29"/>
  <c r="E120" i="29"/>
  <c r="F107" i="31"/>
  <c r="J91" i="31"/>
  <c r="J87" i="31"/>
  <c r="Q93" i="32"/>
  <c r="N91" i="32"/>
  <c r="N108" i="32"/>
  <c r="B207" i="21"/>
  <c r="B201" i="21"/>
  <c r="J199" i="21"/>
  <c r="C174" i="23"/>
  <c r="C173" i="23"/>
  <c r="C170" i="23"/>
  <c r="C150" i="23"/>
  <c r="K139" i="23"/>
  <c r="K130" i="23"/>
  <c r="O168" i="24"/>
  <c r="O166" i="24"/>
  <c r="O162" i="24" s="1"/>
  <c r="O163" i="24"/>
  <c r="O157" i="24"/>
  <c r="O138" i="24"/>
  <c r="G26" i="8"/>
  <c r="O136" i="24"/>
  <c r="O134" i="24"/>
  <c r="L195" i="25"/>
  <c r="H193" i="25"/>
  <c r="N171" i="25"/>
  <c r="Q59" i="26"/>
  <c r="G75" i="26"/>
  <c r="G172" i="6" s="1"/>
  <c r="D114" i="27"/>
  <c r="D129" i="27"/>
  <c r="L128" i="27"/>
  <c r="L125" i="27"/>
  <c r="D124" i="27"/>
  <c r="M128" i="28"/>
  <c r="B97" i="28"/>
  <c r="B102" i="28"/>
  <c r="C37" i="30"/>
  <c r="C174" i="6" s="1"/>
  <c r="E107" i="31"/>
  <c r="I87" i="31"/>
  <c r="M91" i="32"/>
  <c r="M105" i="32"/>
  <c r="Q206" i="21"/>
  <c r="Q200" i="21"/>
  <c r="I206" i="21"/>
  <c r="B174" i="23"/>
  <c r="B170" i="23"/>
  <c r="B158" i="23"/>
  <c r="N166" i="24"/>
  <c r="N163" i="24"/>
  <c r="N162" i="24" s="1"/>
  <c r="N138" i="24"/>
  <c r="N134" i="24"/>
  <c r="D166" i="25"/>
  <c r="F140" i="25"/>
  <c r="G127" i="27"/>
  <c r="I100" i="27"/>
  <c r="C129" i="27"/>
  <c r="C118" i="27"/>
  <c r="C107" i="27" s="1"/>
  <c r="K143" i="29"/>
  <c r="K101" i="27"/>
  <c r="C101" i="27"/>
  <c r="P108" i="28"/>
  <c r="I113" i="28"/>
  <c r="I108" i="28"/>
  <c r="I137" i="28"/>
  <c r="I99" i="28"/>
  <c r="I95" i="28" s="1"/>
  <c r="G112" i="29"/>
  <c r="I129" i="29"/>
  <c r="I159" i="29"/>
  <c r="I154" i="29"/>
  <c r="I124" i="29"/>
  <c r="I116" i="29"/>
  <c r="I114" i="29"/>
  <c r="Q146" i="29"/>
  <c r="Q110" i="29"/>
  <c r="I102" i="29"/>
  <c r="I100" i="29"/>
  <c r="B37" i="30"/>
  <c r="B174" i="6" s="1"/>
  <c r="B34" i="30"/>
  <c r="B35" i="30"/>
  <c r="M94" i="31"/>
  <c r="H87" i="31"/>
  <c r="H83" i="31" s="1"/>
  <c r="P206" i="21"/>
  <c r="P200" i="21"/>
  <c r="Q166" i="23"/>
  <c r="Q157" i="23"/>
  <c r="Q149" i="23"/>
  <c r="Q147" i="23"/>
  <c r="Q144" i="23"/>
  <c r="I139" i="23"/>
  <c r="I129" i="23" s="1"/>
  <c r="Q138" i="23"/>
  <c r="Q136" i="23"/>
  <c r="M168" i="24"/>
  <c r="M166" i="24"/>
  <c r="M163" i="24"/>
  <c r="M157" i="24"/>
  <c r="E133" i="24"/>
  <c r="N211" i="25"/>
  <c r="K181" i="25"/>
  <c r="M165" i="25"/>
  <c r="B140" i="25"/>
  <c r="E127" i="27"/>
  <c r="N113" i="27"/>
  <c r="B118" i="27"/>
  <c r="O108" i="28"/>
  <c r="P120" i="28"/>
  <c r="P115" i="28"/>
  <c r="H113" i="28"/>
  <c r="H108" i="28"/>
  <c r="L137" i="29"/>
  <c r="Q135" i="29"/>
  <c r="E112" i="29"/>
  <c r="H116" i="29"/>
  <c r="H114" i="29"/>
  <c r="H107" i="29" s="1"/>
  <c r="H112" i="29"/>
  <c r="E98" i="31"/>
  <c r="L94" i="31"/>
  <c r="O206" i="21"/>
  <c r="O200" i="21"/>
  <c r="P155" i="23"/>
  <c r="P149" i="23"/>
  <c r="P147" i="23"/>
  <c r="P144" i="23"/>
  <c r="P138" i="23"/>
  <c r="P131" i="23"/>
  <c r="L168" i="24"/>
  <c r="L166" i="24"/>
  <c r="L163" i="24"/>
  <c r="L149" i="24"/>
  <c r="D133" i="24"/>
  <c r="E193" i="25"/>
  <c r="J181" i="25"/>
  <c r="K171" i="25"/>
  <c r="E132" i="25"/>
  <c r="J78" i="22"/>
  <c r="J169" i="6" s="1"/>
  <c r="K76" i="26"/>
  <c r="K173" i="6" s="1"/>
  <c r="D118" i="27"/>
  <c r="L113" i="27"/>
  <c r="O99" i="27"/>
  <c r="I158" i="29"/>
  <c r="Q120" i="27"/>
  <c r="Q149" i="29"/>
  <c r="Q111" i="27"/>
  <c r="I143" i="29"/>
  <c r="Q138" i="29"/>
  <c r="H96" i="28"/>
  <c r="H95" i="28" s="1"/>
  <c r="G155" i="28"/>
  <c r="O120" i="28"/>
  <c r="O115" i="28"/>
  <c r="O135" i="28"/>
  <c r="G134" i="28"/>
  <c r="O128" i="29"/>
  <c r="G116" i="29"/>
  <c r="G141" i="29"/>
  <c r="G105" i="29"/>
  <c r="K94" i="31"/>
  <c r="K106" i="31"/>
  <c r="J97" i="32"/>
  <c r="J83" i="32" s="1"/>
  <c r="J84" i="32"/>
  <c r="F206" i="21"/>
  <c r="P74" i="22"/>
  <c r="O136" i="23"/>
  <c r="K163" i="24"/>
  <c r="K134" i="24"/>
  <c r="C133" i="24"/>
  <c r="J171" i="25"/>
  <c r="D109" i="27"/>
  <c r="M99" i="27"/>
  <c r="H128" i="27"/>
  <c r="P104" i="27"/>
  <c r="L159" i="28"/>
  <c r="I101" i="28"/>
  <c r="G96" i="28"/>
  <c r="Q111" i="29"/>
  <c r="Q107" i="29" s="1"/>
  <c r="J108" i="31"/>
  <c r="J95" i="31"/>
  <c r="B93" i="31"/>
  <c r="B119" i="31"/>
  <c r="B116" i="31"/>
  <c r="B87" i="31"/>
  <c r="B84" i="31"/>
  <c r="B113" i="31"/>
  <c r="E206" i="21"/>
  <c r="N138" i="23"/>
  <c r="B170" i="24"/>
  <c r="B144" i="24"/>
  <c r="J134" i="24"/>
  <c r="B132" i="25"/>
  <c r="H78" i="22"/>
  <c r="H169" i="6" s="1"/>
  <c r="O153" i="29"/>
  <c r="G143" i="29"/>
  <c r="L158" i="28"/>
  <c r="F125" i="28"/>
  <c r="H101" i="28"/>
  <c r="E155" i="28"/>
  <c r="G146" i="29"/>
  <c r="I137" i="29"/>
  <c r="E127" i="29"/>
  <c r="E157" i="29"/>
  <c r="E116" i="29"/>
  <c r="M146" i="29"/>
  <c r="M110" i="29"/>
  <c r="E56" i="26"/>
  <c r="I108" i="31"/>
  <c r="Q122" i="32"/>
  <c r="Q104" i="31"/>
  <c r="I95" i="31"/>
  <c r="I91" i="31"/>
  <c r="Q103" i="31"/>
  <c r="Q108" i="31"/>
  <c r="Q85" i="31"/>
  <c r="Q90" i="31"/>
  <c r="Q106" i="31"/>
  <c r="Q88" i="31"/>
  <c r="Q95" i="31"/>
  <c r="P97" i="32"/>
  <c r="M138" i="23"/>
  <c r="M134" i="23"/>
  <c r="N157" i="24"/>
  <c r="Q174" i="24"/>
  <c r="Q173" i="24"/>
  <c r="Q169" i="24"/>
  <c r="Q167" i="24"/>
  <c r="Q164" i="24"/>
  <c r="Q159" i="24"/>
  <c r="I134" i="24"/>
  <c r="I129" i="24" s="1"/>
  <c r="I131" i="24"/>
  <c r="J211" i="25"/>
  <c r="N104" i="27"/>
  <c r="G101" i="28"/>
  <c r="G95" i="28" s="1"/>
  <c r="D155" i="28"/>
  <c r="E146" i="29"/>
  <c r="G137" i="29"/>
  <c r="H108" i="31"/>
  <c r="H106" i="31"/>
  <c r="H95" i="31"/>
  <c r="H94" i="31"/>
  <c r="P108" i="31"/>
  <c r="P85" i="31"/>
  <c r="P90" i="31"/>
  <c r="P106" i="31"/>
  <c r="C94" i="33"/>
  <c r="C88" i="33"/>
  <c r="C55" i="40"/>
  <c r="C64" i="40"/>
  <c r="C36" i="38"/>
  <c r="F88" i="33"/>
  <c r="C51" i="40"/>
  <c r="D55" i="41"/>
  <c r="O51" i="37"/>
  <c r="O72" i="37"/>
  <c r="N61" i="35"/>
  <c r="N58" i="35"/>
  <c r="N57" i="35"/>
  <c r="N52" i="35"/>
  <c r="N66" i="37"/>
  <c r="N81" i="37"/>
  <c r="L89" i="44"/>
  <c r="L89" i="43"/>
  <c r="L87" i="44"/>
  <c r="L87" i="43"/>
  <c r="M57" i="35"/>
  <c r="M50" i="35" s="1"/>
  <c r="M52" i="35"/>
  <c r="C85" i="44"/>
  <c r="C67" i="43"/>
  <c r="I76" i="37"/>
  <c r="D74" i="41"/>
  <c r="O36" i="42"/>
  <c r="O68" i="44"/>
  <c r="K51" i="37"/>
  <c r="K50" i="37" s="1"/>
  <c r="K72" i="37"/>
  <c r="J54" i="41"/>
  <c r="H37" i="34"/>
  <c r="H175" i="6" s="1"/>
  <c r="C60" i="40"/>
  <c r="D60" i="41"/>
  <c r="I34" i="42"/>
  <c r="I37" i="42"/>
  <c r="I177" i="6" s="1"/>
  <c r="E151" i="28"/>
  <c r="M135" i="28"/>
  <c r="E134" i="28"/>
  <c r="N120" i="29"/>
  <c r="H37" i="30"/>
  <c r="H174" i="6" s="1"/>
  <c r="O107" i="31"/>
  <c r="G122" i="33"/>
  <c r="O100" i="31"/>
  <c r="G121" i="33"/>
  <c r="O120" i="33"/>
  <c r="O119" i="33"/>
  <c r="O84" i="31"/>
  <c r="Q105" i="32"/>
  <c r="Q99" i="32"/>
  <c r="Q97" i="32"/>
  <c r="M115" i="33"/>
  <c r="M99" i="33"/>
  <c r="M83" i="33" s="1"/>
  <c r="M88" i="33"/>
  <c r="M100" i="33"/>
  <c r="M89" i="33"/>
  <c r="J64" i="36"/>
  <c r="H75" i="37"/>
  <c r="G63" i="37"/>
  <c r="G60" i="37"/>
  <c r="G56" i="37"/>
  <c r="G54" i="37"/>
  <c r="G75" i="37"/>
  <c r="C60" i="41"/>
  <c r="H37" i="42"/>
  <c r="H177" i="6" s="1"/>
  <c r="M58" i="35"/>
  <c r="E54" i="37"/>
  <c r="E75" i="37"/>
  <c r="D35" i="46"/>
  <c r="D34" i="46"/>
  <c r="J120" i="28"/>
  <c r="B101" i="28"/>
  <c r="K113" i="29"/>
  <c r="C114" i="29"/>
  <c r="L105" i="31"/>
  <c r="L100" i="31"/>
  <c r="N102" i="32"/>
  <c r="N97" i="32"/>
  <c r="N84" i="32"/>
  <c r="J105" i="33"/>
  <c r="J100" i="33"/>
  <c r="J99" i="33"/>
  <c r="J97" i="33"/>
  <c r="J93" i="33"/>
  <c r="J89" i="33"/>
  <c r="G64" i="36"/>
  <c r="G54" i="36"/>
  <c r="P82" i="37"/>
  <c r="L66" i="37"/>
  <c r="E55" i="37"/>
  <c r="D63" i="37"/>
  <c r="D60" i="37"/>
  <c r="D56" i="37"/>
  <c r="D54" i="37"/>
  <c r="D75" i="37"/>
  <c r="G37" i="38"/>
  <c r="G176" i="6" s="1"/>
  <c r="G57" i="41"/>
  <c r="O74" i="41"/>
  <c r="O53" i="41"/>
  <c r="O59" i="41"/>
  <c r="O57" i="41"/>
  <c r="O50" i="41" s="1"/>
  <c r="E37" i="42"/>
  <c r="E177" i="6" s="1"/>
  <c r="E35" i="42"/>
  <c r="Q159" i="28"/>
  <c r="I129" i="28"/>
  <c r="I123" i="28" s="1"/>
  <c r="I120" i="28"/>
  <c r="O154" i="29"/>
  <c r="B128" i="29"/>
  <c r="J120" i="29"/>
  <c r="K107" i="31"/>
  <c r="K105" i="31"/>
  <c r="C122" i="33"/>
  <c r="K99" i="31"/>
  <c r="C121" i="33"/>
  <c r="K120" i="33"/>
  <c r="M102" i="32"/>
  <c r="M97" i="32"/>
  <c r="I105" i="33"/>
  <c r="I99" i="33"/>
  <c r="Q94" i="33"/>
  <c r="I93" i="33"/>
  <c r="Q90" i="33"/>
  <c r="I89" i="33"/>
  <c r="M60" i="35"/>
  <c r="F64" i="36"/>
  <c r="N82" i="37"/>
  <c r="K66" i="37"/>
  <c r="C60" i="37"/>
  <c r="D55" i="37"/>
  <c r="D50" i="37" s="1"/>
  <c r="C63" i="37"/>
  <c r="C56" i="37"/>
  <c r="C54" i="37"/>
  <c r="C75" i="37"/>
  <c r="E67" i="39"/>
  <c r="E61" i="39"/>
  <c r="E58" i="39"/>
  <c r="E57" i="39"/>
  <c r="E67" i="40"/>
  <c r="E82" i="40"/>
  <c r="E61" i="40"/>
  <c r="E58" i="40"/>
  <c r="E57" i="40"/>
  <c r="M57" i="40"/>
  <c r="M36" i="38"/>
  <c r="D37" i="42"/>
  <c r="D177" i="6" s="1"/>
  <c r="D35" i="42"/>
  <c r="C67" i="45"/>
  <c r="C68" i="45"/>
  <c r="C73" i="45"/>
  <c r="H129" i="28"/>
  <c r="H120" i="28"/>
  <c r="P116" i="28"/>
  <c r="P112" i="28"/>
  <c r="H111" i="28"/>
  <c r="P109" i="28"/>
  <c r="H102" i="28"/>
  <c r="I120" i="29"/>
  <c r="I107" i="29" s="1"/>
  <c r="Q116" i="29"/>
  <c r="L100" i="32"/>
  <c r="L97" i="32"/>
  <c r="L87" i="32"/>
  <c r="P106" i="33"/>
  <c r="H105" i="33"/>
  <c r="H100" i="33"/>
  <c r="H99" i="33"/>
  <c r="H97" i="33"/>
  <c r="P94" i="33"/>
  <c r="H93" i="33"/>
  <c r="P90" i="33"/>
  <c r="H89" i="33"/>
  <c r="E66" i="36"/>
  <c r="E64" i="36"/>
  <c r="E54" i="36"/>
  <c r="M82" i="37"/>
  <c r="I66" i="37"/>
  <c r="C55" i="37"/>
  <c r="B63" i="37"/>
  <c r="B60" i="37"/>
  <c r="B56" i="37"/>
  <c r="D65" i="39"/>
  <c r="D61" i="39"/>
  <c r="D58" i="39"/>
  <c r="D67" i="40"/>
  <c r="Q75" i="41"/>
  <c r="F52" i="41"/>
  <c r="F50" i="41" s="1"/>
  <c r="M37" i="50"/>
  <c r="M179" i="6" s="1"/>
  <c r="M35" i="50"/>
  <c r="G120" i="28"/>
  <c r="O118" i="28"/>
  <c r="G115" i="28"/>
  <c r="O114" i="28"/>
  <c r="O148" i="28"/>
  <c r="H120" i="29"/>
  <c r="P116" i="29"/>
  <c r="K97" i="32"/>
  <c r="O106" i="33"/>
  <c r="G105" i="33"/>
  <c r="G83" i="33" s="1"/>
  <c r="G99" i="33"/>
  <c r="O94" i="33"/>
  <c r="O90" i="33"/>
  <c r="G89" i="33"/>
  <c r="Q66" i="35"/>
  <c r="Q54" i="35"/>
  <c r="C61" i="39"/>
  <c r="C58" i="39"/>
  <c r="C67" i="40"/>
  <c r="K57" i="40"/>
  <c r="K61" i="40"/>
  <c r="D65" i="41"/>
  <c r="D57" i="41"/>
  <c r="L53" i="41"/>
  <c r="L74" i="41"/>
  <c r="B37" i="42"/>
  <c r="B177" i="6" s="1"/>
  <c r="B35" i="42"/>
  <c r="N114" i="28"/>
  <c r="F111" i="28"/>
  <c r="N109" i="28"/>
  <c r="N107" i="28" s="1"/>
  <c r="F108" i="28"/>
  <c r="F100" i="28"/>
  <c r="O116" i="29"/>
  <c r="G100" i="29"/>
  <c r="G95" i="29" s="1"/>
  <c r="M37" i="30"/>
  <c r="M174" i="6" s="1"/>
  <c r="P103" i="31"/>
  <c r="H97" i="31"/>
  <c r="P91" i="31"/>
  <c r="J100" i="32"/>
  <c r="J99" i="32"/>
  <c r="J87" i="32"/>
  <c r="B87" i="32"/>
  <c r="M93" i="33"/>
  <c r="N106" i="33"/>
  <c r="F105" i="33"/>
  <c r="F99" i="33"/>
  <c r="F97" i="33"/>
  <c r="N94" i="33"/>
  <c r="F93" i="33"/>
  <c r="N90" i="33"/>
  <c r="F89" i="33"/>
  <c r="N88" i="33"/>
  <c r="P64" i="35"/>
  <c r="B61" i="39"/>
  <c r="B58" i="39"/>
  <c r="B57" i="39"/>
  <c r="B58" i="40"/>
  <c r="C65" i="41"/>
  <c r="C57" i="41"/>
  <c r="K53" i="41"/>
  <c r="K74" i="41"/>
  <c r="N64" i="43"/>
  <c r="C64" i="44"/>
  <c r="C70" i="44"/>
  <c r="C36" i="42"/>
  <c r="M118" i="28"/>
  <c r="M107" i="28" s="1"/>
  <c r="M114" i="28"/>
  <c r="M148" i="28"/>
  <c r="E138" i="28"/>
  <c r="N114" i="29"/>
  <c r="O103" i="31"/>
  <c r="O91" i="31"/>
  <c r="Q95" i="32"/>
  <c r="Q88" i="32"/>
  <c r="M106" i="33"/>
  <c r="M90" i="33"/>
  <c r="M66" i="35"/>
  <c r="G74" i="37"/>
  <c r="I57" i="40"/>
  <c r="I67" i="40"/>
  <c r="I36" i="38"/>
  <c r="I61" i="40"/>
  <c r="I50" i="40" s="1"/>
  <c r="B57" i="41"/>
  <c r="M64" i="43"/>
  <c r="D72" i="49"/>
  <c r="D55" i="49"/>
  <c r="D51" i="49" s="1"/>
  <c r="L53" i="49"/>
  <c r="L70" i="49"/>
  <c r="D120" i="28"/>
  <c r="L118" i="28"/>
  <c r="L107" i="28" s="1"/>
  <c r="L116" i="28"/>
  <c r="D115" i="28"/>
  <c r="L114" i="28"/>
  <c r="D111" i="28"/>
  <c r="D107" i="28" s="1"/>
  <c r="L109" i="28"/>
  <c r="D108" i="28"/>
  <c r="D100" i="28"/>
  <c r="M116" i="29"/>
  <c r="M114" i="29"/>
  <c r="E100" i="29"/>
  <c r="N106" i="31"/>
  <c r="F102" i="31"/>
  <c r="N95" i="31"/>
  <c r="N94" i="31"/>
  <c r="N88" i="31"/>
  <c r="P103" i="32"/>
  <c r="H100" i="32"/>
  <c r="H87" i="32"/>
  <c r="P85" i="32"/>
  <c r="L106" i="33"/>
  <c r="D105" i="33"/>
  <c r="D97" i="33"/>
  <c r="L94" i="33"/>
  <c r="L90" i="33"/>
  <c r="L88" i="33"/>
  <c r="N66" i="35"/>
  <c r="E74" i="37"/>
  <c r="H57" i="40"/>
  <c r="H67" i="40"/>
  <c r="D63" i="41"/>
  <c r="I53" i="41"/>
  <c r="I74" i="41"/>
  <c r="D86" i="44"/>
  <c r="L85" i="44"/>
  <c r="K118" i="28"/>
  <c r="C115" i="28"/>
  <c r="K114" i="28"/>
  <c r="C147" i="28"/>
  <c r="L114" i="29"/>
  <c r="E102" i="31"/>
  <c r="G102" i="32"/>
  <c r="G100" i="32"/>
  <c r="O95" i="32"/>
  <c r="O88" i="32"/>
  <c r="G87" i="32"/>
  <c r="O85" i="32"/>
  <c r="K106" i="33"/>
  <c r="C105" i="33"/>
  <c r="C99" i="33"/>
  <c r="C97" i="33"/>
  <c r="C93" i="33"/>
  <c r="G57" i="40"/>
  <c r="G67" i="40"/>
  <c r="L75" i="41"/>
  <c r="L51" i="41"/>
  <c r="H74" i="41"/>
  <c r="H53" i="41"/>
  <c r="H55" i="41"/>
  <c r="H56" i="41"/>
  <c r="C86" i="44"/>
  <c r="C68" i="43"/>
  <c r="K85" i="44"/>
  <c r="K67" i="43"/>
  <c r="C84" i="44"/>
  <c r="C66" i="43"/>
  <c r="J129" i="28"/>
  <c r="J118" i="28"/>
  <c r="B113" i="28"/>
  <c r="B108" i="28"/>
  <c r="K114" i="29"/>
  <c r="C100" i="29"/>
  <c r="K102" i="29"/>
  <c r="L108" i="31"/>
  <c r="L90" i="31"/>
  <c r="L88" i="31"/>
  <c r="N85" i="32"/>
  <c r="J106" i="33"/>
  <c r="J94" i="33"/>
  <c r="J90" i="33"/>
  <c r="J88" i="33"/>
  <c r="Q64" i="35"/>
  <c r="M73" i="37"/>
  <c r="K51" i="41"/>
  <c r="G74" i="41"/>
  <c r="G53" i="41"/>
  <c r="J76" i="43"/>
  <c r="J70" i="43"/>
  <c r="M82" i="44"/>
  <c r="Q146" i="28"/>
  <c r="I141" i="28"/>
  <c r="I136" i="28"/>
  <c r="J114" i="29"/>
  <c r="B102" i="29"/>
  <c r="B100" i="29"/>
  <c r="K95" i="31"/>
  <c r="M85" i="32"/>
  <c r="M83" i="32" s="1"/>
  <c r="I106" i="33"/>
  <c r="I88" i="33"/>
  <c r="C37" i="38"/>
  <c r="C176" i="6" s="1"/>
  <c r="C35" i="38"/>
  <c r="E54" i="40"/>
  <c r="E64" i="40"/>
  <c r="E36" i="38"/>
  <c r="J51" i="41"/>
  <c r="N66" i="41"/>
  <c r="N81" i="41"/>
  <c r="F74" i="41"/>
  <c r="F53" i="41"/>
  <c r="N76" i="44"/>
  <c r="N67" i="44"/>
  <c r="Q87" i="51"/>
  <c r="E78" i="52"/>
  <c r="O57" i="48"/>
  <c r="E77" i="52"/>
  <c r="J37" i="50"/>
  <c r="J179" i="6" s="1"/>
  <c r="L55" i="48"/>
  <c r="P59" i="49"/>
  <c r="G76" i="45"/>
  <c r="C53" i="48"/>
  <c r="E76" i="52"/>
  <c r="E88" i="52"/>
  <c r="I53" i="47"/>
  <c r="I75" i="48"/>
  <c r="Q74" i="48"/>
  <c r="I68" i="48"/>
  <c r="K70" i="49"/>
  <c r="D73" i="45"/>
  <c r="D72" i="45"/>
  <c r="D68" i="45"/>
  <c r="D37" i="46"/>
  <c r="D178" i="6" s="1"/>
  <c r="J62" i="47"/>
  <c r="L56" i="49"/>
  <c r="Q80" i="51"/>
  <c r="Q89" i="51"/>
  <c r="Q81" i="51"/>
  <c r="Q76" i="51"/>
  <c r="E89" i="52"/>
  <c r="E81" i="52"/>
  <c r="C72" i="45"/>
  <c r="I59" i="47"/>
  <c r="I57" i="47"/>
  <c r="I55" i="47"/>
  <c r="O62" i="48"/>
  <c r="O51" i="48" s="1"/>
  <c r="O59" i="48"/>
  <c r="O52" i="48"/>
  <c r="P87" i="51"/>
  <c r="P81" i="51"/>
  <c r="E87" i="52"/>
  <c r="D87" i="52"/>
  <c r="D81" i="52"/>
  <c r="I62" i="47"/>
  <c r="C55" i="49"/>
  <c r="C81" i="52"/>
  <c r="C80" i="52"/>
  <c r="I61" i="47"/>
  <c r="I77" i="48"/>
  <c r="B81" i="52"/>
  <c r="I52" i="47"/>
  <c r="E77" i="48"/>
  <c r="O89" i="45"/>
  <c r="D64" i="36"/>
  <c r="G64" i="39"/>
  <c r="G63" i="39"/>
  <c r="G60" i="39"/>
  <c r="G66" i="40"/>
  <c r="G63" i="40"/>
  <c r="G56" i="40"/>
  <c r="G51" i="40"/>
  <c r="I60" i="41"/>
  <c r="F52" i="47"/>
  <c r="D62" i="47"/>
  <c r="E76" i="48"/>
  <c r="O69" i="49"/>
  <c r="L58" i="49"/>
  <c r="K54" i="49"/>
  <c r="K51" i="49" s="1"/>
  <c r="K87" i="51"/>
  <c r="K81" i="51"/>
  <c r="E85" i="52"/>
  <c r="Q87" i="53"/>
  <c r="Q78" i="53"/>
  <c r="O54" i="35"/>
  <c r="O51" i="35"/>
  <c r="C66" i="36"/>
  <c r="C64" i="36"/>
  <c r="C63" i="36"/>
  <c r="C60" i="36"/>
  <c r="C56" i="36"/>
  <c r="K55" i="36"/>
  <c r="C54" i="36"/>
  <c r="K52" i="36"/>
  <c r="C51" i="36"/>
  <c r="P65" i="37"/>
  <c r="P37" i="38"/>
  <c r="P176" i="6" s="1"/>
  <c r="F64" i="39"/>
  <c r="F63" i="39"/>
  <c r="N61" i="39"/>
  <c r="F60" i="39"/>
  <c r="N57" i="39"/>
  <c r="F66" i="40"/>
  <c r="F64" i="40"/>
  <c r="F63" i="40"/>
  <c r="F60" i="40"/>
  <c r="N57" i="40"/>
  <c r="F56" i="40"/>
  <c r="F54" i="40"/>
  <c r="F51" i="40"/>
  <c r="P63" i="43"/>
  <c r="L76" i="44"/>
  <c r="M71" i="45"/>
  <c r="E75" i="48"/>
  <c r="Q73" i="48"/>
  <c r="K58" i="49"/>
  <c r="H54" i="49"/>
  <c r="N106" i="52"/>
  <c r="P87" i="53"/>
  <c r="N64" i="35"/>
  <c r="N63" i="35"/>
  <c r="N60" i="35"/>
  <c r="N54" i="35"/>
  <c r="B64" i="36"/>
  <c r="B63" i="36"/>
  <c r="B60" i="36"/>
  <c r="B51" i="36"/>
  <c r="G65" i="37"/>
  <c r="G57" i="37"/>
  <c r="O65" i="37"/>
  <c r="E66" i="39"/>
  <c r="E64" i="39"/>
  <c r="E63" i="39"/>
  <c r="E60" i="39"/>
  <c r="M67" i="40"/>
  <c r="M50" i="40" s="1"/>
  <c r="E81" i="40"/>
  <c r="M65" i="40"/>
  <c r="M61" i="40"/>
  <c r="E60" i="40"/>
  <c r="E56" i="40"/>
  <c r="E51" i="40"/>
  <c r="O73" i="43"/>
  <c r="C76" i="44"/>
  <c r="K76" i="44"/>
  <c r="I84" i="45"/>
  <c r="L68" i="45"/>
  <c r="J61" i="47"/>
  <c r="J60" i="47"/>
  <c r="O60" i="48"/>
  <c r="H55" i="48"/>
  <c r="L77" i="49"/>
  <c r="H58" i="49"/>
  <c r="J89" i="51"/>
  <c r="I89" i="51"/>
  <c r="I87" i="51"/>
  <c r="Q85" i="51"/>
  <c r="I81" i="51"/>
  <c r="I80" i="51"/>
  <c r="I78" i="51"/>
  <c r="Q77" i="51"/>
  <c r="I76" i="51"/>
  <c r="Q74" i="51"/>
  <c r="E74" i="52"/>
  <c r="O87" i="53"/>
  <c r="M64" i="35"/>
  <c r="M54" i="35"/>
  <c r="E71" i="37"/>
  <c r="I58" i="36"/>
  <c r="I55" i="36"/>
  <c r="F65" i="37"/>
  <c r="D64" i="39"/>
  <c r="L61" i="39"/>
  <c r="D60" i="39"/>
  <c r="L57" i="39"/>
  <c r="L67" i="40"/>
  <c r="D66" i="40"/>
  <c r="L65" i="40"/>
  <c r="D60" i="40"/>
  <c r="L58" i="40"/>
  <c r="L50" i="40" s="1"/>
  <c r="N73" i="43"/>
  <c r="B70" i="44"/>
  <c r="B67" i="44"/>
  <c r="B64" i="44"/>
  <c r="J76" i="44"/>
  <c r="H84" i="45"/>
  <c r="K68" i="45"/>
  <c r="N72" i="47"/>
  <c r="G62" i="48"/>
  <c r="O61" i="48"/>
  <c r="O56" i="48"/>
  <c r="J71" i="49"/>
  <c r="F89" i="51"/>
  <c r="H87" i="51"/>
  <c r="P85" i="51"/>
  <c r="H81" i="51"/>
  <c r="D85" i="52"/>
  <c r="D74" i="52"/>
  <c r="N87" i="53"/>
  <c r="L60" i="35"/>
  <c r="D71" i="37"/>
  <c r="H57" i="36"/>
  <c r="E65" i="37"/>
  <c r="M65" i="37"/>
  <c r="C64" i="39"/>
  <c r="C63" i="39"/>
  <c r="K61" i="39"/>
  <c r="C60" i="39"/>
  <c r="K58" i="39"/>
  <c r="K57" i="39"/>
  <c r="C66" i="40"/>
  <c r="K65" i="40"/>
  <c r="K50" i="40" s="1"/>
  <c r="K58" i="40"/>
  <c r="M55" i="41"/>
  <c r="M73" i="43"/>
  <c r="Q73" i="44"/>
  <c r="Q72" i="44"/>
  <c r="Q68" i="44"/>
  <c r="Q63" i="44"/>
  <c r="E84" i="45"/>
  <c r="J68" i="45"/>
  <c r="H61" i="47"/>
  <c r="H60" i="47"/>
  <c r="H73" i="49"/>
  <c r="G54" i="48"/>
  <c r="F62" i="48"/>
  <c r="N61" i="48"/>
  <c r="I71" i="49"/>
  <c r="J73" i="51"/>
  <c r="G89" i="51"/>
  <c r="G87" i="51"/>
  <c r="O85" i="51"/>
  <c r="G81" i="51"/>
  <c r="G80" i="51"/>
  <c r="G78" i="51"/>
  <c r="O74" i="51"/>
  <c r="B106" i="52"/>
  <c r="C88" i="52"/>
  <c r="M87" i="53"/>
  <c r="K63" i="35"/>
  <c r="K54" i="35"/>
  <c r="K51" i="35"/>
  <c r="G67" i="36"/>
  <c r="G61" i="36"/>
  <c r="G57" i="36"/>
  <c r="G52" i="36"/>
  <c r="D65" i="37"/>
  <c r="L65" i="37"/>
  <c r="L37" i="38"/>
  <c r="L176" i="6" s="1"/>
  <c r="B64" i="39"/>
  <c r="B63" i="39"/>
  <c r="B60" i="39"/>
  <c r="J67" i="40"/>
  <c r="B66" i="40"/>
  <c r="J65" i="40"/>
  <c r="B64" i="40"/>
  <c r="J61" i="40"/>
  <c r="J58" i="40"/>
  <c r="J57" i="40"/>
  <c r="B56" i="40"/>
  <c r="J55" i="40"/>
  <c r="J52" i="40"/>
  <c r="H82" i="41"/>
  <c r="L57" i="41"/>
  <c r="L55" i="41"/>
  <c r="L73" i="43"/>
  <c r="P73" i="44"/>
  <c r="H63" i="44"/>
  <c r="Q83" i="45"/>
  <c r="Q73" i="45"/>
  <c r="G61" i="47"/>
  <c r="G56" i="47"/>
  <c r="E62" i="48"/>
  <c r="Q60" i="49"/>
  <c r="I59" i="49"/>
  <c r="I57" i="49"/>
  <c r="Q56" i="49"/>
  <c r="B34" i="50"/>
  <c r="N90" i="51"/>
  <c r="F78" i="51"/>
  <c r="F72" i="51" s="1"/>
  <c r="N74" i="51"/>
  <c r="F104" i="52"/>
  <c r="B85" i="52"/>
  <c r="J98" i="52"/>
  <c r="L87" i="53"/>
  <c r="J64" i="35"/>
  <c r="J63" i="35"/>
  <c r="J60" i="35"/>
  <c r="J51" i="35"/>
  <c r="F61" i="36"/>
  <c r="F57" i="36"/>
  <c r="C57" i="37"/>
  <c r="K65" i="37"/>
  <c r="I67" i="39"/>
  <c r="I61" i="39"/>
  <c r="I58" i="39"/>
  <c r="I57" i="39"/>
  <c r="I65" i="40"/>
  <c r="I58" i="40"/>
  <c r="I72" i="41"/>
  <c r="C63" i="41"/>
  <c r="K57" i="41"/>
  <c r="K55" i="41"/>
  <c r="K73" i="43"/>
  <c r="C89" i="44"/>
  <c r="K84" i="44"/>
  <c r="C83" i="44"/>
  <c r="K81" i="44"/>
  <c r="P68" i="44"/>
  <c r="O73" i="44"/>
  <c r="P83" i="45"/>
  <c r="O73" i="45"/>
  <c r="G66" i="45"/>
  <c r="P73" i="45"/>
  <c r="F61" i="47"/>
  <c r="L60" i="48"/>
  <c r="L53" i="48"/>
  <c r="G71" i="49"/>
  <c r="P60" i="49"/>
  <c r="P56" i="49"/>
  <c r="H37" i="50"/>
  <c r="H179" i="6" s="1"/>
  <c r="Q37" i="50"/>
  <c r="Q179" i="6" s="1"/>
  <c r="Q88" i="51"/>
  <c r="J78" i="51"/>
  <c r="J72" i="51" s="1"/>
  <c r="M90" i="51"/>
  <c r="E89" i="51"/>
  <c r="E87" i="51"/>
  <c r="E81" i="51"/>
  <c r="E72" i="51" s="1"/>
  <c r="E80" i="51"/>
  <c r="E78" i="51"/>
  <c r="E76" i="51"/>
  <c r="M74" i="51"/>
  <c r="B103" i="52"/>
  <c r="Q89" i="52"/>
  <c r="Q87" i="52"/>
  <c r="Q81" i="52"/>
  <c r="Q80" i="52"/>
  <c r="K87" i="53"/>
  <c r="K80" i="53"/>
  <c r="Q55" i="35"/>
  <c r="Q52" i="35"/>
  <c r="I51" i="35"/>
  <c r="E67" i="36"/>
  <c r="E61" i="36"/>
  <c r="E57" i="36"/>
  <c r="E55" i="36"/>
  <c r="E52" i="36"/>
  <c r="B65" i="37"/>
  <c r="B57" i="37"/>
  <c r="B55" i="37"/>
  <c r="H61" i="39"/>
  <c r="H58" i="39"/>
  <c r="H57" i="39"/>
  <c r="P51" i="39"/>
  <c r="H65" i="40"/>
  <c r="H61" i="40"/>
  <c r="H58" i="40"/>
  <c r="J57" i="41"/>
  <c r="J55" i="41"/>
  <c r="P37" i="42"/>
  <c r="P177" i="6" s="1"/>
  <c r="J66" i="43"/>
  <c r="N68" i="44"/>
  <c r="F72" i="44"/>
  <c r="D66" i="45"/>
  <c r="E61" i="47"/>
  <c r="E56" i="47"/>
  <c r="G70" i="48"/>
  <c r="I58" i="48"/>
  <c r="O53" i="48"/>
  <c r="K60" i="48"/>
  <c r="K56" i="48"/>
  <c r="C55" i="48"/>
  <c r="P61" i="49"/>
  <c r="O60" i="49"/>
  <c r="P37" i="50"/>
  <c r="P179" i="6" s="1"/>
  <c r="C106" i="51"/>
  <c r="N88" i="51"/>
  <c r="J77" i="51"/>
  <c r="D89" i="51"/>
  <c r="D87" i="51"/>
  <c r="L85" i="51"/>
  <c r="D81" i="51"/>
  <c r="D80" i="51"/>
  <c r="I102" i="52"/>
  <c r="P89" i="52"/>
  <c r="P87" i="52"/>
  <c r="P81" i="52"/>
  <c r="P80" i="52"/>
  <c r="P73" i="52"/>
  <c r="H90" i="52"/>
  <c r="J87" i="53"/>
  <c r="J80" i="53"/>
  <c r="H63" i="35"/>
  <c r="H60" i="35"/>
  <c r="P57" i="35"/>
  <c r="Q60" i="37"/>
  <c r="Q50" i="37" s="1"/>
  <c r="G61" i="39"/>
  <c r="G58" i="39"/>
  <c r="G57" i="39"/>
  <c r="G65" i="40"/>
  <c r="G61" i="40"/>
  <c r="G58" i="40"/>
  <c r="I55" i="41"/>
  <c r="Q85" i="44"/>
  <c r="I66" i="43"/>
  <c r="Q69" i="48"/>
  <c r="M61" i="49"/>
  <c r="N60" i="49"/>
  <c r="G104" i="51"/>
  <c r="C78" i="51"/>
  <c r="O87" i="52"/>
  <c r="O81" i="52"/>
  <c r="O80" i="52"/>
  <c r="I87" i="53"/>
  <c r="Q77" i="53"/>
  <c r="O61" i="35"/>
  <c r="O50" i="35" s="1"/>
  <c r="O57" i="35"/>
  <c r="O52" i="35"/>
  <c r="C67" i="36"/>
  <c r="C65" i="36"/>
  <c r="C61" i="36"/>
  <c r="C58" i="36"/>
  <c r="C57" i="36"/>
  <c r="C55" i="36"/>
  <c r="C52" i="36"/>
  <c r="F61" i="39"/>
  <c r="F57" i="39"/>
  <c r="F67" i="40"/>
  <c r="F65" i="40"/>
  <c r="F61" i="40"/>
  <c r="F58" i="40"/>
  <c r="F57" i="40"/>
  <c r="F50" i="40" s="1"/>
  <c r="F55" i="40"/>
  <c r="F52" i="40"/>
  <c r="H57" i="41"/>
  <c r="P90" i="44"/>
  <c r="P85" i="44"/>
  <c r="C60" i="47"/>
  <c r="I60" i="48"/>
  <c r="I73" i="48"/>
  <c r="I70" i="48"/>
  <c r="M60" i="49"/>
  <c r="J90" i="51"/>
  <c r="J82" i="51"/>
  <c r="B78" i="51"/>
  <c r="J74" i="51"/>
  <c r="F106" i="52"/>
  <c r="N81" i="52"/>
  <c r="N80" i="52"/>
  <c r="F95" i="52"/>
  <c r="H87" i="53"/>
  <c r="H80" i="53"/>
  <c r="M132" i="6"/>
  <c r="G88" i="14"/>
  <c r="F88" i="14"/>
  <c r="M36" i="6"/>
  <c r="C49" i="6"/>
  <c r="K47" i="6"/>
  <c r="K44" i="6"/>
  <c r="K42" i="6" s="1"/>
  <c r="C43" i="6"/>
  <c r="K41" i="6"/>
  <c r="C37" i="6"/>
  <c r="K35" i="6"/>
  <c r="C31" i="6"/>
  <c r="P86" i="14"/>
  <c r="K36" i="6"/>
  <c r="C59" i="6"/>
  <c r="C132" i="6" s="1"/>
  <c r="E35" i="6"/>
  <c r="D64" i="14"/>
  <c r="D85" i="14" s="1"/>
  <c r="C58" i="6"/>
  <c r="Q57" i="6"/>
  <c r="M57" i="6"/>
  <c r="E48" i="6"/>
  <c r="M37" i="6"/>
  <c r="E36" i="6"/>
  <c r="C86" i="14"/>
  <c r="C64" i="14"/>
  <c r="C56" i="6" s="1"/>
  <c r="C131" i="6" s="1"/>
  <c r="B55" i="6"/>
  <c r="B130" i="6" s="1"/>
  <c r="C55" i="6"/>
  <c r="C130" i="6" s="1"/>
  <c r="N74" i="14"/>
  <c r="I31" i="6"/>
  <c r="Q36" i="6"/>
  <c r="B57" i="6"/>
  <c r="B64" i="14"/>
  <c r="J104" i="6"/>
  <c r="I35" i="6"/>
  <c r="L37" i="9"/>
  <c r="Q62" i="14"/>
  <c r="Q54" i="6" s="1"/>
  <c r="Q129" i="6" s="1"/>
  <c r="I44" i="6"/>
  <c r="P55" i="6"/>
  <c r="P62" i="14"/>
  <c r="F104" i="6"/>
  <c r="C44" i="6"/>
  <c r="I37" i="9"/>
  <c r="O64" i="14"/>
  <c r="O62" i="14" s="1"/>
  <c r="O54" i="6" s="1"/>
  <c r="O129" i="6" s="1"/>
  <c r="N55" i="6"/>
  <c r="N130" i="6" s="1"/>
  <c r="J37" i="9"/>
  <c r="Q43" i="6"/>
  <c r="H37" i="9"/>
  <c r="Q96" i="14"/>
  <c r="Q157" i="6" s="1"/>
  <c r="N57" i="6"/>
  <c r="N64" i="14"/>
  <c r="N56" i="6" s="1"/>
  <c r="M62" i="14"/>
  <c r="M54" i="6" s="1"/>
  <c r="M129" i="6" s="1"/>
  <c r="M43" i="6"/>
  <c r="G37" i="9"/>
  <c r="P96" i="14"/>
  <c r="P157" i="6" s="1"/>
  <c r="F37" i="9"/>
  <c r="N96" i="14"/>
  <c r="N157" i="6" s="1"/>
  <c r="L64" i="14"/>
  <c r="L62" i="14" s="1"/>
  <c r="L54" i="6" s="1"/>
  <c r="B104" i="6"/>
  <c r="E44" i="6"/>
  <c r="E37" i="9"/>
  <c r="K64" i="14"/>
  <c r="D37" i="9"/>
  <c r="J64" i="14"/>
  <c r="C37" i="9"/>
  <c r="K48" i="6"/>
  <c r="C38" i="6"/>
  <c r="Q99" i="14"/>
  <c r="Q160" i="6" s="1"/>
  <c r="I64" i="14"/>
  <c r="I62" i="14" s="1"/>
  <c r="I54" i="6" s="1"/>
  <c r="I129" i="6" s="1"/>
  <c r="M49" i="6"/>
  <c r="B96" i="14"/>
  <c r="B157" i="6" s="1"/>
  <c r="H64" i="14"/>
  <c r="H62" i="14" s="1"/>
  <c r="H54" i="6" s="1"/>
  <c r="G84" i="14"/>
  <c r="I48" i="6"/>
  <c r="Q46" i="6"/>
  <c r="Q40" i="6"/>
  <c r="Q37" i="6"/>
  <c r="G64" i="14"/>
  <c r="G56" i="6" s="1"/>
  <c r="G131" i="6" s="1"/>
  <c r="F55" i="6"/>
  <c r="Q55" i="6"/>
  <c r="Q130" i="6" s="1"/>
  <c r="F57" i="6"/>
  <c r="F64" i="14"/>
  <c r="P84" i="14"/>
  <c r="B84" i="14"/>
  <c r="E64" i="14"/>
  <c r="E62" i="14" s="1"/>
  <c r="E54" i="6" s="1"/>
  <c r="E129" i="6" s="1"/>
  <c r="D55" i="6"/>
  <c r="G31" i="6"/>
  <c r="N65" i="10"/>
  <c r="N154" i="6" s="1"/>
  <c r="N46" i="10"/>
  <c r="Q59" i="10"/>
  <c r="I46" i="10"/>
  <c r="O59" i="10"/>
  <c r="M59" i="10"/>
  <c r="G59" i="10"/>
  <c r="G46" i="10"/>
  <c r="I59" i="10"/>
  <c r="F46" i="10"/>
  <c r="C60" i="10"/>
  <c r="E59" i="10"/>
  <c r="E46" i="10"/>
  <c r="D46" i="10"/>
  <c r="O47" i="6"/>
  <c r="O38" i="6"/>
  <c r="K29" i="6"/>
  <c r="C59" i="10"/>
  <c r="C46" i="10"/>
  <c r="B53" i="6"/>
  <c r="B65" i="10"/>
  <c r="B154" i="6" s="1"/>
  <c r="B46" i="10"/>
  <c r="K59" i="10"/>
  <c r="K46" i="10"/>
  <c r="L50" i="10"/>
  <c r="Q52" i="6"/>
  <c r="O52" i="6"/>
  <c r="N52" i="6"/>
  <c r="F150" i="6"/>
  <c r="P135" i="6"/>
  <c r="P150" i="6"/>
  <c r="H146" i="6"/>
  <c r="P144" i="6"/>
  <c r="H143" i="6"/>
  <c r="P136" i="6"/>
  <c r="F146" i="6"/>
  <c r="O136" i="6"/>
  <c r="L150" i="6"/>
  <c r="D149" i="6"/>
  <c r="L144" i="6"/>
  <c r="D143" i="6"/>
  <c r="K134" i="6"/>
  <c r="H134" i="6"/>
  <c r="Q131" i="6"/>
  <c r="H150" i="6"/>
  <c r="P148" i="6"/>
  <c r="P142" i="6"/>
  <c r="O150" i="6"/>
  <c r="K150" i="6"/>
  <c r="G150" i="6"/>
  <c r="C150" i="6"/>
  <c r="C149" i="6"/>
  <c r="B149" i="6"/>
  <c r="O148" i="6"/>
  <c r="K148" i="6"/>
  <c r="G148" i="6"/>
  <c r="H147" i="6"/>
  <c r="D147" i="6"/>
  <c r="G147" i="6"/>
  <c r="C147" i="6"/>
  <c r="B147" i="6"/>
  <c r="O146" i="6"/>
  <c r="K146" i="6"/>
  <c r="K145" i="6"/>
  <c r="G145" i="6"/>
  <c r="C145" i="6"/>
  <c r="B145" i="6"/>
  <c r="O144" i="6"/>
  <c r="O143" i="6"/>
  <c r="K143" i="6"/>
  <c r="G143" i="6"/>
  <c r="C143" i="6"/>
  <c r="C142" i="6"/>
  <c r="B143" i="6"/>
  <c r="D136" i="6"/>
  <c r="D134" i="6"/>
  <c r="L134" i="6"/>
  <c r="M131" i="6"/>
  <c r="E132" i="6"/>
  <c r="E130" i="6"/>
  <c r="M127" i="6"/>
  <c r="C127" i="6"/>
  <c r="P133" i="6"/>
  <c r="M94" i="18"/>
  <c r="C87" i="6"/>
  <c r="G149" i="6"/>
  <c r="K147" i="6"/>
  <c r="O145" i="6"/>
  <c r="C144" i="6"/>
  <c r="G142" i="6"/>
  <c r="H99" i="11"/>
  <c r="F137" i="12"/>
  <c r="F123" i="12"/>
  <c r="G149" i="13"/>
  <c r="B87" i="6"/>
  <c r="F139" i="6"/>
  <c r="Q145" i="12"/>
  <c r="Q118" i="11"/>
  <c r="Q138" i="11"/>
  <c r="F126" i="12"/>
  <c r="B105" i="12"/>
  <c r="B243" i="16"/>
  <c r="B187" i="15"/>
  <c r="F241" i="16"/>
  <c r="F185" i="15"/>
  <c r="F183" i="15" s="1"/>
  <c r="J239" i="16"/>
  <c r="J192" i="15"/>
  <c r="J194" i="15"/>
  <c r="J196" i="15"/>
  <c r="J183" i="15" s="1"/>
  <c r="J185" i="15"/>
  <c r="J187" i="15"/>
  <c r="J190" i="15"/>
  <c r="N234" i="16"/>
  <c r="N172" i="15"/>
  <c r="J229" i="16"/>
  <c r="J168" i="15"/>
  <c r="J170" i="15"/>
  <c r="J172" i="15"/>
  <c r="J174" i="15"/>
  <c r="J180" i="15"/>
  <c r="J176" i="15"/>
  <c r="J178" i="15"/>
  <c r="B226" i="16"/>
  <c r="B164" i="15"/>
  <c r="Q60" i="10"/>
  <c r="P120" i="11"/>
  <c r="P129" i="11"/>
  <c r="H143" i="13"/>
  <c r="H109" i="11"/>
  <c r="D140" i="13"/>
  <c r="D104" i="11"/>
  <c r="M82" i="14"/>
  <c r="O60" i="10"/>
  <c r="Q126" i="11"/>
  <c r="P117" i="11"/>
  <c r="J122" i="13"/>
  <c r="J152" i="13"/>
  <c r="P256" i="17"/>
  <c r="P209" i="15"/>
  <c r="D255" i="17"/>
  <c r="D206" i="15"/>
  <c r="L244" i="17"/>
  <c r="L244" i="16"/>
  <c r="L188" i="15"/>
  <c r="P242" i="16"/>
  <c r="P186" i="15"/>
  <c r="D241" i="16"/>
  <c r="D185" i="15"/>
  <c r="H239" i="16"/>
  <c r="H196" i="15"/>
  <c r="H198" i="15"/>
  <c r="H187" i="15"/>
  <c r="H192" i="15"/>
  <c r="P232" i="16"/>
  <c r="P170" i="15"/>
  <c r="M60" i="10"/>
  <c r="P126" i="11"/>
  <c r="B123" i="12"/>
  <c r="B120" i="12"/>
  <c r="C149" i="13"/>
  <c r="I122" i="13"/>
  <c r="I152" i="13"/>
  <c r="J201" i="15"/>
  <c r="H212" i="16"/>
  <c r="N140" i="6"/>
  <c r="Q136" i="11"/>
  <c r="N104" i="12"/>
  <c r="G105" i="12"/>
  <c r="G98" i="12" s="1"/>
  <c r="G100" i="12"/>
  <c r="G107" i="12"/>
  <c r="G102" i="12"/>
  <c r="G119" i="13"/>
  <c r="H122" i="13"/>
  <c r="H152" i="13"/>
  <c r="J198" i="15"/>
  <c r="J103" i="12"/>
  <c r="J98" i="12" s="1"/>
  <c r="J139" i="12"/>
  <c r="F105" i="12"/>
  <c r="F100" i="12"/>
  <c r="F107" i="12"/>
  <c r="G122" i="13"/>
  <c r="G152" i="13"/>
  <c r="L55" i="6"/>
  <c r="L96" i="14"/>
  <c r="L157" i="6" s="1"/>
  <c r="E105" i="12"/>
  <c r="E100" i="12"/>
  <c r="E107" i="12"/>
  <c r="E102" i="12"/>
  <c r="E62" i="10"/>
  <c r="G57" i="6"/>
  <c r="G86" i="14"/>
  <c r="O49" i="6"/>
  <c r="G46" i="6"/>
  <c r="O35" i="6"/>
  <c r="D100" i="12"/>
  <c r="D107" i="12"/>
  <c r="D102" i="12"/>
  <c r="D109" i="12"/>
  <c r="D111" i="12"/>
  <c r="D105" i="12"/>
  <c r="B59" i="6"/>
  <c r="B88" i="14"/>
  <c r="B100" i="14"/>
  <c r="B161" i="6" s="1"/>
  <c r="J55" i="6"/>
  <c r="J130" i="6" s="1"/>
  <c r="J96" i="14"/>
  <c r="J157" i="6" s="1"/>
  <c r="M255" i="15"/>
  <c r="F149" i="6"/>
  <c r="J147" i="6"/>
  <c r="N145" i="6"/>
  <c r="B144" i="6"/>
  <c r="N138" i="6"/>
  <c r="C102" i="12"/>
  <c r="C109" i="12"/>
  <c r="C62" i="10"/>
  <c r="C111" i="12"/>
  <c r="I84" i="14"/>
  <c r="I96" i="14"/>
  <c r="I157" i="6" s="1"/>
  <c r="G82" i="14"/>
  <c r="H190" i="15"/>
  <c r="M128" i="11"/>
  <c r="P118" i="11"/>
  <c r="F102" i="12"/>
  <c r="B154" i="12"/>
  <c r="B126" i="12"/>
  <c r="H55" i="6"/>
  <c r="H96" i="14"/>
  <c r="H157" i="6" s="1"/>
  <c r="J88" i="14"/>
  <c r="J82" i="14"/>
  <c r="F8" i="6"/>
  <c r="F132" i="6" s="1"/>
  <c r="F82" i="14"/>
  <c r="P123" i="11"/>
  <c r="B136" i="12"/>
  <c r="F111" i="12"/>
  <c r="G44" i="6"/>
  <c r="O40" i="6"/>
  <c r="G37" i="6"/>
  <c r="M86" i="14"/>
  <c r="M92" i="14"/>
  <c r="H189" i="15"/>
  <c r="M121" i="11"/>
  <c r="E111" i="12"/>
  <c r="F130" i="6"/>
  <c r="F106" i="12"/>
  <c r="F104" i="12"/>
  <c r="E106" i="12"/>
  <c r="E104" i="12"/>
  <c r="F99" i="12"/>
  <c r="F112" i="12"/>
  <c r="C135" i="13"/>
  <c r="J86" i="14"/>
  <c r="J92" i="14"/>
  <c r="B8" i="6"/>
  <c r="B82" i="14"/>
  <c r="P87" i="6"/>
  <c r="N66" i="10"/>
  <c r="N155" i="6" s="1"/>
  <c r="I60" i="10"/>
  <c r="K154" i="12"/>
  <c r="K126" i="11"/>
  <c r="J116" i="12"/>
  <c r="D106" i="12"/>
  <c r="B104" i="12"/>
  <c r="E99" i="12"/>
  <c r="Q63" i="10"/>
  <c r="Q118" i="12"/>
  <c r="E112" i="12"/>
  <c r="B137" i="13"/>
  <c r="D96" i="14"/>
  <c r="D157" i="6" s="1"/>
  <c r="G49" i="6"/>
  <c r="O45" i="6"/>
  <c r="O29" i="6"/>
  <c r="O127" i="6" s="1"/>
  <c r="D203" i="15"/>
  <c r="J169" i="15"/>
  <c r="O87" i="6"/>
  <c r="J66" i="10"/>
  <c r="J155" i="6" s="1"/>
  <c r="K123" i="11"/>
  <c r="N139" i="12"/>
  <c r="N103" i="11"/>
  <c r="F136" i="12"/>
  <c r="F100" i="11"/>
  <c r="J105" i="11"/>
  <c r="J102" i="11"/>
  <c r="J134" i="12"/>
  <c r="C106" i="12"/>
  <c r="D99" i="12"/>
  <c r="P118" i="12"/>
  <c r="P120" i="12"/>
  <c r="P129" i="12"/>
  <c r="P116" i="12"/>
  <c r="P123" i="12"/>
  <c r="D112" i="12"/>
  <c r="D104" i="12"/>
  <c r="M152" i="13"/>
  <c r="Q138" i="13"/>
  <c r="Q136" i="13"/>
  <c r="J58" i="6"/>
  <c r="J87" i="14"/>
  <c r="D88" i="14"/>
  <c r="H86" i="14"/>
  <c r="L84" i="14"/>
  <c r="J184" i="15"/>
  <c r="N87" i="6"/>
  <c r="G140" i="6"/>
  <c r="K138" i="6"/>
  <c r="J150" i="6"/>
  <c r="N148" i="6"/>
  <c r="F145" i="6"/>
  <c r="J143" i="6"/>
  <c r="F138" i="6"/>
  <c r="M116" i="11"/>
  <c r="I134" i="12"/>
  <c r="I105" i="11"/>
  <c r="B134" i="12"/>
  <c r="B106" i="12"/>
  <c r="C99" i="12"/>
  <c r="O120" i="12"/>
  <c r="O129" i="12"/>
  <c r="G109" i="12"/>
  <c r="C104" i="12"/>
  <c r="L152" i="13"/>
  <c r="P138" i="13"/>
  <c r="P136" i="13"/>
  <c r="F86" i="14"/>
  <c r="I87" i="14"/>
  <c r="I99" i="14"/>
  <c r="I160" i="6" s="1"/>
  <c r="Q226" i="15"/>
  <c r="J171" i="15"/>
  <c r="M87" i="6"/>
  <c r="J138" i="6"/>
  <c r="K135" i="6"/>
  <c r="Q53" i="6"/>
  <c r="Q127" i="11"/>
  <c r="M118" i="11"/>
  <c r="H154" i="13"/>
  <c r="H126" i="11"/>
  <c r="L139" i="13"/>
  <c r="L103" i="11"/>
  <c r="H105" i="11"/>
  <c r="H100" i="11"/>
  <c r="H107" i="11"/>
  <c r="H102" i="11"/>
  <c r="Q129" i="12"/>
  <c r="B99" i="12"/>
  <c r="J152" i="12"/>
  <c r="J122" i="12"/>
  <c r="K152" i="13"/>
  <c r="O138" i="13"/>
  <c r="O136" i="13"/>
  <c r="O129" i="13"/>
  <c r="B86" i="14"/>
  <c r="N7" i="6"/>
  <c r="N131" i="6" s="1"/>
  <c r="N81" i="14"/>
  <c r="D205" i="15"/>
  <c r="H184" i="15"/>
  <c r="L87" i="6"/>
  <c r="L93" i="6"/>
  <c r="I135" i="6"/>
  <c r="O53" i="6"/>
  <c r="E60" i="10"/>
  <c r="G154" i="12"/>
  <c r="G126" i="11"/>
  <c r="G153" i="12"/>
  <c r="G151" i="12"/>
  <c r="G121" i="11"/>
  <c r="C150" i="12"/>
  <c r="G148" i="12"/>
  <c r="K146" i="12"/>
  <c r="C141" i="12"/>
  <c r="O140" i="12"/>
  <c r="K139" i="12"/>
  <c r="O137" i="12"/>
  <c r="C136" i="12"/>
  <c r="G134" i="12"/>
  <c r="G100" i="11"/>
  <c r="G102" i="11"/>
  <c r="G109" i="11"/>
  <c r="G111" i="11"/>
  <c r="F116" i="12"/>
  <c r="Q120" i="12"/>
  <c r="Q115" i="12" s="1"/>
  <c r="E109" i="12"/>
  <c r="O147" i="13"/>
  <c r="N138" i="13"/>
  <c r="M94" i="14"/>
  <c r="G47" i="6"/>
  <c r="O43" i="6"/>
  <c r="G40" i="6"/>
  <c r="O36" i="6"/>
  <c r="M221" i="15"/>
  <c r="J195" i="15"/>
  <c r="F169" i="15"/>
  <c r="L254" i="17"/>
  <c r="L254" i="16"/>
  <c r="L205" i="15"/>
  <c r="H213" i="15"/>
  <c r="H215" i="15"/>
  <c r="H202" i="15"/>
  <c r="H204" i="15"/>
  <c r="L237" i="17"/>
  <c r="L237" i="16"/>
  <c r="L236" i="17"/>
  <c r="L236" i="16"/>
  <c r="L174" i="15"/>
  <c r="L233" i="16"/>
  <c r="L171" i="15"/>
  <c r="P231" i="16"/>
  <c r="P169" i="15"/>
  <c r="D230" i="16"/>
  <c r="D168" i="15"/>
  <c r="K87" i="6"/>
  <c r="O149" i="6"/>
  <c r="C148" i="6"/>
  <c r="G146" i="6"/>
  <c r="K144" i="6"/>
  <c r="O142" i="6"/>
  <c r="H135" i="6"/>
  <c r="N53" i="6"/>
  <c r="M127" i="11"/>
  <c r="Q120" i="11"/>
  <c r="F134" i="12"/>
  <c r="Q126" i="12"/>
  <c r="G110" i="12"/>
  <c r="D101" i="12"/>
  <c r="M138" i="13"/>
  <c r="K94" i="14"/>
  <c r="M99" i="14"/>
  <c r="M160" i="6" s="1"/>
  <c r="P212" i="15"/>
  <c r="B205" i="15"/>
  <c r="G213" i="15"/>
  <c r="G202" i="15"/>
  <c r="G204" i="15"/>
  <c r="G210" i="15"/>
  <c r="J87" i="6"/>
  <c r="G135" i="6"/>
  <c r="M53" i="6"/>
  <c r="J148" i="6"/>
  <c r="N146" i="6"/>
  <c r="F143" i="6"/>
  <c r="N139" i="6"/>
  <c r="F66" i="10"/>
  <c r="F155" i="6" s="1"/>
  <c r="L106" i="11"/>
  <c r="Q149" i="12"/>
  <c r="Q143" i="12"/>
  <c r="Q142" i="12"/>
  <c r="Q142" i="11"/>
  <c r="E134" i="12"/>
  <c r="F110" i="12"/>
  <c r="C101" i="12"/>
  <c r="M147" i="13"/>
  <c r="L138" i="13"/>
  <c r="J94" i="14"/>
  <c r="H195" i="15"/>
  <c r="P173" i="15"/>
  <c r="Q87" i="6"/>
  <c r="I87" i="6"/>
  <c r="E135" i="6"/>
  <c r="N129" i="11"/>
  <c r="M120" i="11"/>
  <c r="P127" i="11"/>
  <c r="D154" i="13"/>
  <c r="D126" i="11"/>
  <c r="D151" i="13"/>
  <c r="D121" i="11"/>
  <c r="D102" i="11"/>
  <c r="D109" i="11"/>
  <c r="D111" i="11"/>
  <c r="F121" i="12"/>
  <c r="F118" i="12"/>
  <c r="E110" i="12"/>
  <c r="B101" i="12"/>
  <c r="B109" i="12"/>
  <c r="L147" i="13"/>
  <c r="K138" i="13"/>
  <c r="K137" i="13"/>
  <c r="K49" i="9"/>
  <c r="G94" i="14"/>
  <c r="J189" i="15"/>
  <c r="J186" i="15"/>
  <c r="H87" i="6"/>
  <c r="P147" i="6"/>
  <c r="D146" i="6"/>
  <c r="H144" i="6"/>
  <c r="L142" i="6"/>
  <c r="D123" i="11"/>
  <c r="C154" i="12"/>
  <c r="C153" i="12"/>
  <c r="C123" i="11"/>
  <c r="C151" i="12"/>
  <c r="C121" i="11"/>
  <c r="O149" i="12"/>
  <c r="C148" i="12"/>
  <c r="G146" i="12"/>
  <c r="O143" i="12"/>
  <c r="O142" i="12"/>
  <c r="K140" i="12"/>
  <c r="G139" i="12"/>
  <c r="K137" i="12"/>
  <c r="O135" i="12"/>
  <c r="C134" i="12"/>
  <c r="C102" i="11"/>
  <c r="C104" i="11"/>
  <c r="C99" i="11"/>
  <c r="C106" i="11"/>
  <c r="B116" i="12"/>
  <c r="D110" i="12"/>
  <c r="Q123" i="12"/>
  <c r="K147" i="13"/>
  <c r="F94" i="14"/>
  <c r="G87" i="6"/>
  <c r="K149" i="6"/>
  <c r="O147" i="6"/>
  <c r="C146" i="6"/>
  <c r="G144" i="6"/>
  <c r="K142" i="6"/>
  <c r="C135" i="6"/>
  <c r="I53" i="6"/>
  <c r="Q122" i="11"/>
  <c r="H104" i="11"/>
  <c r="B126" i="11"/>
  <c r="B123" i="11"/>
  <c r="J112" i="11"/>
  <c r="B121" i="12"/>
  <c r="J147" i="13"/>
  <c r="G101" i="13"/>
  <c r="J84" i="14"/>
  <c r="H210" i="15"/>
  <c r="H186" i="15"/>
  <c r="F87" i="6"/>
  <c r="B150" i="6"/>
  <c r="J146" i="6"/>
  <c r="N144" i="6"/>
  <c r="H106" i="11"/>
  <c r="Q152" i="12"/>
  <c r="Q147" i="12"/>
  <c r="I112" i="11"/>
  <c r="I98" i="11" s="1"/>
  <c r="O118" i="12"/>
  <c r="I147" i="13"/>
  <c r="O119" i="13"/>
  <c r="B171" i="15"/>
  <c r="E87" i="6"/>
  <c r="P134" i="6"/>
  <c r="P125" i="11"/>
  <c r="P122" i="11"/>
  <c r="B118" i="12"/>
  <c r="C112" i="12"/>
  <c r="H147" i="13"/>
  <c r="F84" i="14"/>
  <c r="J197" i="15"/>
  <c r="M186" i="15"/>
  <c r="M190" i="15"/>
  <c r="M192" i="15"/>
  <c r="M194" i="15"/>
  <c r="M196" i="15"/>
  <c r="M185" i="15"/>
  <c r="M183" i="15" s="1"/>
  <c r="M168" i="15"/>
  <c r="M170" i="15"/>
  <c r="M172" i="15"/>
  <c r="M174" i="15"/>
  <c r="M180" i="15"/>
  <c r="M176" i="15"/>
  <c r="P177" i="17"/>
  <c r="P75" i="14"/>
  <c r="P98" i="14" s="1"/>
  <c r="P159" i="6" s="1"/>
  <c r="P181" i="17"/>
  <c r="D87" i="6"/>
  <c r="H149" i="6"/>
  <c r="P145" i="6"/>
  <c r="D144" i="6"/>
  <c r="H142" i="6"/>
  <c r="O134" i="6"/>
  <c r="F65" i="10"/>
  <c r="F154" i="6" s="1"/>
  <c r="O152" i="12"/>
  <c r="O122" i="11"/>
  <c r="K149" i="12"/>
  <c r="K119" i="11"/>
  <c r="O147" i="12"/>
  <c r="O117" i="11"/>
  <c r="C146" i="12"/>
  <c r="C116" i="11"/>
  <c r="K143" i="12"/>
  <c r="K109" i="11"/>
  <c r="K142" i="12"/>
  <c r="G140" i="12"/>
  <c r="G104" i="11"/>
  <c r="C139" i="12"/>
  <c r="G137" i="12"/>
  <c r="K135" i="12"/>
  <c r="B112" i="12"/>
  <c r="B103" i="12"/>
  <c r="Q116" i="12"/>
  <c r="G147" i="13"/>
  <c r="H197" i="15"/>
  <c r="J173" i="15"/>
  <c r="H194" i="15"/>
  <c r="D243" i="16"/>
  <c r="D187" i="15"/>
  <c r="H241" i="16"/>
  <c r="H185" i="15"/>
  <c r="L239" i="17"/>
  <c r="L239" i="16"/>
  <c r="L192" i="15"/>
  <c r="L194" i="15"/>
  <c r="L185" i="15"/>
  <c r="L183" i="15" s="1"/>
  <c r="L186" i="15"/>
  <c r="D237" i="17"/>
  <c r="D237" i="16"/>
  <c r="D174" i="15"/>
  <c r="D236" i="16"/>
  <c r="D236" i="17"/>
  <c r="I86" i="14"/>
  <c r="C93" i="14"/>
  <c r="P201" i="15"/>
  <c r="J188" i="15"/>
  <c r="C172" i="15"/>
  <c r="O163" i="15"/>
  <c r="M171" i="15"/>
  <c r="D254" i="17"/>
  <c r="D247" i="17"/>
  <c r="D245" i="17"/>
  <c r="P243" i="17"/>
  <c r="P187" i="17"/>
  <c r="P183" i="17" s="1"/>
  <c r="P178" i="17"/>
  <c r="P175" i="17"/>
  <c r="P172" i="17"/>
  <c r="B224" i="17"/>
  <c r="B162" i="17"/>
  <c r="D220" i="16"/>
  <c r="D159" i="15"/>
  <c r="D220" i="17"/>
  <c r="O243" i="17"/>
  <c r="O187" i="17"/>
  <c r="O183" i="17" s="1"/>
  <c r="G169" i="17"/>
  <c r="G231" i="17"/>
  <c r="Q161" i="17"/>
  <c r="Q223" i="17"/>
  <c r="C220" i="17"/>
  <c r="C159" i="15"/>
  <c r="F252" i="17"/>
  <c r="L212" i="16"/>
  <c r="C190" i="16"/>
  <c r="Q204" i="17"/>
  <c r="Q253" i="17"/>
  <c r="E252" i="17"/>
  <c r="I201" i="17"/>
  <c r="I250" i="17"/>
  <c r="Q203" i="16"/>
  <c r="B190" i="16"/>
  <c r="Q212" i="16"/>
  <c r="Q209" i="16"/>
  <c r="Q207" i="16"/>
  <c r="P257" i="16"/>
  <c r="P212" i="16"/>
  <c r="P209" i="16"/>
  <c r="D255" i="16"/>
  <c r="Q202" i="16"/>
  <c r="L253" i="16"/>
  <c r="L204" i="16"/>
  <c r="P202" i="16"/>
  <c r="D196" i="16"/>
  <c r="D183" i="16" s="1"/>
  <c r="D239" i="16"/>
  <c r="D187" i="16"/>
  <c r="D185" i="16"/>
  <c r="D190" i="16"/>
  <c r="D197" i="16"/>
  <c r="D171" i="16"/>
  <c r="D168" i="16"/>
  <c r="K250" i="17"/>
  <c r="C187" i="16"/>
  <c r="C185" i="16"/>
  <c r="C197" i="16"/>
  <c r="C171" i="16"/>
  <c r="C180" i="16"/>
  <c r="C168" i="16"/>
  <c r="B187" i="16"/>
  <c r="B194" i="16"/>
  <c r="B197" i="16"/>
  <c r="B171" i="16"/>
  <c r="B173" i="16"/>
  <c r="B180" i="16"/>
  <c r="B168" i="16"/>
  <c r="B170" i="16"/>
  <c r="B177" i="16"/>
  <c r="N163" i="16"/>
  <c r="N158" i="16" s="1"/>
  <c r="N161" i="16"/>
  <c r="G203" i="17"/>
  <c r="L184" i="16"/>
  <c r="L240" i="16"/>
  <c r="P87" i="14"/>
  <c r="D86" i="14"/>
  <c r="H84" i="14"/>
  <c r="N253" i="16"/>
  <c r="B252" i="16"/>
  <c r="F250" i="16"/>
  <c r="J224" i="16"/>
  <c r="J162" i="15"/>
  <c r="N222" i="16"/>
  <c r="N160" i="15"/>
  <c r="B221" i="16"/>
  <c r="B159" i="15"/>
  <c r="P211" i="16"/>
  <c r="C178" i="16"/>
  <c r="C175" i="16"/>
  <c r="K152" i="12"/>
  <c r="G149" i="12"/>
  <c r="K147" i="12"/>
  <c r="O145" i="12"/>
  <c r="G143" i="12"/>
  <c r="G142" i="12"/>
  <c r="C140" i="12"/>
  <c r="O138" i="12"/>
  <c r="C137" i="12"/>
  <c r="G135" i="12"/>
  <c r="E99" i="14"/>
  <c r="E160" i="6" s="1"/>
  <c r="C92" i="14"/>
  <c r="O162" i="15"/>
  <c r="M204" i="15"/>
  <c r="M200" i="15" s="1"/>
  <c r="Q202" i="15"/>
  <c r="M195" i="15"/>
  <c r="D247" i="16"/>
  <c r="O211" i="16"/>
  <c r="L205" i="16"/>
  <c r="B185" i="16"/>
  <c r="N205" i="16"/>
  <c r="N200" i="16" s="1"/>
  <c r="N211" i="16"/>
  <c r="B178" i="16"/>
  <c r="B175" i="16"/>
  <c r="F135" i="12"/>
  <c r="L148" i="13"/>
  <c r="P146" i="13"/>
  <c r="H244" i="16"/>
  <c r="P240" i="16"/>
  <c r="H234" i="16"/>
  <c r="L232" i="16"/>
  <c r="P230" i="16"/>
  <c r="D229" i="16"/>
  <c r="B198" i="16"/>
  <c r="D188" i="16"/>
  <c r="N162" i="16"/>
  <c r="Q205" i="16"/>
  <c r="M163" i="16"/>
  <c r="I239" i="19"/>
  <c r="I98" i="18"/>
  <c r="I245" i="19"/>
  <c r="M215" i="19"/>
  <c r="M90" i="18"/>
  <c r="M217" i="19"/>
  <c r="M218" i="19"/>
  <c r="M219" i="19"/>
  <c r="M220" i="19"/>
  <c r="M221" i="19"/>
  <c r="M84" i="18"/>
  <c r="M222" i="19"/>
  <c r="M223" i="19"/>
  <c r="F152" i="12"/>
  <c r="N150" i="12"/>
  <c r="B149" i="12"/>
  <c r="F147" i="12"/>
  <c r="O48" i="6"/>
  <c r="G45" i="6"/>
  <c r="O41" i="6"/>
  <c r="G38" i="6"/>
  <c r="O34" i="6"/>
  <c r="G29" i="6"/>
  <c r="G127" i="6" s="1"/>
  <c r="Q85" i="14"/>
  <c r="O220" i="17"/>
  <c r="O160" i="15"/>
  <c r="Q213" i="16"/>
  <c r="B195" i="16"/>
  <c r="C188" i="16"/>
  <c r="G183" i="16"/>
  <c r="C170" i="16"/>
  <c r="D257" i="16"/>
  <c r="D256" i="16"/>
  <c r="P205" i="16"/>
  <c r="P200" i="16" s="1"/>
  <c r="D192" i="16"/>
  <c r="D189" i="16"/>
  <c r="D242" i="16"/>
  <c r="H163" i="16"/>
  <c r="H158" i="16" s="1"/>
  <c r="H159" i="16"/>
  <c r="B241" i="17"/>
  <c r="F76" i="14"/>
  <c r="F105" i="6" s="1"/>
  <c r="N233" i="17"/>
  <c r="N171" i="17"/>
  <c r="B232" i="17"/>
  <c r="B170" i="17"/>
  <c r="F230" i="17"/>
  <c r="F168" i="17"/>
  <c r="L224" i="17"/>
  <c r="L162" i="17"/>
  <c r="P160" i="17"/>
  <c r="P222" i="17"/>
  <c r="B136" i="6"/>
  <c r="F134" i="6"/>
  <c r="P150" i="13"/>
  <c r="D143" i="13"/>
  <c r="D142" i="13"/>
  <c r="P141" i="13"/>
  <c r="M129" i="12"/>
  <c r="M115" i="12" s="1"/>
  <c r="I63" i="10"/>
  <c r="Q62" i="10"/>
  <c r="F152" i="13"/>
  <c r="L87" i="14"/>
  <c r="P85" i="14"/>
  <c r="D84" i="14"/>
  <c r="C191" i="15"/>
  <c r="J253" i="16"/>
  <c r="N251" i="16"/>
  <c r="B250" i="16"/>
  <c r="J247" i="16"/>
  <c r="J246" i="16"/>
  <c r="J245" i="16"/>
  <c r="J242" i="16"/>
  <c r="N240" i="16"/>
  <c r="J235" i="16"/>
  <c r="F234" i="16"/>
  <c r="J232" i="16"/>
  <c r="N230" i="16"/>
  <c r="B229" i="16"/>
  <c r="B168" i="15"/>
  <c r="N227" i="16"/>
  <c r="F224" i="16"/>
  <c r="J222" i="16"/>
  <c r="N220" i="16"/>
  <c r="N162" i="15"/>
  <c r="B188" i="16"/>
  <c r="D177" i="16"/>
  <c r="D172" i="16"/>
  <c r="O205" i="16"/>
  <c r="C192" i="16"/>
  <c r="C173" i="16"/>
  <c r="Q252" i="17"/>
  <c r="Q203" i="17"/>
  <c r="E251" i="17"/>
  <c r="Q184" i="17"/>
  <c r="Q240" i="17"/>
  <c r="M171" i="17"/>
  <c r="M233" i="17"/>
  <c r="Q169" i="17"/>
  <c r="Q231" i="17"/>
  <c r="E168" i="17"/>
  <c r="E230" i="17"/>
  <c r="O160" i="17"/>
  <c r="O158" i="17" s="1"/>
  <c r="O222" i="17"/>
  <c r="G119" i="11"/>
  <c r="C99" i="14"/>
  <c r="C160" i="6" s="1"/>
  <c r="B93" i="14"/>
  <c r="D245" i="16"/>
  <c r="Q210" i="16"/>
  <c r="D184" i="16"/>
  <c r="C177" i="16"/>
  <c r="C172" i="16"/>
  <c r="B257" i="16"/>
  <c r="P179" i="17"/>
  <c r="L171" i="17"/>
  <c r="L233" i="17"/>
  <c r="P169" i="17"/>
  <c r="P231" i="17"/>
  <c r="D168" i="17"/>
  <c r="D230" i="17"/>
  <c r="J224" i="17"/>
  <c r="J162" i="17"/>
  <c r="J158" i="17" s="1"/>
  <c r="N222" i="17"/>
  <c r="N160" i="17"/>
  <c r="B221" i="17"/>
  <c r="B159" i="17"/>
  <c r="K164" i="15"/>
  <c r="K158" i="15" s="1"/>
  <c r="H247" i="16"/>
  <c r="H246" i="16"/>
  <c r="H245" i="16"/>
  <c r="H242" i="16"/>
  <c r="H235" i="16"/>
  <c r="H173" i="15"/>
  <c r="C184" i="16"/>
  <c r="B172" i="16"/>
  <c r="N159" i="16"/>
  <c r="O231" i="17"/>
  <c r="O169" i="17"/>
  <c r="C168" i="17"/>
  <c r="C230" i="17"/>
  <c r="I224" i="17"/>
  <c r="I162" i="17"/>
  <c r="M160" i="17"/>
  <c r="M158" i="17" s="1"/>
  <c r="M222" i="17"/>
  <c r="J129" i="12"/>
  <c r="N120" i="12"/>
  <c r="B119" i="12"/>
  <c r="F117" i="12"/>
  <c r="N154" i="12"/>
  <c r="N153" i="12"/>
  <c r="B152" i="12"/>
  <c r="N151" i="12"/>
  <c r="J150" i="12"/>
  <c r="N148" i="12"/>
  <c r="K88" i="14"/>
  <c r="O46" i="6"/>
  <c r="G43" i="6"/>
  <c r="G36" i="6"/>
  <c r="O31" i="6"/>
  <c r="B206" i="15"/>
  <c r="D162" i="15"/>
  <c r="D160" i="15"/>
  <c r="C175" i="15"/>
  <c r="K220" i="17"/>
  <c r="K162" i="15"/>
  <c r="B191" i="16"/>
  <c r="B184" i="16"/>
  <c r="D174" i="16"/>
  <c r="C233" i="17"/>
  <c r="N240" i="17"/>
  <c r="N184" i="17"/>
  <c r="B76" i="14"/>
  <c r="B74" i="14" s="1"/>
  <c r="B72" i="14" s="1"/>
  <c r="Q94" i="18"/>
  <c r="H87" i="14"/>
  <c r="C187" i="15"/>
  <c r="D164" i="15"/>
  <c r="C162" i="15"/>
  <c r="C160" i="15"/>
  <c r="J220" i="16"/>
  <c r="J164" i="15"/>
  <c r="L213" i="16"/>
  <c r="C174" i="16"/>
  <c r="M169" i="17"/>
  <c r="M231" i="17"/>
  <c r="K160" i="17"/>
  <c r="K222" i="17"/>
  <c r="F87" i="14"/>
  <c r="I88" i="14"/>
  <c r="C81" i="14"/>
  <c r="C180" i="15"/>
  <c r="G172" i="15"/>
  <c r="C164" i="15"/>
  <c r="D179" i="16"/>
  <c r="B174" i="16"/>
  <c r="I163" i="17"/>
  <c r="D210" i="17"/>
  <c r="D216" i="17"/>
  <c r="L231" i="17"/>
  <c r="L169" i="17"/>
  <c r="D75" i="14"/>
  <c r="D74" i="14" s="1"/>
  <c r="D229" i="17"/>
  <c r="D181" i="17"/>
  <c r="D178" i="17"/>
  <c r="D179" i="17"/>
  <c r="D172" i="17"/>
  <c r="B87" i="14"/>
  <c r="C178" i="15"/>
  <c r="H220" i="16"/>
  <c r="H164" i="15"/>
  <c r="Q201" i="16"/>
  <c r="Q200" i="16" s="1"/>
  <c r="C179" i="16"/>
  <c r="K169" i="17"/>
  <c r="K231" i="17"/>
  <c r="Q163" i="17"/>
  <c r="I160" i="17"/>
  <c r="I222" i="17"/>
  <c r="E94" i="18"/>
  <c r="F122" i="12"/>
  <c r="J120" i="12"/>
  <c r="J154" i="12"/>
  <c r="J153" i="12"/>
  <c r="J151" i="12"/>
  <c r="F150" i="12"/>
  <c r="J148" i="12"/>
  <c r="N146" i="12"/>
  <c r="B63" i="10"/>
  <c r="G132" i="6"/>
  <c r="K86" i="14"/>
  <c r="G48" i="6"/>
  <c r="O44" i="6"/>
  <c r="G41" i="6"/>
  <c r="O37" i="6"/>
  <c r="G34" i="6"/>
  <c r="C176" i="15"/>
  <c r="P159" i="15"/>
  <c r="C192" i="15"/>
  <c r="G220" i="17"/>
  <c r="G164" i="15"/>
  <c r="Q215" i="16"/>
  <c r="P201" i="16"/>
  <c r="B179" i="16"/>
  <c r="C176" i="16"/>
  <c r="L211" i="16"/>
  <c r="F233" i="17"/>
  <c r="F171" i="17"/>
  <c r="L163" i="17"/>
  <c r="L164" i="17"/>
  <c r="L120" i="11"/>
  <c r="I62" i="10"/>
  <c r="B81" i="14"/>
  <c r="D172" i="15"/>
  <c r="O161" i="15"/>
  <c r="F230" i="16"/>
  <c r="F168" i="15"/>
  <c r="F220" i="16"/>
  <c r="F164" i="15"/>
  <c r="F158" i="15" s="1"/>
  <c r="F159" i="15"/>
  <c r="L186" i="16"/>
  <c r="B176" i="16"/>
  <c r="K211" i="16"/>
  <c r="G240" i="17"/>
  <c r="Q243" i="17"/>
  <c r="Q187" i="17"/>
  <c r="I169" i="17"/>
  <c r="I231" i="17"/>
  <c r="O163" i="17"/>
  <c r="G160" i="17"/>
  <c r="G222" i="17"/>
  <c r="Q160" i="17"/>
  <c r="Q222" i="17"/>
  <c r="C181" i="19"/>
  <c r="O209" i="19"/>
  <c r="O224" i="20"/>
  <c r="O172" i="19"/>
  <c r="C167" i="19"/>
  <c r="C165" i="19"/>
  <c r="K164" i="19"/>
  <c r="K221" i="21"/>
  <c r="G172" i="19"/>
  <c r="G160" i="19"/>
  <c r="G158" i="19"/>
  <c r="C209" i="20"/>
  <c r="C205" i="20"/>
  <c r="G195" i="20"/>
  <c r="G201" i="20"/>
  <c r="G198" i="20"/>
  <c r="O182" i="20"/>
  <c r="O181" i="20"/>
  <c r="O178" i="20"/>
  <c r="O188" i="20"/>
  <c r="O185" i="20"/>
  <c r="I241" i="20"/>
  <c r="I241" i="19"/>
  <c r="Q237" i="20"/>
  <c r="Q208" i="19"/>
  <c r="Q199" i="19"/>
  <c r="Q206" i="19"/>
  <c r="Q197" i="19"/>
  <c r="Q204" i="19"/>
  <c r="I227" i="20"/>
  <c r="I227" i="19"/>
  <c r="M224" i="20"/>
  <c r="M224" i="19"/>
  <c r="E195" i="20"/>
  <c r="E202" i="20"/>
  <c r="P208" i="19"/>
  <c r="P199" i="19"/>
  <c r="P206" i="19"/>
  <c r="D229" i="20"/>
  <c r="D178" i="19"/>
  <c r="L223" i="21"/>
  <c r="L223" i="20"/>
  <c r="H221" i="21"/>
  <c r="H164" i="19"/>
  <c r="H219" i="21"/>
  <c r="H162" i="19"/>
  <c r="L217" i="20"/>
  <c r="L160" i="19"/>
  <c r="D162" i="19"/>
  <c r="D160" i="19"/>
  <c r="D172" i="19"/>
  <c r="L245" i="20"/>
  <c r="L206" i="20"/>
  <c r="H242" i="20"/>
  <c r="H199" i="20"/>
  <c r="L197" i="20"/>
  <c r="L240" i="20"/>
  <c r="D195" i="20"/>
  <c r="D202" i="20"/>
  <c r="D237" i="20"/>
  <c r="E241" i="21"/>
  <c r="E198" i="21"/>
  <c r="I196" i="21"/>
  <c r="I239" i="21"/>
  <c r="M203" i="21"/>
  <c r="M206" i="21"/>
  <c r="M201" i="21"/>
  <c r="M204" i="21"/>
  <c r="M200" i="21"/>
  <c r="M207" i="21"/>
  <c r="Q191" i="21"/>
  <c r="Q235" i="21"/>
  <c r="O237" i="20"/>
  <c r="O208" i="19"/>
  <c r="O199" i="19"/>
  <c r="O206" i="19"/>
  <c r="O195" i="19"/>
  <c r="O202" i="19"/>
  <c r="C229" i="20"/>
  <c r="C178" i="19"/>
  <c r="G219" i="20"/>
  <c r="G219" i="21"/>
  <c r="G162" i="19"/>
  <c r="C162" i="19"/>
  <c r="C160" i="19"/>
  <c r="C172" i="19"/>
  <c r="C163" i="19"/>
  <c r="C170" i="19"/>
  <c r="C195" i="20"/>
  <c r="C202" i="20"/>
  <c r="C208" i="20"/>
  <c r="C199" i="20"/>
  <c r="J233" i="17"/>
  <c r="J171" i="17"/>
  <c r="N231" i="17"/>
  <c r="N169" i="17"/>
  <c r="B230" i="17"/>
  <c r="B168" i="17"/>
  <c r="L160" i="17"/>
  <c r="L158" i="17" s="1"/>
  <c r="L222" i="17"/>
  <c r="H245" i="20"/>
  <c r="H206" i="20"/>
  <c r="L238" i="20"/>
  <c r="L195" i="20"/>
  <c r="Q202" i="19"/>
  <c r="O198" i="19"/>
  <c r="D235" i="20"/>
  <c r="P202" i="19"/>
  <c r="P179" i="19"/>
  <c r="D166" i="19"/>
  <c r="C191" i="19"/>
  <c r="D203" i="20"/>
  <c r="B134" i="6"/>
  <c r="I224" i="19"/>
  <c r="Q209" i="19"/>
  <c r="P204" i="19"/>
  <c r="P197" i="19"/>
  <c r="P209" i="19"/>
  <c r="Q205" i="19"/>
  <c r="I198" i="19"/>
  <c r="I194" i="19" s="1"/>
  <c r="O204" i="19"/>
  <c r="O197" i="19"/>
  <c r="D233" i="20"/>
  <c r="P205" i="19"/>
  <c r="H198" i="19"/>
  <c r="D232" i="20"/>
  <c r="D196" i="20"/>
  <c r="O205" i="19"/>
  <c r="G198" i="19"/>
  <c r="L231" i="20"/>
  <c r="C214" i="21"/>
  <c r="G193" i="17"/>
  <c r="J135" i="6"/>
  <c r="E89" i="18"/>
  <c r="E217" i="19"/>
  <c r="E219" i="19"/>
  <c r="D170" i="19"/>
  <c r="D182" i="19"/>
  <c r="D158" i="19"/>
  <c r="G207" i="20"/>
  <c r="J254" i="17"/>
  <c r="I94" i="14"/>
  <c r="M196" i="16"/>
  <c r="M193" i="16"/>
  <c r="M190" i="16"/>
  <c r="M187" i="16"/>
  <c r="M164" i="16"/>
  <c r="I163" i="16"/>
  <c r="M161" i="16"/>
  <c r="P216" i="17"/>
  <c r="D173" i="17"/>
  <c r="Q70" i="18"/>
  <c r="Q89" i="18"/>
  <c r="C184" i="19"/>
  <c r="D161" i="19"/>
  <c r="C182" i="19"/>
  <c r="C179" i="19"/>
  <c r="K169" i="19"/>
  <c r="E207" i="20"/>
  <c r="P88" i="14"/>
  <c r="D87" i="14"/>
  <c r="L178" i="16"/>
  <c r="P176" i="16"/>
  <c r="G202" i="17"/>
  <c r="C173" i="17"/>
  <c r="O91" i="18"/>
  <c r="E246" i="19"/>
  <c r="I222" i="19"/>
  <c r="P168" i="19"/>
  <c r="I165" i="19"/>
  <c r="L255" i="17"/>
  <c r="H243" i="16"/>
  <c r="H237" i="16"/>
  <c r="H236" i="16"/>
  <c r="H233" i="16"/>
  <c r="L231" i="16"/>
  <c r="H226" i="16"/>
  <c r="D225" i="16"/>
  <c r="H223" i="16"/>
  <c r="L221" i="16"/>
  <c r="K178" i="16"/>
  <c r="K167" i="16" s="1"/>
  <c r="O176" i="16"/>
  <c r="C190" i="19"/>
  <c r="O168" i="19"/>
  <c r="G164" i="19"/>
  <c r="I246" i="20"/>
  <c r="I245" i="20"/>
  <c r="I206" i="19"/>
  <c r="I243" i="20"/>
  <c r="I243" i="19"/>
  <c r="I200" i="19"/>
  <c r="E242" i="20"/>
  <c r="E242" i="19"/>
  <c r="I240" i="20"/>
  <c r="I197" i="19"/>
  <c r="M238" i="20"/>
  <c r="M238" i="19"/>
  <c r="M195" i="19"/>
  <c r="Q235" i="20"/>
  <c r="E190" i="19"/>
  <c r="Q234" i="20"/>
  <c r="E186" i="19"/>
  <c r="E233" i="20"/>
  <c r="Q232" i="20"/>
  <c r="E228" i="20"/>
  <c r="E228" i="19"/>
  <c r="M171" i="19"/>
  <c r="I169" i="19"/>
  <c r="M167" i="19"/>
  <c r="D226" i="20"/>
  <c r="L200" i="20"/>
  <c r="O179" i="20"/>
  <c r="J178" i="16"/>
  <c r="N176" i="16"/>
  <c r="F135" i="6"/>
  <c r="M228" i="19"/>
  <c r="M230" i="19"/>
  <c r="Q200" i="19"/>
  <c r="P196" i="19"/>
  <c r="D177" i="19"/>
  <c r="H240" i="20"/>
  <c r="H197" i="19"/>
  <c r="P235" i="20"/>
  <c r="P191" i="19"/>
  <c r="D186" i="19"/>
  <c r="P229" i="20"/>
  <c r="P178" i="19"/>
  <c r="H226" i="20"/>
  <c r="H188" i="19"/>
  <c r="H182" i="19"/>
  <c r="H179" i="19"/>
  <c r="H186" i="19"/>
  <c r="L171" i="19"/>
  <c r="H169" i="19"/>
  <c r="L167" i="19"/>
  <c r="P214" i="20"/>
  <c r="P159" i="19"/>
  <c r="P171" i="19"/>
  <c r="P169" i="19"/>
  <c r="L224" i="20"/>
  <c r="P206" i="20"/>
  <c r="J255" i="17"/>
  <c r="E94" i="14"/>
  <c r="M194" i="16"/>
  <c r="M191" i="16"/>
  <c r="M185" i="16"/>
  <c r="Q93" i="14"/>
  <c r="I164" i="16"/>
  <c r="M159" i="16"/>
  <c r="Q171" i="17"/>
  <c r="I84" i="18"/>
  <c r="M244" i="19"/>
  <c r="E221" i="19"/>
  <c r="P200" i="19"/>
  <c r="O196" i="19"/>
  <c r="C177" i="19"/>
  <c r="L168" i="19"/>
  <c r="D164" i="19"/>
  <c r="G243" i="20"/>
  <c r="G200" i="19"/>
  <c r="G240" i="20"/>
  <c r="G197" i="19"/>
  <c r="C186" i="19"/>
  <c r="G226" i="20"/>
  <c r="G179" i="19"/>
  <c r="G175" i="19" s="1"/>
  <c r="K171" i="19"/>
  <c r="G169" i="19"/>
  <c r="K167" i="19"/>
  <c r="O159" i="19"/>
  <c r="O171" i="19"/>
  <c r="O169" i="19"/>
  <c r="O157" i="19" s="1"/>
  <c r="L179" i="20"/>
  <c r="O200" i="19"/>
  <c r="M196" i="19"/>
  <c r="K168" i="19"/>
  <c r="C164" i="19"/>
  <c r="F169" i="19"/>
  <c r="F161" i="19"/>
  <c r="J159" i="19"/>
  <c r="D206" i="20"/>
  <c r="H200" i="20"/>
  <c r="O171" i="17"/>
  <c r="L196" i="19"/>
  <c r="Q201" i="19"/>
  <c r="E243" i="20"/>
  <c r="E200" i="19"/>
  <c r="Q241" i="20"/>
  <c r="Q241" i="19"/>
  <c r="E240" i="20"/>
  <c r="E197" i="19"/>
  <c r="E240" i="19"/>
  <c r="I238" i="20"/>
  <c r="I195" i="19"/>
  <c r="M229" i="20"/>
  <c r="M229" i="19"/>
  <c r="Q221" i="20"/>
  <c r="Q164" i="19"/>
  <c r="Q219" i="20"/>
  <c r="Q162" i="19"/>
  <c r="I216" i="20"/>
  <c r="I216" i="19"/>
  <c r="M166" i="19"/>
  <c r="M160" i="19"/>
  <c r="C206" i="20"/>
  <c r="G200" i="20"/>
  <c r="E201" i="20"/>
  <c r="E198" i="20"/>
  <c r="M198" i="20"/>
  <c r="M205" i="20"/>
  <c r="Q177" i="20"/>
  <c r="O234" i="17"/>
  <c r="P201" i="19"/>
  <c r="D200" i="19"/>
  <c r="D243" i="20"/>
  <c r="D197" i="19"/>
  <c r="D240" i="20"/>
  <c r="H238" i="20"/>
  <c r="H195" i="19"/>
  <c r="L232" i="20"/>
  <c r="L181" i="19"/>
  <c r="D169" i="19"/>
  <c r="H222" i="21"/>
  <c r="H165" i="19"/>
  <c r="P221" i="21"/>
  <c r="P164" i="19"/>
  <c r="P219" i="21"/>
  <c r="P162" i="19"/>
  <c r="L214" i="20"/>
  <c r="L210" i="20"/>
  <c r="D200" i="20"/>
  <c r="D201" i="20"/>
  <c r="P242" i="20"/>
  <c r="P199" i="20"/>
  <c r="D198" i="20"/>
  <c r="D241" i="20"/>
  <c r="L201" i="20"/>
  <c r="L237" i="20"/>
  <c r="L198" i="20"/>
  <c r="L205" i="20"/>
  <c r="L209" i="20"/>
  <c r="Q203" i="19"/>
  <c r="O201" i="19"/>
  <c r="C200" i="19"/>
  <c r="C243" i="21"/>
  <c r="G238" i="20"/>
  <c r="G195" i="19"/>
  <c r="K229" i="20"/>
  <c r="K178" i="19"/>
  <c r="C169" i="19"/>
  <c r="G222" i="20"/>
  <c r="G165" i="19"/>
  <c r="O221" i="20"/>
  <c r="O164" i="19"/>
  <c r="O219" i="20"/>
  <c r="O162" i="19"/>
  <c r="C200" i="20"/>
  <c r="G209" i="20"/>
  <c r="G205" i="20"/>
  <c r="C198" i="20"/>
  <c r="K195" i="20"/>
  <c r="K202" i="20"/>
  <c r="K201" i="20"/>
  <c r="K198" i="20"/>
  <c r="K205" i="20"/>
  <c r="K209" i="20"/>
  <c r="O184" i="20"/>
  <c r="O177" i="20"/>
  <c r="B243" i="17"/>
  <c r="F241" i="17"/>
  <c r="J76" i="14"/>
  <c r="J105" i="6" s="1"/>
  <c r="J190" i="17"/>
  <c r="D164" i="17"/>
  <c r="D226" i="17"/>
  <c r="P203" i="19"/>
  <c r="H176" i="19"/>
  <c r="F171" i="19"/>
  <c r="F167" i="19"/>
  <c r="F159" i="19"/>
  <c r="F209" i="20"/>
  <c r="B207" i="20"/>
  <c r="F205" i="20"/>
  <c r="B201" i="20"/>
  <c r="C241" i="17"/>
  <c r="E98" i="18"/>
  <c r="Q207" i="19"/>
  <c r="O203" i="19"/>
  <c r="D168" i="19"/>
  <c r="L163" i="19"/>
  <c r="Q239" i="20"/>
  <c r="Q239" i="19"/>
  <c r="E238" i="20"/>
  <c r="E238" i="19"/>
  <c r="E195" i="19"/>
  <c r="I229" i="20"/>
  <c r="I229" i="19"/>
  <c r="M227" i="20"/>
  <c r="M227" i="19"/>
  <c r="Q224" i="20"/>
  <c r="Q224" i="19"/>
  <c r="E222" i="20"/>
  <c r="E165" i="19"/>
  <c r="M221" i="20"/>
  <c r="M164" i="19"/>
  <c r="M219" i="20"/>
  <c r="M162" i="19"/>
  <c r="Q217" i="20"/>
  <c r="Q217" i="19"/>
  <c r="I164" i="19"/>
  <c r="I162" i="19"/>
  <c r="I160" i="19"/>
  <c r="H210" i="20"/>
  <c r="D199" i="20"/>
  <c r="E209" i="20"/>
  <c r="E205" i="20"/>
  <c r="I201" i="20"/>
  <c r="I198" i="20"/>
  <c r="Q182" i="20"/>
  <c r="Q179" i="20"/>
  <c r="Q188" i="20"/>
  <c r="D241" i="17"/>
  <c r="P174" i="17"/>
  <c r="N224" i="17"/>
  <c r="N162" i="17"/>
  <c r="B223" i="17"/>
  <c r="B161" i="17"/>
  <c r="F221" i="17"/>
  <c r="F159" i="17"/>
  <c r="E234" i="19"/>
  <c r="Q210" i="19"/>
  <c r="M203" i="19"/>
  <c r="C168" i="19"/>
  <c r="D238" i="20"/>
  <c r="D195" i="19"/>
  <c r="H229" i="20"/>
  <c r="H178" i="19"/>
  <c r="P224" i="20"/>
  <c r="P172" i="19"/>
  <c r="D167" i="19"/>
  <c r="D222" i="21"/>
  <c r="D222" i="20"/>
  <c r="D165" i="19"/>
  <c r="L221" i="21"/>
  <c r="L164" i="19"/>
  <c r="L221" i="20"/>
  <c r="L219" i="21"/>
  <c r="L219" i="20"/>
  <c r="L162" i="19"/>
  <c r="H214" i="20"/>
  <c r="H172" i="19"/>
  <c r="H160" i="19"/>
  <c r="H158" i="19"/>
  <c r="G210" i="20"/>
  <c r="P246" i="20"/>
  <c r="P210" i="20"/>
  <c r="D209" i="20"/>
  <c r="D205" i="20"/>
  <c r="L242" i="20"/>
  <c r="L199" i="20"/>
  <c r="H201" i="20"/>
  <c r="H198" i="20"/>
  <c r="H195" i="20"/>
  <c r="H202" i="20"/>
  <c r="L228" i="20"/>
  <c r="L177" i="20"/>
  <c r="P188" i="20"/>
  <c r="P182" i="20"/>
  <c r="D168" i="20"/>
  <c r="D223" i="20"/>
  <c r="D163" i="20"/>
  <c r="D214" i="20"/>
  <c r="D220" i="20"/>
  <c r="J209" i="20"/>
  <c r="F207" i="20"/>
  <c r="J205" i="20"/>
  <c r="J203" i="20"/>
  <c r="F201" i="20"/>
  <c r="N188" i="20"/>
  <c r="N182" i="20"/>
  <c r="N179" i="20"/>
  <c r="G239" i="21"/>
  <c r="H69" i="22"/>
  <c r="H50" i="22"/>
  <c r="H64" i="6" s="1"/>
  <c r="H137" i="6" s="1"/>
  <c r="O197" i="23"/>
  <c r="M211" i="23"/>
  <c r="M175" i="23"/>
  <c r="E168" i="23"/>
  <c r="E208" i="23"/>
  <c r="I150" i="23"/>
  <c r="I152" i="23"/>
  <c r="I156" i="23"/>
  <c r="M183" i="23"/>
  <c r="M132" i="23"/>
  <c r="E130" i="23"/>
  <c r="E138" i="23"/>
  <c r="E133" i="23"/>
  <c r="E139" i="23"/>
  <c r="L158" i="20"/>
  <c r="L215" i="20"/>
  <c r="F77" i="22"/>
  <c r="F168" i="6" s="1"/>
  <c r="F69" i="22"/>
  <c r="K211" i="23"/>
  <c r="K175" i="23"/>
  <c r="O166" i="23"/>
  <c r="O206" i="23"/>
  <c r="O194" i="23"/>
  <c r="O146" i="23"/>
  <c r="C193" i="23"/>
  <c r="C145" i="23"/>
  <c r="G150" i="23"/>
  <c r="G156" i="23"/>
  <c r="G152" i="23"/>
  <c r="C130" i="23"/>
  <c r="C138" i="23"/>
  <c r="C132" i="23"/>
  <c r="C133" i="23"/>
  <c r="C139" i="23"/>
  <c r="K79" i="18"/>
  <c r="K108" i="6" s="1"/>
  <c r="K168" i="21"/>
  <c r="K192" i="23"/>
  <c r="K65" i="22"/>
  <c r="N197" i="24"/>
  <c r="N149" i="23"/>
  <c r="N194" i="24"/>
  <c r="N146" i="23"/>
  <c r="B193" i="24"/>
  <c r="B145" i="23"/>
  <c r="F191" i="24"/>
  <c r="F146" i="23"/>
  <c r="F149" i="23"/>
  <c r="H239" i="21"/>
  <c r="H196" i="21"/>
  <c r="L81" i="18"/>
  <c r="L110" i="6" s="1"/>
  <c r="L203" i="21"/>
  <c r="L201" i="21"/>
  <c r="C162" i="21"/>
  <c r="C168" i="21"/>
  <c r="F158" i="23"/>
  <c r="C198" i="21"/>
  <c r="C241" i="21"/>
  <c r="I65" i="22"/>
  <c r="I192" i="23"/>
  <c r="I195" i="23"/>
  <c r="I196" i="23"/>
  <c r="F239" i="21"/>
  <c r="F196" i="21"/>
  <c r="J203" i="21"/>
  <c r="J206" i="21"/>
  <c r="J201" i="21"/>
  <c r="J204" i="21"/>
  <c r="M208" i="21"/>
  <c r="G193" i="23"/>
  <c r="G65" i="22"/>
  <c r="C177" i="21"/>
  <c r="L208" i="21"/>
  <c r="L70" i="22"/>
  <c r="L78" i="22"/>
  <c r="L169" i="6" s="1"/>
  <c r="P68" i="22"/>
  <c r="P50" i="22"/>
  <c r="P64" i="6" s="1"/>
  <c r="P137" i="6" s="1"/>
  <c r="P76" i="22"/>
  <c r="P167" i="6" s="1"/>
  <c r="O171" i="23"/>
  <c r="Q180" i="20"/>
  <c r="B177" i="21"/>
  <c r="L187" i="20"/>
  <c r="L178" i="20"/>
  <c r="L185" i="20"/>
  <c r="L191" i="20"/>
  <c r="G244" i="21"/>
  <c r="D74" i="22"/>
  <c r="D164" i="24"/>
  <c r="D175" i="24"/>
  <c r="D165" i="24"/>
  <c r="D170" i="24"/>
  <c r="D163" i="24"/>
  <c r="P154" i="24"/>
  <c r="P156" i="24"/>
  <c r="P146" i="24"/>
  <c r="L131" i="24"/>
  <c r="L138" i="24"/>
  <c r="L133" i="24"/>
  <c r="L72" i="22"/>
  <c r="L140" i="24"/>
  <c r="L135" i="24"/>
  <c r="L206" i="21"/>
  <c r="C74" i="22"/>
  <c r="C164" i="24"/>
  <c r="C171" i="24"/>
  <c r="C169" i="24"/>
  <c r="C175" i="24"/>
  <c r="C168" i="24"/>
  <c r="C165" i="24"/>
  <c r="C170" i="24"/>
  <c r="C163" i="24"/>
  <c r="C162" i="24" s="1"/>
  <c r="C166" i="24"/>
  <c r="Q160" i="20"/>
  <c r="Q158" i="20"/>
  <c r="Q172" i="20"/>
  <c r="Q163" i="20"/>
  <c r="P191" i="21"/>
  <c r="B164" i="24"/>
  <c r="B171" i="24"/>
  <c r="B169" i="24"/>
  <c r="B175" i="24"/>
  <c r="B165" i="24"/>
  <c r="B163" i="24"/>
  <c r="B166" i="24"/>
  <c r="D228" i="20"/>
  <c r="H187" i="20"/>
  <c r="H178" i="20"/>
  <c r="H185" i="20"/>
  <c r="O191" i="21"/>
  <c r="Q178" i="21"/>
  <c r="B191" i="19"/>
  <c r="B185" i="19"/>
  <c r="F183" i="19"/>
  <c r="B178" i="19"/>
  <c r="F176" i="19"/>
  <c r="J172" i="19"/>
  <c r="F170" i="19"/>
  <c r="D179" i="20"/>
  <c r="D175" i="20" s="1"/>
  <c r="G206" i="20"/>
  <c r="G204" i="20"/>
  <c r="G197" i="20"/>
  <c r="O191" i="20"/>
  <c r="K189" i="20"/>
  <c r="B198" i="21"/>
  <c r="N191" i="21"/>
  <c r="P178" i="21"/>
  <c r="G185" i="23"/>
  <c r="F144" i="23"/>
  <c r="D174" i="24"/>
  <c r="D172" i="24"/>
  <c r="D167" i="24"/>
  <c r="P157" i="24"/>
  <c r="M188" i="16"/>
  <c r="Q186" i="16"/>
  <c r="I93" i="14"/>
  <c r="M162" i="16"/>
  <c r="E159" i="16"/>
  <c r="E158" i="16" s="1"/>
  <c r="N190" i="17"/>
  <c r="J185" i="17"/>
  <c r="H227" i="17"/>
  <c r="H220" i="17"/>
  <c r="J81" i="18"/>
  <c r="J110" i="6" s="1"/>
  <c r="N136" i="6"/>
  <c r="B135" i="6"/>
  <c r="Q218" i="19"/>
  <c r="C198" i="19"/>
  <c r="C194" i="19" s="1"/>
  <c r="Q169" i="19"/>
  <c r="P172" i="20"/>
  <c r="B208" i="20"/>
  <c r="F204" i="20"/>
  <c r="J202" i="20"/>
  <c r="Q197" i="21"/>
  <c r="O178" i="21"/>
  <c r="M73" i="22"/>
  <c r="I151" i="23"/>
  <c r="C174" i="24"/>
  <c r="C172" i="24"/>
  <c r="C167" i="24"/>
  <c r="K162" i="24"/>
  <c r="M92" i="18"/>
  <c r="M102" i="18"/>
  <c r="M165" i="6" s="1"/>
  <c r="Q90" i="18"/>
  <c r="M242" i="19"/>
  <c r="H239" i="20"/>
  <c r="L222" i="20"/>
  <c r="E206" i="20"/>
  <c r="E204" i="20"/>
  <c r="E200" i="20"/>
  <c r="E197" i="20"/>
  <c r="M191" i="20"/>
  <c r="I189" i="20"/>
  <c r="M187" i="20"/>
  <c r="I180" i="20"/>
  <c r="E180" i="20"/>
  <c r="E187" i="20"/>
  <c r="Q170" i="20"/>
  <c r="Q162" i="20"/>
  <c r="M160" i="20"/>
  <c r="M172" i="20"/>
  <c r="M163" i="20"/>
  <c r="M170" i="20"/>
  <c r="N178" i="21"/>
  <c r="K170" i="21"/>
  <c r="L73" i="22"/>
  <c r="G151" i="23"/>
  <c r="B174" i="24"/>
  <c r="B172" i="24"/>
  <c r="B167" i="24"/>
  <c r="F205" i="24"/>
  <c r="N200" i="24"/>
  <c r="B198" i="24"/>
  <c r="B150" i="24"/>
  <c r="J147" i="24"/>
  <c r="J144" i="24"/>
  <c r="J158" i="24"/>
  <c r="J149" i="24"/>
  <c r="J156" i="24"/>
  <c r="J150" i="24"/>
  <c r="G102" i="18"/>
  <c r="G165" i="6" s="1"/>
  <c r="G91" i="18"/>
  <c r="I218" i="19"/>
  <c r="E207" i="19"/>
  <c r="D246" i="20"/>
  <c r="D245" i="20"/>
  <c r="D204" i="20"/>
  <c r="D197" i="20"/>
  <c r="H189" i="20"/>
  <c r="H180" i="20"/>
  <c r="L229" i="20"/>
  <c r="K231" i="21"/>
  <c r="L200" i="21"/>
  <c r="G173" i="21"/>
  <c r="C170" i="21"/>
  <c r="K73" i="22"/>
  <c r="F151" i="23"/>
  <c r="E140" i="23"/>
  <c r="E170" i="24"/>
  <c r="E168" i="24"/>
  <c r="E165" i="24"/>
  <c r="Q155" i="24"/>
  <c r="Q149" i="24"/>
  <c r="Q146" i="24"/>
  <c r="I73" i="22"/>
  <c r="F209" i="19"/>
  <c r="N208" i="19"/>
  <c r="B207" i="19"/>
  <c r="F205" i="19"/>
  <c r="C204" i="20"/>
  <c r="G202" i="20"/>
  <c r="C197" i="20"/>
  <c r="J200" i="21"/>
  <c r="H73" i="22"/>
  <c r="G159" i="23"/>
  <c r="F154" i="23"/>
  <c r="C140" i="23"/>
  <c r="C173" i="24"/>
  <c r="D168" i="24"/>
  <c r="P149" i="24"/>
  <c r="L139" i="24"/>
  <c r="L132" i="24"/>
  <c r="M186" i="16"/>
  <c r="Q184" i="16"/>
  <c r="E93" i="14"/>
  <c r="M160" i="16"/>
  <c r="H225" i="17"/>
  <c r="N134" i="6"/>
  <c r="M197" i="19"/>
  <c r="K185" i="20"/>
  <c r="N207" i="20"/>
  <c r="B204" i="20"/>
  <c r="F202" i="20"/>
  <c r="N201" i="20"/>
  <c r="N198" i="20"/>
  <c r="J191" i="20"/>
  <c r="J208" i="21"/>
  <c r="G73" i="22"/>
  <c r="F159" i="23"/>
  <c r="B173" i="24"/>
  <c r="C102" i="18"/>
  <c r="C165" i="6" s="1"/>
  <c r="I92" i="18"/>
  <c r="P240" i="20"/>
  <c r="I185" i="20"/>
  <c r="K178" i="20"/>
  <c r="M201" i="20"/>
  <c r="O175" i="23"/>
  <c r="C154" i="23"/>
  <c r="B168" i="24"/>
  <c r="L51" i="18"/>
  <c r="O246" i="20"/>
  <c r="O245" i="20"/>
  <c r="O243" i="20"/>
  <c r="O240" i="20"/>
  <c r="K233" i="20"/>
  <c r="K228" i="20"/>
  <c r="O226" i="20"/>
  <c r="O218" i="20"/>
  <c r="G215" i="20"/>
  <c r="I178" i="20"/>
  <c r="L204" i="21"/>
  <c r="M139" i="23"/>
  <c r="G101" i="18"/>
  <c r="G164" i="6" s="1"/>
  <c r="Q216" i="19"/>
  <c r="N210" i="19"/>
  <c r="N204" i="19"/>
  <c r="N197" i="19"/>
  <c r="F188" i="19"/>
  <c r="F182" i="19"/>
  <c r="F179" i="19"/>
  <c r="N226" i="20"/>
  <c r="N169" i="19"/>
  <c r="N161" i="19"/>
  <c r="F158" i="19"/>
  <c r="K191" i="20"/>
  <c r="L181" i="20"/>
  <c r="D162" i="20"/>
  <c r="C203" i="23"/>
  <c r="C66" i="22"/>
  <c r="G189" i="23"/>
  <c r="G182" i="23"/>
  <c r="G64" i="22"/>
  <c r="J205" i="24"/>
  <c r="N203" i="24"/>
  <c r="B202" i="24"/>
  <c r="F156" i="23"/>
  <c r="F150" i="23"/>
  <c r="J193" i="24"/>
  <c r="J145" i="23"/>
  <c r="N191" i="24"/>
  <c r="N145" i="23"/>
  <c r="N150" i="23"/>
  <c r="N156" i="23"/>
  <c r="B140" i="23"/>
  <c r="H226" i="17"/>
  <c r="I89" i="18"/>
  <c r="C101" i="18"/>
  <c r="C164" i="6" s="1"/>
  <c r="F136" i="6"/>
  <c r="M216" i="19"/>
  <c r="M246" i="20"/>
  <c r="M245" i="20"/>
  <c r="M243" i="20"/>
  <c r="I242" i="20"/>
  <c r="M240" i="20"/>
  <c r="Q238" i="20"/>
  <c r="E237" i="20"/>
  <c r="I190" i="19"/>
  <c r="E188" i="19"/>
  <c r="I186" i="19"/>
  <c r="I233" i="20"/>
  <c r="E182" i="19"/>
  <c r="Q231" i="20"/>
  <c r="E230" i="20"/>
  <c r="I228" i="20"/>
  <c r="M226" i="20"/>
  <c r="Q171" i="19"/>
  <c r="Q222" i="20"/>
  <c r="M218" i="20"/>
  <c r="Q216" i="20"/>
  <c r="E215" i="20"/>
  <c r="I191" i="20"/>
  <c r="Q168" i="20"/>
  <c r="F64" i="22"/>
  <c r="F68" i="22"/>
  <c r="M203" i="23"/>
  <c r="M163" i="23"/>
  <c r="I199" i="23"/>
  <c r="I193" i="23"/>
  <c r="I145" i="23"/>
  <c r="M145" i="23"/>
  <c r="M150" i="23"/>
  <c r="M156" i="23"/>
  <c r="E182" i="23"/>
  <c r="E131" i="23"/>
  <c r="I133" i="23"/>
  <c r="I138" i="23"/>
  <c r="G79" i="18"/>
  <c r="I90" i="18"/>
  <c r="P238" i="20"/>
  <c r="H228" i="20"/>
  <c r="P216" i="20"/>
  <c r="L218" i="20"/>
  <c r="H191" i="20"/>
  <c r="I181" i="20"/>
  <c r="P168" i="20"/>
  <c r="G226" i="21"/>
  <c r="K69" i="22"/>
  <c r="Q192" i="23"/>
  <c r="Q69" i="22"/>
  <c r="Q193" i="23"/>
  <c r="Q65" i="22"/>
  <c r="Q195" i="23"/>
  <c r="E181" i="23"/>
  <c r="E184" i="23"/>
  <c r="E64" i="22"/>
  <c r="I198" i="23"/>
  <c r="H145" i="23"/>
  <c r="D131" i="23"/>
  <c r="L136" i="24"/>
  <c r="G242" i="20"/>
  <c r="O238" i="20"/>
  <c r="C237" i="20"/>
  <c r="C237" i="21"/>
  <c r="C230" i="20"/>
  <c r="K226" i="20"/>
  <c r="O222" i="20"/>
  <c r="O216" i="20"/>
  <c r="C158" i="19"/>
  <c r="H181" i="20"/>
  <c r="Q164" i="20"/>
  <c r="P158" i="20"/>
  <c r="K203" i="23"/>
  <c r="K163" i="23"/>
  <c r="O200" i="23"/>
  <c r="O157" i="23"/>
  <c r="G145" i="23"/>
  <c r="K145" i="23"/>
  <c r="K152" i="23"/>
  <c r="K150" i="23"/>
  <c r="K156" i="23"/>
  <c r="K146" i="23"/>
  <c r="C182" i="23"/>
  <c r="C131" i="23"/>
  <c r="G133" i="23"/>
  <c r="G140" i="23"/>
  <c r="G138" i="23"/>
  <c r="G139" i="23"/>
  <c r="F165" i="24"/>
  <c r="F162" i="24" s="1"/>
  <c r="M159" i="19"/>
  <c r="N202" i="19"/>
  <c r="N195" i="19"/>
  <c r="F190" i="19"/>
  <c r="B188" i="19"/>
  <c r="F186" i="19"/>
  <c r="B182" i="19"/>
  <c r="B179" i="19"/>
  <c r="F177" i="19"/>
  <c r="N171" i="19"/>
  <c r="J169" i="19"/>
  <c r="N167" i="19"/>
  <c r="N159" i="19"/>
  <c r="P164" i="20"/>
  <c r="I69" i="22"/>
  <c r="O199" i="23"/>
  <c r="O191" i="23" s="1"/>
  <c r="O65" i="22"/>
  <c r="O193" i="23"/>
  <c r="O195" i="23"/>
  <c r="C181" i="23"/>
  <c r="C189" i="23"/>
  <c r="C184" i="23"/>
  <c r="C64" i="22"/>
  <c r="Q197" i="23"/>
  <c r="N200" i="25"/>
  <c r="N157" i="23"/>
  <c r="B198" i="25"/>
  <c r="B150" i="23"/>
  <c r="N196" i="25"/>
  <c r="N148" i="23"/>
  <c r="F193" i="24"/>
  <c r="F145" i="23"/>
  <c r="J191" i="24"/>
  <c r="J150" i="23"/>
  <c r="J152" i="23"/>
  <c r="J156" i="23"/>
  <c r="H230" i="20"/>
  <c r="P226" i="20"/>
  <c r="P218" i="20"/>
  <c r="H215" i="20"/>
  <c r="L69" i="22"/>
  <c r="F139" i="24"/>
  <c r="F132" i="24"/>
  <c r="B209" i="25"/>
  <c r="B171" i="25"/>
  <c r="J77" i="22"/>
  <c r="J168" i="6" s="1"/>
  <c r="F195" i="24"/>
  <c r="N147" i="24"/>
  <c r="N154" i="24"/>
  <c r="N158" i="24"/>
  <c r="B189" i="24"/>
  <c r="F131" i="24"/>
  <c r="J131" i="24"/>
  <c r="J138" i="24"/>
  <c r="H77" i="22"/>
  <c r="H168" i="6" s="1"/>
  <c r="Q148" i="24"/>
  <c r="I145" i="24"/>
  <c r="M137" i="24"/>
  <c r="M134" i="24"/>
  <c r="E131" i="24"/>
  <c r="P151" i="24"/>
  <c r="P148" i="24"/>
  <c r="L147" i="24"/>
  <c r="L144" i="24"/>
  <c r="L158" i="24"/>
  <c r="L137" i="24"/>
  <c r="L134" i="24"/>
  <c r="H138" i="24"/>
  <c r="H72" i="22"/>
  <c r="G72" i="22"/>
  <c r="E176" i="25"/>
  <c r="E150" i="25"/>
  <c r="E154" i="25"/>
  <c r="E158" i="25"/>
  <c r="N183" i="24"/>
  <c r="L205" i="25"/>
  <c r="L165" i="25"/>
  <c r="D77" i="22"/>
  <c r="D168" i="6" s="1"/>
  <c r="M135" i="24"/>
  <c r="M132" i="24"/>
  <c r="E72" i="22"/>
  <c r="E65" i="22"/>
  <c r="E203" i="23"/>
  <c r="E163" i="23"/>
  <c r="I157" i="23"/>
  <c r="I200" i="23"/>
  <c r="M155" i="23"/>
  <c r="I148" i="23"/>
  <c r="E155" i="23"/>
  <c r="E146" i="23"/>
  <c r="E144" i="23"/>
  <c r="E158" i="23"/>
  <c r="E137" i="23"/>
  <c r="E134" i="23"/>
  <c r="E185" i="25"/>
  <c r="M181" i="23"/>
  <c r="M130" i="23"/>
  <c r="P155" i="24"/>
  <c r="L151" i="24"/>
  <c r="L148" i="24"/>
  <c r="H134" i="24"/>
  <c r="D138" i="24"/>
  <c r="D72" i="22"/>
  <c r="D135" i="24"/>
  <c r="F199" i="21"/>
  <c r="H159" i="23"/>
  <c r="L155" i="23"/>
  <c r="H151" i="23"/>
  <c r="L149" i="23"/>
  <c r="L146" i="23"/>
  <c r="D137" i="23"/>
  <c r="H135" i="23"/>
  <c r="H132" i="23"/>
  <c r="K159" i="24"/>
  <c r="K157" i="24"/>
  <c r="O155" i="24"/>
  <c r="K151" i="24"/>
  <c r="O149" i="24"/>
  <c r="K148" i="24"/>
  <c r="O146" i="24"/>
  <c r="K139" i="24"/>
  <c r="G137" i="24"/>
  <c r="K135" i="24"/>
  <c r="G134" i="24"/>
  <c r="K132" i="24"/>
  <c r="C72" i="22"/>
  <c r="J195" i="20"/>
  <c r="J189" i="20"/>
  <c r="N187" i="20"/>
  <c r="N185" i="20"/>
  <c r="N181" i="20"/>
  <c r="J180" i="20"/>
  <c r="J159" i="20"/>
  <c r="I204" i="21"/>
  <c r="K208" i="21"/>
  <c r="K199" i="21"/>
  <c r="G189" i="21"/>
  <c r="G157" i="23"/>
  <c r="K155" i="23"/>
  <c r="G148" i="23"/>
  <c r="O192" i="23"/>
  <c r="C155" i="23"/>
  <c r="C146" i="23"/>
  <c r="C144" i="23"/>
  <c r="C158" i="23"/>
  <c r="C137" i="23"/>
  <c r="C134" i="23"/>
  <c r="G183" i="23"/>
  <c r="K129" i="23"/>
  <c r="N155" i="24"/>
  <c r="J151" i="24"/>
  <c r="J148" i="24"/>
  <c r="F144" i="24"/>
  <c r="F158" i="24"/>
  <c r="F155" i="24"/>
  <c r="J135" i="24"/>
  <c r="F134" i="24"/>
  <c r="B138" i="24"/>
  <c r="B135" i="24"/>
  <c r="B132" i="24"/>
  <c r="B139" i="24"/>
  <c r="B163" i="23"/>
  <c r="F157" i="23"/>
  <c r="J155" i="23"/>
  <c r="F148" i="23"/>
  <c r="J194" i="24"/>
  <c r="J146" i="23"/>
  <c r="B191" i="24"/>
  <c r="B148" i="23"/>
  <c r="B155" i="23"/>
  <c r="B146" i="23"/>
  <c r="B144" i="23"/>
  <c r="B151" i="23"/>
  <c r="B137" i="23"/>
  <c r="F135" i="23"/>
  <c r="J140" i="24"/>
  <c r="E163" i="24"/>
  <c r="I159" i="24"/>
  <c r="I157" i="24"/>
  <c r="M155" i="24"/>
  <c r="Q153" i="24"/>
  <c r="I151" i="24"/>
  <c r="M149" i="24"/>
  <c r="I148" i="24"/>
  <c r="M146" i="24"/>
  <c r="Q144" i="24"/>
  <c r="I139" i="24"/>
  <c r="E137" i="24"/>
  <c r="I135" i="24"/>
  <c r="E134" i="24"/>
  <c r="I132" i="24"/>
  <c r="M130" i="24"/>
  <c r="F204" i="21"/>
  <c r="I155" i="23"/>
  <c r="E151" i="23"/>
  <c r="E148" i="23"/>
  <c r="I146" i="23"/>
  <c r="I194" i="23"/>
  <c r="I130" i="23"/>
  <c r="N156" i="24"/>
  <c r="H140" i="24"/>
  <c r="H159" i="24"/>
  <c r="L155" i="24"/>
  <c r="H151" i="24"/>
  <c r="H148" i="24"/>
  <c r="P144" i="24"/>
  <c r="D144" i="24"/>
  <c r="D148" i="24"/>
  <c r="D155" i="24"/>
  <c r="D159" i="24"/>
  <c r="H135" i="24"/>
  <c r="D134" i="24"/>
  <c r="L130" i="24"/>
  <c r="L77" i="22"/>
  <c r="L168" i="6" s="1"/>
  <c r="H155" i="23"/>
  <c r="H149" i="23"/>
  <c r="H146" i="23"/>
  <c r="L144" i="23"/>
  <c r="D135" i="23"/>
  <c r="D132" i="23"/>
  <c r="H130" i="23"/>
  <c r="L156" i="24"/>
  <c r="F140" i="24"/>
  <c r="J133" i="24"/>
  <c r="K155" i="24"/>
  <c r="K149" i="24"/>
  <c r="K146" i="24"/>
  <c r="O144" i="24"/>
  <c r="G139" i="24"/>
  <c r="G135" i="24"/>
  <c r="G132" i="24"/>
  <c r="K130" i="24"/>
  <c r="J185" i="20"/>
  <c r="N183" i="20"/>
  <c r="J178" i="20"/>
  <c r="B169" i="20"/>
  <c r="I201" i="21"/>
  <c r="B196" i="21"/>
  <c r="K206" i="21"/>
  <c r="K204" i="21"/>
  <c r="K200" i="21"/>
  <c r="G199" i="21"/>
  <c r="C165" i="21"/>
  <c r="O165" i="23"/>
  <c r="O172" i="23"/>
  <c r="G155" i="23"/>
  <c r="C151" i="23"/>
  <c r="C148" i="23"/>
  <c r="G146" i="23"/>
  <c r="C183" i="23"/>
  <c r="G181" i="23"/>
  <c r="N149" i="24"/>
  <c r="H133" i="24"/>
  <c r="J155" i="24"/>
  <c r="F151" i="24"/>
  <c r="F148" i="24"/>
  <c r="N144" i="24"/>
  <c r="F186" i="24"/>
  <c r="J130" i="24"/>
  <c r="J166" i="19"/>
  <c r="J163" i="19"/>
  <c r="J160" i="19"/>
  <c r="H201" i="21"/>
  <c r="O174" i="23"/>
  <c r="F155" i="23"/>
  <c r="B140" i="24"/>
  <c r="F133" i="24"/>
  <c r="I244" i="20"/>
  <c r="Q242" i="20"/>
  <c r="E241" i="20"/>
  <c r="I239" i="20"/>
  <c r="M237" i="20"/>
  <c r="M188" i="19"/>
  <c r="Q233" i="20"/>
  <c r="E183" i="19"/>
  <c r="M182" i="19"/>
  <c r="M230" i="20"/>
  <c r="Q228" i="20"/>
  <c r="E227" i="20"/>
  <c r="I224" i="20"/>
  <c r="I223" i="20"/>
  <c r="E221" i="20"/>
  <c r="I220" i="20"/>
  <c r="E219" i="20"/>
  <c r="I217" i="20"/>
  <c r="M215" i="20"/>
  <c r="C185" i="20"/>
  <c r="P244" i="20"/>
  <c r="F201" i="21"/>
  <c r="F194" i="21" s="1"/>
  <c r="P195" i="21"/>
  <c r="P194" i="21" s="1"/>
  <c r="Q163" i="23"/>
  <c r="J149" i="23"/>
  <c r="Q172" i="23"/>
  <c r="D173" i="24"/>
  <c r="P158" i="24"/>
  <c r="H155" i="24"/>
  <c r="D151" i="24"/>
  <c r="P228" i="20"/>
  <c r="H224" i="20"/>
  <c r="H220" i="20"/>
  <c r="H217" i="20"/>
  <c r="O240" i="21"/>
  <c r="M235" i="21"/>
  <c r="D208" i="21"/>
  <c r="D199" i="21"/>
  <c r="H240" i="21"/>
  <c r="H197" i="21"/>
  <c r="O163" i="23"/>
  <c r="H149" i="24"/>
  <c r="G244" i="20"/>
  <c r="O242" i="20"/>
  <c r="G239" i="20"/>
  <c r="K237" i="20"/>
  <c r="K230" i="20"/>
  <c r="C227" i="20"/>
  <c r="G224" i="20"/>
  <c r="G223" i="20"/>
  <c r="G220" i="20"/>
  <c r="G217" i="20"/>
  <c r="N209" i="20"/>
  <c r="J207" i="20"/>
  <c r="N205" i="20"/>
  <c r="B202" i="20"/>
  <c r="J201" i="20"/>
  <c r="N196" i="20"/>
  <c r="B189" i="20"/>
  <c r="F185" i="20"/>
  <c r="J183" i="20"/>
  <c r="J176" i="20"/>
  <c r="B171" i="20"/>
  <c r="J170" i="20"/>
  <c r="N168" i="20"/>
  <c r="B167" i="20"/>
  <c r="N166" i="20"/>
  <c r="N160" i="20"/>
  <c r="M240" i="21"/>
  <c r="O163" i="21"/>
  <c r="C208" i="21"/>
  <c r="G206" i="21"/>
  <c r="G204" i="21"/>
  <c r="G200" i="21"/>
  <c r="C199" i="21"/>
  <c r="G164" i="21"/>
  <c r="G132" i="23"/>
  <c r="F149" i="24"/>
  <c r="F204" i="25"/>
  <c r="Q165" i="25"/>
  <c r="B201" i="19"/>
  <c r="B198" i="19"/>
  <c r="F196" i="19"/>
  <c r="J237" i="21"/>
  <c r="N190" i="19"/>
  <c r="J188" i="19"/>
  <c r="N186" i="19"/>
  <c r="B183" i="19"/>
  <c r="J182" i="19"/>
  <c r="J179" i="19"/>
  <c r="B176" i="19"/>
  <c r="F172" i="19"/>
  <c r="B170" i="19"/>
  <c r="F166" i="19"/>
  <c r="F163" i="19"/>
  <c r="F160" i="19"/>
  <c r="J158" i="19"/>
  <c r="D187" i="20"/>
  <c r="K240" i="21"/>
  <c r="F200" i="21"/>
  <c r="N69" i="22"/>
  <c r="K206" i="23"/>
  <c r="N152" i="23"/>
  <c r="D149" i="24"/>
  <c r="N132" i="24"/>
  <c r="E204" i="25"/>
  <c r="Q246" i="20"/>
  <c r="Q245" i="20"/>
  <c r="E244" i="20"/>
  <c r="Q243" i="20"/>
  <c r="M242" i="20"/>
  <c r="Q240" i="20"/>
  <c r="E239" i="20"/>
  <c r="I237" i="20"/>
  <c r="M190" i="19"/>
  <c r="I188" i="19"/>
  <c r="M186" i="19"/>
  <c r="M233" i="20"/>
  <c r="I182" i="19"/>
  <c r="I230" i="20"/>
  <c r="M228" i="20"/>
  <c r="Q226" i="20"/>
  <c r="E224" i="20"/>
  <c r="E223" i="20"/>
  <c r="E220" i="20"/>
  <c r="Q218" i="20"/>
  <c r="E217" i="20"/>
  <c r="I215" i="20"/>
  <c r="L244" i="20"/>
  <c r="J195" i="21"/>
  <c r="M69" i="22"/>
  <c r="E206" i="23"/>
  <c r="E149" i="23"/>
  <c r="Q165" i="23"/>
  <c r="M152" i="23"/>
  <c r="I140" i="23"/>
  <c r="D171" i="24"/>
  <c r="D169" i="24"/>
  <c r="D166" i="24"/>
  <c r="P150" i="24"/>
  <c r="P147" i="24"/>
  <c r="H144" i="24"/>
  <c r="E151" i="25"/>
  <c r="E148" i="25"/>
  <c r="I146" i="25"/>
  <c r="I194" i="25"/>
  <c r="M144" i="25"/>
  <c r="M192" i="25"/>
  <c r="H68" i="26"/>
  <c r="C125" i="27"/>
  <c r="H119" i="27"/>
  <c r="E155" i="27"/>
  <c r="D151" i="28"/>
  <c r="N78" i="22"/>
  <c r="N169" i="6" s="1"/>
  <c r="G197" i="25"/>
  <c r="G149" i="25"/>
  <c r="M139" i="27"/>
  <c r="D112" i="27"/>
  <c r="E169" i="25"/>
  <c r="M124" i="27"/>
  <c r="E155" i="25"/>
  <c r="E197" i="25"/>
  <c r="E149" i="25"/>
  <c r="B112" i="27"/>
  <c r="M105" i="27"/>
  <c r="K106" i="32"/>
  <c r="K94" i="32"/>
  <c r="K101" i="32"/>
  <c r="K89" i="32"/>
  <c r="K96" i="32"/>
  <c r="K103" i="32"/>
  <c r="K84" i="32"/>
  <c r="K36" i="30"/>
  <c r="K95" i="32"/>
  <c r="K90" i="32"/>
  <c r="K93" i="32"/>
  <c r="K107" i="32"/>
  <c r="K88" i="32"/>
  <c r="K91" i="32"/>
  <c r="K102" i="32"/>
  <c r="K105" i="32"/>
  <c r="K86" i="32"/>
  <c r="K100" i="32"/>
  <c r="D197" i="25"/>
  <c r="D149" i="25"/>
  <c r="E130" i="25"/>
  <c r="E181" i="25"/>
  <c r="C74" i="26"/>
  <c r="C171" i="6" s="1"/>
  <c r="F68" i="26"/>
  <c r="J66" i="26"/>
  <c r="M137" i="27"/>
  <c r="P111" i="27"/>
  <c r="E119" i="28"/>
  <c r="G120" i="33"/>
  <c r="G97" i="31"/>
  <c r="K119" i="33"/>
  <c r="K93" i="31"/>
  <c r="O118" i="33"/>
  <c r="O89" i="31"/>
  <c r="K117" i="33"/>
  <c r="K88" i="31"/>
  <c r="G112" i="33"/>
  <c r="G102" i="31"/>
  <c r="G90" i="31"/>
  <c r="G104" i="31"/>
  <c r="G85" i="31"/>
  <c r="G92" i="31"/>
  <c r="G106" i="31"/>
  <c r="G94" i="31"/>
  <c r="G96" i="31"/>
  <c r="G108" i="31"/>
  <c r="G100" i="31"/>
  <c r="G98" i="31"/>
  <c r="G86" i="31"/>
  <c r="G84" i="31"/>
  <c r="G101" i="31"/>
  <c r="G87" i="31"/>
  <c r="G89" i="31"/>
  <c r="G93" i="31"/>
  <c r="G103" i="31"/>
  <c r="G91" i="31"/>
  <c r="G105" i="31"/>
  <c r="G107" i="31"/>
  <c r="L189" i="25"/>
  <c r="L140" i="25"/>
  <c r="C143" i="29"/>
  <c r="C121" i="27"/>
  <c r="C116" i="27"/>
  <c r="C111" i="27"/>
  <c r="C99" i="27"/>
  <c r="K133" i="29"/>
  <c r="K102" i="27"/>
  <c r="K99" i="27"/>
  <c r="C130" i="25"/>
  <c r="C181" i="25"/>
  <c r="J149" i="28"/>
  <c r="J113" i="27"/>
  <c r="J146" i="28"/>
  <c r="J110" i="27"/>
  <c r="N144" i="28"/>
  <c r="N108" i="27"/>
  <c r="B143" i="28"/>
  <c r="B121" i="27"/>
  <c r="B116" i="27"/>
  <c r="B111" i="27"/>
  <c r="F104" i="27"/>
  <c r="I159" i="27"/>
  <c r="I129" i="27"/>
  <c r="I156" i="27"/>
  <c r="I126" i="27"/>
  <c r="I149" i="29"/>
  <c r="I149" i="27"/>
  <c r="Q141" i="27"/>
  <c r="Q105" i="27"/>
  <c r="Q139" i="27"/>
  <c r="Q136" i="27"/>
  <c r="Q98" i="27"/>
  <c r="I133" i="29"/>
  <c r="I102" i="27"/>
  <c r="I99" i="27"/>
  <c r="K37" i="30"/>
  <c r="K174" i="6" s="1"/>
  <c r="K34" i="30"/>
  <c r="K35" i="30"/>
  <c r="E59" i="22"/>
  <c r="E112" i="6" s="1"/>
  <c r="E137" i="25"/>
  <c r="D128" i="27"/>
  <c r="D158" i="28"/>
  <c r="H126" i="27"/>
  <c r="H156" i="28"/>
  <c r="L124" i="27"/>
  <c r="L154" i="28"/>
  <c r="H149" i="28"/>
  <c r="H113" i="27"/>
  <c r="H146" i="28"/>
  <c r="H110" i="27"/>
  <c r="L144" i="28"/>
  <c r="L108" i="27"/>
  <c r="L107" i="27" s="1"/>
  <c r="D104" i="27"/>
  <c r="P144" i="29"/>
  <c r="P108" i="29"/>
  <c r="G133" i="29"/>
  <c r="G102" i="27"/>
  <c r="G99" i="27"/>
  <c r="G96" i="27"/>
  <c r="J144" i="28"/>
  <c r="J108" i="27"/>
  <c r="C159" i="28"/>
  <c r="C129" i="28"/>
  <c r="O157" i="28"/>
  <c r="O127" i="28"/>
  <c r="C156" i="28"/>
  <c r="C126" i="28"/>
  <c r="G154" i="28"/>
  <c r="G124" i="28"/>
  <c r="G151" i="28"/>
  <c r="C149" i="28"/>
  <c r="C113" i="28"/>
  <c r="O147" i="28"/>
  <c r="O111" i="28"/>
  <c r="C146" i="28"/>
  <c r="C110" i="28"/>
  <c r="G144" i="28"/>
  <c r="G108" i="28"/>
  <c r="K141" i="28"/>
  <c r="K139" i="28"/>
  <c r="G138" i="28"/>
  <c r="K136" i="28"/>
  <c r="O134" i="28"/>
  <c r="C97" i="28"/>
  <c r="C104" i="28"/>
  <c r="C99" i="28"/>
  <c r="I154" i="27"/>
  <c r="I151" i="29"/>
  <c r="I151" i="27"/>
  <c r="Q134" i="27"/>
  <c r="E133" i="29"/>
  <c r="E99" i="27"/>
  <c r="E96" i="27"/>
  <c r="E95" i="27" s="1"/>
  <c r="D126" i="27"/>
  <c r="D156" i="28"/>
  <c r="H124" i="27"/>
  <c r="H154" i="28"/>
  <c r="D149" i="28"/>
  <c r="D113" i="27"/>
  <c r="H144" i="28"/>
  <c r="H108" i="27"/>
  <c r="M157" i="28"/>
  <c r="M127" i="28"/>
  <c r="Q155" i="28"/>
  <c r="Q125" i="28"/>
  <c r="E154" i="28"/>
  <c r="E124" i="28"/>
  <c r="Q150" i="28"/>
  <c r="Q116" i="28"/>
  <c r="M147" i="28"/>
  <c r="M111" i="28"/>
  <c r="Q145" i="28"/>
  <c r="Q109" i="28"/>
  <c r="E144" i="28"/>
  <c r="E108" i="28"/>
  <c r="C133" i="29"/>
  <c r="C96" i="27"/>
  <c r="L127" i="28"/>
  <c r="L157" i="28"/>
  <c r="E134" i="25"/>
  <c r="J131" i="25"/>
  <c r="C64" i="26"/>
  <c r="G62" i="26"/>
  <c r="G98" i="27"/>
  <c r="F151" i="28"/>
  <c r="B149" i="28"/>
  <c r="B113" i="27"/>
  <c r="N147" i="28"/>
  <c r="B146" i="28"/>
  <c r="F144" i="28"/>
  <c r="F103" i="27"/>
  <c r="C105" i="28"/>
  <c r="C103" i="28"/>
  <c r="K98" i="28"/>
  <c r="K157" i="28"/>
  <c r="K127" i="28"/>
  <c r="O155" i="28"/>
  <c r="O125" i="28"/>
  <c r="C154" i="28"/>
  <c r="C124" i="28"/>
  <c r="C151" i="28"/>
  <c r="O150" i="28"/>
  <c r="O116" i="28"/>
  <c r="K147" i="28"/>
  <c r="K111" i="28"/>
  <c r="O145" i="28"/>
  <c r="O109" i="28"/>
  <c r="C144" i="28"/>
  <c r="C108" i="28"/>
  <c r="G141" i="28"/>
  <c r="G139" i="28"/>
  <c r="C138" i="28"/>
  <c r="G136" i="28"/>
  <c r="K134" i="28"/>
  <c r="F65" i="22"/>
  <c r="B173" i="23"/>
  <c r="B200" i="25"/>
  <c r="B196" i="25"/>
  <c r="J138" i="23"/>
  <c r="N187" i="25"/>
  <c r="E175" i="24"/>
  <c r="E173" i="24"/>
  <c r="Q202" i="24"/>
  <c r="E159" i="24"/>
  <c r="Q158" i="24"/>
  <c r="E157" i="24"/>
  <c r="I155" i="24"/>
  <c r="E151" i="24"/>
  <c r="I149" i="24"/>
  <c r="E148" i="24"/>
  <c r="I146" i="24"/>
  <c r="M144" i="24"/>
  <c r="E139" i="24"/>
  <c r="M138" i="24"/>
  <c r="E135" i="24"/>
  <c r="E132" i="24"/>
  <c r="I130" i="24"/>
  <c r="L192" i="25"/>
  <c r="D175" i="25"/>
  <c r="C171" i="25"/>
  <c r="Q133" i="25"/>
  <c r="I131" i="25"/>
  <c r="B64" i="26"/>
  <c r="E98" i="27"/>
  <c r="M157" i="27"/>
  <c r="Q150" i="29"/>
  <c r="Q150" i="27"/>
  <c r="E103" i="27"/>
  <c r="E138" i="29"/>
  <c r="E100" i="27"/>
  <c r="J127" i="28"/>
  <c r="J111" i="28"/>
  <c r="E126" i="29"/>
  <c r="E156" i="29"/>
  <c r="D206" i="21"/>
  <c r="D204" i="21"/>
  <c r="D200" i="21"/>
  <c r="N192" i="24"/>
  <c r="F135" i="24"/>
  <c r="K192" i="25"/>
  <c r="C175" i="25"/>
  <c r="O133" i="25"/>
  <c r="Q148" i="27"/>
  <c r="Q149" i="27"/>
  <c r="Q151" i="27"/>
  <c r="D110" i="27"/>
  <c r="C98" i="27"/>
  <c r="P125" i="27"/>
  <c r="P150" i="28"/>
  <c r="L147" i="28"/>
  <c r="P145" i="28"/>
  <c r="D144" i="28"/>
  <c r="D108" i="27"/>
  <c r="D103" i="27"/>
  <c r="I98" i="28"/>
  <c r="I157" i="28"/>
  <c r="I127" i="28"/>
  <c r="M155" i="28"/>
  <c r="M125" i="28"/>
  <c r="M150" i="28"/>
  <c r="M116" i="28"/>
  <c r="I147" i="28"/>
  <c r="I111" i="28"/>
  <c r="M145" i="28"/>
  <c r="M109" i="28"/>
  <c r="Q119" i="28"/>
  <c r="Q114" i="28"/>
  <c r="Q121" i="28"/>
  <c r="E141" i="28"/>
  <c r="E139" i="28"/>
  <c r="Q137" i="28"/>
  <c r="E136" i="28"/>
  <c r="I134" i="28"/>
  <c r="P174" i="23"/>
  <c r="L158" i="23"/>
  <c r="D155" i="23"/>
  <c r="D149" i="23"/>
  <c r="D146" i="23"/>
  <c r="H144" i="23"/>
  <c r="H138" i="23"/>
  <c r="D130" i="23"/>
  <c r="B159" i="24"/>
  <c r="C159" i="24"/>
  <c r="O158" i="24"/>
  <c r="C157" i="24"/>
  <c r="G155" i="24"/>
  <c r="C151" i="24"/>
  <c r="G149" i="24"/>
  <c r="C148" i="24"/>
  <c r="G146" i="24"/>
  <c r="K144" i="24"/>
  <c r="C139" i="24"/>
  <c r="K138" i="24"/>
  <c r="C135" i="24"/>
  <c r="C132" i="24"/>
  <c r="G130" i="24"/>
  <c r="H194" i="25"/>
  <c r="J192" i="25"/>
  <c r="N133" i="25"/>
  <c r="P63" i="26"/>
  <c r="M159" i="27"/>
  <c r="C114" i="27"/>
  <c r="C108" i="27"/>
  <c r="C103" i="27"/>
  <c r="C100" i="27"/>
  <c r="K96" i="27"/>
  <c r="H159" i="28"/>
  <c r="H127" i="28"/>
  <c r="H157" i="28"/>
  <c r="L125" i="28"/>
  <c r="L123" i="28" s="1"/>
  <c r="L155" i="28"/>
  <c r="P119" i="28"/>
  <c r="P114" i="28"/>
  <c r="P121" i="28"/>
  <c r="G154" i="29"/>
  <c r="G124" i="29"/>
  <c r="I192" i="25"/>
  <c r="G144" i="25"/>
  <c r="M133" i="25"/>
  <c r="C76" i="26"/>
  <c r="C173" i="6" s="1"/>
  <c r="O63" i="26"/>
  <c r="C62" i="26"/>
  <c r="E159" i="27"/>
  <c r="B114" i="27"/>
  <c r="B110" i="27"/>
  <c r="B151" i="28"/>
  <c r="B119" i="27"/>
  <c r="B144" i="28"/>
  <c r="B108" i="27"/>
  <c r="B103" i="27"/>
  <c r="D159" i="28"/>
  <c r="G100" i="28"/>
  <c r="G98" i="28"/>
  <c r="G157" i="28"/>
  <c r="G127" i="28"/>
  <c r="K155" i="28"/>
  <c r="K125" i="28"/>
  <c r="K150" i="28"/>
  <c r="K116" i="28"/>
  <c r="G147" i="28"/>
  <c r="G111" i="28"/>
  <c r="K145" i="28"/>
  <c r="K109" i="28"/>
  <c r="O140" i="28"/>
  <c r="O102" i="28"/>
  <c r="C139" i="28"/>
  <c r="C101" i="28"/>
  <c r="N66" i="22"/>
  <c r="B65" i="22"/>
  <c r="B169" i="23"/>
  <c r="N198" i="25"/>
  <c r="F138" i="23"/>
  <c r="B130" i="23"/>
  <c r="E171" i="24"/>
  <c r="E169" i="24"/>
  <c r="E166" i="24"/>
  <c r="M158" i="24"/>
  <c r="Q156" i="24"/>
  <c r="E155" i="24"/>
  <c r="Q152" i="24"/>
  <c r="Q150" i="24"/>
  <c r="E149" i="24"/>
  <c r="Q147" i="24"/>
  <c r="E146" i="24"/>
  <c r="I144" i="24"/>
  <c r="M140" i="24"/>
  <c r="I138" i="24"/>
  <c r="M136" i="24"/>
  <c r="M133" i="24"/>
  <c r="E130" i="24"/>
  <c r="H192" i="25"/>
  <c r="F144" i="25"/>
  <c r="K133" i="25"/>
  <c r="M158" i="27"/>
  <c r="C120" i="27"/>
  <c r="I157" i="27"/>
  <c r="M125" i="27"/>
  <c r="M155" i="27"/>
  <c r="Q153" i="29"/>
  <c r="Q129" i="27"/>
  <c r="Q140" i="29"/>
  <c r="Q102" i="27"/>
  <c r="Q137" i="27"/>
  <c r="Q99" i="27"/>
  <c r="I96" i="27"/>
  <c r="J125" i="28"/>
  <c r="J116" i="28"/>
  <c r="J109" i="28"/>
  <c r="E70" i="22"/>
  <c r="M204" i="23"/>
  <c r="B197" i="25"/>
  <c r="E194" i="25"/>
  <c r="D144" i="25"/>
  <c r="J133" i="25"/>
  <c r="Q147" i="27"/>
  <c r="B120" i="27"/>
  <c r="K97" i="27"/>
  <c r="H147" i="28"/>
  <c r="H111" i="27"/>
  <c r="P143" i="28"/>
  <c r="P112" i="27"/>
  <c r="P115" i="27"/>
  <c r="P110" i="27"/>
  <c r="P113" i="27"/>
  <c r="E100" i="28"/>
  <c r="Q158" i="28"/>
  <c r="Q128" i="28"/>
  <c r="E157" i="28"/>
  <c r="E127" i="28"/>
  <c r="I155" i="28"/>
  <c r="I125" i="28"/>
  <c r="I150" i="28"/>
  <c r="I116" i="28"/>
  <c r="Q148" i="28"/>
  <c r="Q112" i="28"/>
  <c r="E147" i="28"/>
  <c r="E111" i="28"/>
  <c r="I145" i="28"/>
  <c r="I109" i="28"/>
  <c r="M140" i="28"/>
  <c r="M102" i="28"/>
  <c r="K207" i="21"/>
  <c r="K201" i="21"/>
  <c r="D70" i="22"/>
  <c r="H68" i="22"/>
  <c r="L174" i="23"/>
  <c r="P170" i="23"/>
  <c r="H158" i="23"/>
  <c r="L156" i="23"/>
  <c r="L152" i="23"/>
  <c r="L147" i="23"/>
  <c r="D144" i="23"/>
  <c r="H140" i="23"/>
  <c r="D138" i="23"/>
  <c r="H133" i="23"/>
  <c r="P168" i="24"/>
  <c r="B155" i="24"/>
  <c r="B148" i="24"/>
  <c r="K158" i="24"/>
  <c r="O156" i="24"/>
  <c r="C155" i="24"/>
  <c r="O152" i="24"/>
  <c r="O150" i="24"/>
  <c r="C149" i="24"/>
  <c r="O147" i="24"/>
  <c r="C146" i="24"/>
  <c r="G144" i="24"/>
  <c r="K140" i="24"/>
  <c r="G138" i="24"/>
  <c r="K136" i="24"/>
  <c r="K133" i="24"/>
  <c r="O131" i="24"/>
  <c r="C130" i="24"/>
  <c r="E196" i="25"/>
  <c r="L164" i="25"/>
  <c r="C144" i="25"/>
  <c r="I133" i="25"/>
  <c r="P119" i="27"/>
  <c r="E102" i="27"/>
  <c r="I97" i="27"/>
  <c r="D154" i="28"/>
  <c r="D127" i="28"/>
  <c r="D157" i="28"/>
  <c r="H125" i="28"/>
  <c r="H155" i="28"/>
  <c r="C154" i="29"/>
  <c r="C124" i="29"/>
  <c r="C70" i="22"/>
  <c r="G130" i="23"/>
  <c r="Q195" i="25"/>
  <c r="E192" i="25"/>
  <c r="H164" i="25"/>
  <c r="B144" i="25"/>
  <c r="E133" i="25"/>
  <c r="Q146" i="27"/>
  <c r="C127" i="27"/>
  <c r="P116" i="27"/>
  <c r="L109" i="27"/>
  <c r="C102" i="28"/>
  <c r="C100" i="28"/>
  <c r="C98" i="28"/>
  <c r="C96" i="28"/>
  <c r="K140" i="28"/>
  <c r="K102" i="28"/>
  <c r="N125" i="29"/>
  <c r="N155" i="29"/>
  <c r="J66" i="22"/>
  <c r="N64" i="22"/>
  <c r="J174" i="23"/>
  <c r="N170" i="23"/>
  <c r="B138" i="23"/>
  <c r="M172" i="24"/>
  <c r="Q170" i="24"/>
  <c r="Q168" i="24"/>
  <c r="M167" i="24"/>
  <c r="Q165" i="24"/>
  <c r="E164" i="24"/>
  <c r="I74" i="22"/>
  <c r="I158" i="24"/>
  <c r="M156" i="24"/>
  <c r="Q154" i="24"/>
  <c r="M152" i="24"/>
  <c r="M150" i="24"/>
  <c r="M147" i="24"/>
  <c r="Q145" i="24"/>
  <c r="E144" i="24"/>
  <c r="I140" i="24"/>
  <c r="E138" i="24"/>
  <c r="I136" i="24"/>
  <c r="I133" i="24"/>
  <c r="M131" i="24"/>
  <c r="F211" i="25"/>
  <c r="P195" i="25"/>
  <c r="B194" i="25"/>
  <c r="E141" i="25"/>
  <c r="Q145" i="27"/>
  <c r="Q126" i="27"/>
  <c r="Q123" i="27" s="1"/>
  <c r="N119" i="27"/>
  <c r="Q101" i="27"/>
  <c r="E97" i="27"/>
  <c r="E157" i="27"/>
  <c r="J72" i="26"/>
  <c r="I147" i="29"/>
  <c r="I111" i="29"/>
  <c r="Q113" i="29"/>
  <c r="Q119" i="29"/>
  <c r="Q120" i="29"/>
  <c r="Q117" i="29"/>
  <c r="Q112" i="29"/>
  <c r="E105" i="29"/>
  <c r="E141" i="29"/>
  <c r="K104" i="32"/>
  <c r="K98" i="32"/>
  <c r="E50" i="35"/>
  <c r="Q199" i="23"/>
  <c r="O195" i="25"/>
  <c r="Q193" i="25"/>
  <c r="G184" i="25"/>
  <c r="Q140" i="25"/>
  <c r="L119" i="27"/>
  <c r="N116" i="27"/>
  <c r="I140" i="28"/>
  <c r="I102" i="28"/>
  <c r="Q96" i="28"/>
  <c r="Q103" i="28"/>
  <c r="Q95" i="28" s="1"/>
  <c r="Q98" i="28"/>
  <c r="Q105" i="28"/>
  <c r="Q100" i="28"/>
  <c r="J157" i="29"/>
  <c r="G207" i="21"/>
  <c r="K203" i="21"/>
  <c r="G201" i="21"/>
  <c r="B77" i="22"/>
  <c r="B168" i="6" s="1"/>
  <c r="P69" i="22"/>
  <c r="H174" i="23"/>
  <c r="L170" i="23"/>
  <c r="P163" i="23"/>
  <c r="D158" i="23"/>
  <c r="H156" i="23"/>
  <c r="H152" i="23"/>
  <c r="H147" i="23"/>
  <c r="L145" i="23"/>
  <c r="D140" i="23"/>
  <c r="P137" i="23"/>
  <c r="D133" i="23"/>
  <c r="H131" i="23"/>
  <c r="B151" i="24"/>
  <c r="G158" i="24"/>
  <c r="K156" i="24"/>
  <c r="O154" i="24"/>
  <c r="K152" i="24"/>
  <c r="K150" i="24"/>
  <c r="K147" i="24"/>
  <c r="O145" i="24"/>
  <c r="C144" i="24"/>
  <c r="G140" i="24"/>
  <c r="C138" i="24"/>
  <c r="G136" i="24"/>
  <c r="G133" i="24"/>
  <c r="K131" i="24"/>
  <c r="I204" i="25"/>
  <c r="N195" i="25"/>
  <c r="F184" i="25"/>
  <c r="N140" i="25"/>
  <c r="Q144" i="27"/>
  <c r="Q96" i="27"/>
  <c r="P96" i="28"/>
  <c r="P103" i="28"/>
  <c r="P98" i="28"/>
  <c r="P95" i="28" s="1"/>
  <c r="P105" i="28"/>
  <c r="P100" i="28"/>
  <c r="I157" i="29"/>
  <c r="O69" i="22"/>
  <c r="K181" i="23"/>
  <c r="M195" i="25"/>
  <c r="O193" i="25"/>
  <c r="J68" i="26"/>
  <c r="P66" i="26"/>
  <c r="J119" i="27"/>
  <c r="K119" i="28"/>
  <c r="C111" i="28"/>
  <c r="K108" i="28"/>
  <c r="O99" i="28"/>
  <c r="O97" i="28"/>
  <c r="D34" i="34"/>
  <c r="D35" i="34"/>
  <c r="Q89" i="31"/>
  <c r="E56" i="35"/>
  <c r="L35" i="30"/>
  <c r="E106" i="33"/>
  <c r="E100" i="33"/>
  <c r="I65" i="35"/>
  <c r="I80" i="37"/>
  <c r="H51" i="37"/>
  <c r="H72" i="37"/>
  <c r="C53" i="37"/>
  <c r="C74" i="37"/>
  <c r="L103" i="29"/>
  <c r="H35" i="30"/>
  <c r="C100" i="33"/>
  <c r="C90" i="33"/>
  <c r="C104" i="33"/>
  <c r="J67" i="37"/>
  <c r="J82" i="37"/>
  <c r="M54" i="37"/>
  <c r="M75" i="37"/>
  <c r="Q73" i="37"/>
  <c r="Q52" i="37"/>
  <c r="E51" i="37"/>
  <c r="E72" i="37"/>
  <c r="E93" i="33"/>
  <c r="L54" i="37"/>
  <c r="L75" i="37"/>
  <c r="P73" i="37"/>
  <c r="P52" i="37"/>
  <c r="D51" i="37"/>
  <c r="D72" i="37"/>
  <c r="K108" i="32"/>
  <c r="K92" i="32"/>
  <c r="K87" i="32"/>
  <c r="D99" i="33"/>
  <c r="D93" i="33"/>
  <c r="D88" i="33"/>
  <c r="J66" i="36"/>
  <c r="Q75" i="48"/>
  <c r="Q58" i="47"/>
  <c r="M53" i="47"/>
  <c r="M70" i="48"/>
  <c r="Q57" i="47"/>
  <c r="Q68" i="48"/>
  <c r="Q54" i="47"/>
  <c r="Q55" i="47"/>
  <c r="Q61" i="47"/>
  <c r="Q56" i="47"/>
  <c r="Q52" i="47"/>
  <c r="Q62" i="47"/>
  <c r="D117" i="29"/>
  <c r="Q59" i="35"/>
  <c r="Q76" i="37"/>
  <c r="Q37" i="30"/>
  <c r="Q174" i="6" s="1"/>
  <c r="Q102" i="32"/>
  <c r="Q90" i="32"/>
  <c r="Q104" i="32"/>
  <c r="Q85" i="32"/>
  <c r="Q92" i="32"/>
  <c r="Q106" i="32"/>
  <c r="D37" i="34"/>
  <c r="D175" i="6" s="1"/>
  <c r="B80" i="36"/>
  <c r="B80" i="35"/>
  <c r="Q71" i="37"/>
  <c r="D87" i="44"/>
  <c r="D87" i="43"/>
  <c r="L86" i="44"/>
  <c r="L86" i="43"/>
  <c r="L65" i="43"/>
  <c r="L83" i="43"/>
  <c r="B113" i="29"/>
  <c r="F103" i="29"/>
  <c r="P36" i="30"/>
  <c r="P90" i="32"/>
  <c r="P104" i="32"/>
  <c r="P92" i="32"/>
  <c r="P106" i="32"/>
  <c r="P87" i="32"/>
  <c r="P94" i="32"/>
  <c r="P101" i="32"/>
  <c r="P108" i="32"/>
  <c r="E88" i="33"/>
  <c r="E89" i="33"/>
  <c r="K85" i="32"/>
  <c r="O90" i="32"/>
  <c r="O104" i="32"/>
  <c r="O92" i="32"/>
  <c r="O106" i="32"/>
  <c r="O87" i="32"/>
  <c r="O94" i="32"/>
  <c r="O101" i="32"/>
  <c r="O108" i="32"/>
  <c r="D89" i="33"/>
  <c r="P75" i="37"/>
  <c r="J85" i="31"/>
  <c r="J92" i="31"/>
  <c r="J106" i="31"/>
  <c r="N90" i="32"/>
  <c r="N104" i="32"/>
  <c r="N92" i="32"/>
  <c r="N106" i="32"/>
  <c r="C89" i="33"/>
  <c r="C86" i="33"/>
  <c r="C115" i="33"/>
  <c r="I112" i="33"/>
  <c r="I85" i="31"/>
  <c r="I92" i="31"/>
  <c r="I106" i="31"/>
  <c r="M90" i="32"/>
  <c r="M104" i="32"/>
  <c r="M92" i="32"/>
  <c r="M106" i="32"/>
  <c r="M87" i="32"/>
  <c r="M94" i="32"/>
  <c r="M101" i="32"/>
  <c r="M108" i="32"/>
  <c r="M63" i="35"/>
  <c r="D53" i="37"/>
  <c r="L36" i="30"/>
  <c r="L106" i="32"/>
  <c r="L94" i="32"/>
  <c r="L101" i="32"/>
  <c r="L89" i="32"/>
  <c r="L96" i="32"/>
  <c r="L103" i="32"/>
  <c r="Q85" i="33"/>
  <c r="Q114" i="33"/>
  <c r="B101" i="52"/>
  <c r="B78" i="52"/>
  <c r="N76" i="52"/>
  <c r="N99" i="52"/>
  <c r="B75" i="52"/>
  <c r="B98" i="52"/>
  <c r="F73" i="52"/>
  <c r="F96" i="52"/>
  <c r="B78" i="22"/>
  <c r="B169" i="6" s="1"/>
  <c r="K75" i="26"/>
  <c r="K172" i="6" s="1"/>
  <c r="O159" i="28"/>
  <c r="K158" i="28"/>
  <c r="O156" i="28"/>
  <c r="C155" i="28"/>
  <c r="C150" i="28"/>
  <c r="O149" i="28"/>
  <c r="K148" i="28"/>
  <c r="O146" i="28"/>
  <c r="C145" i="28"/>
  <c r="G140" i="28"/>
  <c r="G137" i="28"/>
  <c r="K135" i="28"/>
  <c r="M154" i="29"/>
  <c r="I126" i="29"/>
  <c r="P111" i="29"/>
  <c r="J84" i="31"/>
  <c r="J99" i="31"/>
  <c r="F87" i="31"/>
  <c r="F94" i="31"/>
  <c r="F101" i="31"/>
  <c r="P98" i="32"/>
  <c r="N95" i="32"/>
  <c r="N99" i="32"/>
  <c r="B98" i="32"/>
  <c r="J36" i="30"/>
  <c r="J106" i="32"/>
  <c r="J94" i="32"/>
  <c r="J101" i="32"/>
  <c r="G115" i="33"/>
  <c r="G35" i="34"/>
  <c r="P34" i="34"/>
  <c r="B73" i="35"/>
  <c r="Q54" i="36"/>
  <c r="N153" i="28"/>
  <c r="J150" i="28"/>
  <c r="F147" i="28"/>
  <c r="J145" i="28"/>
  <c r="N143" i="28"/>
  <c r="F157" i="29"/>
  <c r="K154" i="29"/>
  <c r="G126" i="29"/>
  <c r="O111" i="29"/>
  <c r="J37" i="30"/>
  <c r="J174" i="6" s="1"/>
  <c r="I37" i="30"/>
  <c r="I174" i="6" s="1"/>
  <c r="C35" i="30"/>
  <c r="I84" i="31"/>
  <c r="I99" i="31"/>
  <c r="E120" i="33"/>
  <c r="E112" i="33"/>
  <c r="E87" i="31"/>
  <c r="E94" i="31"/>
  <c r="E101" i="31"/>
  <c r="O98" i="32"/>
  <c r="M95" i="32"/>
  <c r="M99" i="32"/>
  <c r="I106" i="32"/>
  <c r="I94" i="32"/>
  <c r="I101" i="32"/>
  <c r="I89" i="32"/>
  <c r="I96" i="32"/>
  <c r="I103" i="32"/>
  <c r="E115" i="33"/>
  <c r="C35" i="34"/>
  <c r="H82" i="37"/>
  <c r="G72" i="37"/>
  <c r="M66" i="37"/>
  <c r="M81" i="37"/>
  <c r="I79" i="37"/>
  <c r="I62" i="37"/>
  <c r="Q77" i="37"/>
  <c r="Q56" i="37"/>
  <c r="Q53" i="37"/>
  <c r="Q74" i="37"/>
  <c r="E52" i="37"/>
  <c r="E73" i="37"/>
  <c r="I65" i="37"/>
  <c r="I56" i="37"/>
  <c r="I63" i="37"/>
  <c r="I71" i="37"/>
  <c r="I57" i="37"/>
  <c r="I55" i="37"/>
  <c r="K63" i="26"/>
  <c r="I155" i="27"/>
  <c r="Q135" i="27"/>
  <c r="M159" i="28"/>
  <c r="I158" i="28"/>
  <c r="M156" i="28"/>
  <c r="Q154" i="28"/>
  <c r="Q151" i="28"/>
  <c r="M149" i="28"/>
  <c r="I148" i="28"/>
  <c r="M146" i="28"/>
  <c r="Q144" i="28"/>
  <c r="E140" i="28"/>
  <c r="Q138" i="28"/>
  <c r="E137" i="28"/>
  <c r="I135" i="28"/>
  <c r="M111" i="29"/>
  <c r="J86" i="31"/>
  <c r="H84" i="31"/>
  <c r="H88" i="31"/>
  <c r="N98" i="32"/>
  <c r="L95" i="32"/>
  <c r="L99" i="32"/>
  <c r="H101" i="32"/>
  <c r="H89" i="32"/>
  <c r="H103" i="32"/>
  <c r="H84" i="32"/>
  <c r="H91" i="32"/>
  <c r="H105" i="32"/>
  <c r="N34" i="34"/>
  <c r="Q58" i="35"/>
  <c r="G67" i="41"/>
  <c r="G82" i="41"/>
  <c r="K54" i="41"/>
  <c r="K75" i="41"/>
  <c r="O52" i="41"/>
  <c r="O73" i="41"/>
  <c r="C72" i="41"/>
  <c r="C51" i="41"/>
  <c r="O76" i="26"/>
  <c r="O173" i="6" s="1"/>
  <c r="P128" i="27"/>
  <c r="D127" i="27"/>
  <c r="H125" i="27"/>
  <c r="P148" i="28"/>
  <c r="D147" i="28"/>
  <c r="H145" i="28"/>
  <c r="L143" i="28"/>
  <c r="K111" i="29"/>
  <c r="O108" i="29"/>
  <c r="O107" i="29" s="1"/>
  <c r="I86" i="31"/>
  <c r="G99" i="31"/>
  <c r="C120" i="33"/>
  <c r="C97" i="31"/>
  <c r="G95" i="31"/>
  <c r="G119" i="33"/>
  <c r="K118" i="33"/>
  <c r="G117" i="33"/>
  <c r="G88" i="31"/>
  <c r="C112" i="33"/>
  <c r="C90" i="31"/>
  <c r="C104" i="31"/>
  <c r="C92" i="31"/>
  <c r="C106" i="31"/>
  <c r="C87" i="31"/>
  <c r="C94" i="31"/>
  <c r="C101" i="31"/>
  <c r="C108" i="31"/>
  <c r="M98" i="32"/>
  <c r="Q87" i="32"/>
  <c r="Q84" i="32"/>
  <c r="K99" i="32"/>
  <c r="G101" i="32"/>
  <c r="G89" i="32"/>
  <c r="G103" i="32"/>
  <c r="G84" i="32"/>
  <c r="G91" i="32"/>
  <c r="G105" i="32"/>
  <c r="D106" i="33"/>
  <c r="D94" i="33"/>
  <c r="Q59" i="47"/>
  <c r="C58" i="26"/>
  <c r="L156" i="28"/>
  <c r="K159" i="28"/>
  <c r="G158" i="28"/>
  <c r="K156" i="28"/>
  <c r="O154" i="28"/>
  <c r="O151" i="28"/>
  <c r="K149" i="28"/>
  <c r="G148" i="28"/>
  <c r="K146" i="28"/>
  <c r="O144" i="28"/>
  <c r="C140" i="28"/>
  <c r="O138" i="28"/>
  <c r="C137" i="28"/>
  <c r="G135" i="28"/>
  <c r="E154" i="29"/>
  <c r="C120" i="29"/>
  <c r="M108" i="29"/>
  <c r="D114" i="29"/>
  <c r="J98" i="31"/>
  <c r="M88" i="31"/>
  <c r="H86" i="31"/>
  <c r="B120" i="31"/>
  <c r="B89" i="31"/>
  <c r="B96" i="31"/>
  <c r="B103" i="31"/>
  <c r="N87" i="32"/>
  <c r="P84" i="32"/>
  <c r="F36" i="30"/>
  <c r="F101" i="32"/>
  <c r="F89" i="32"/>
  <c r="F103" i="32"/>
  <c r="L34" i="34"/>
  <c r="J66" i="37"/>
  <c r="J81" i="37"/>
  <c r="N74" i="37"/>
  <c r="N53" i="37"/>
  <c r="M67" i="44"/>
  <c r="M85" i="44"/>
  <c r="E64" i="44"/>
  <c r="E82" i="44"/>
  <c r="J153" i="28"/>
  <c r="F150" i="28"/>
  <c r="N148" i="28"/>
  <c r="B147" i="28"/>
  <c r="F145" i="28"/>
  <c r="J143" i="28"/>
  <c r="B99" i="28"/>
  <c r="K108" i="29"/>
  <c r="E37" i="30"/>
  <c r="E174" i="6" s="1"/>
  <c r="J104" i="31"/>
  <c r="J100" i="31"/>
  <c r="I98" i="31"/>
  <c r="E119" i="33"/>
  <c r="E117" i="33"/>
  <c r="B93" i="32"/>
  <c r="O84" i="32"/>
  <c r="E101" i="32"/>
  <c r="E89" i="32"/>
  <c r="E103" i="32"/>
  <c r="E84" i="32"/>
  <c r="E91" i="32"/>
  <c r="E105" i="32"/>
  <c r="K34" i="34"/>
  <c r="E35" i="34"/>
  <c r="L67" i="37"/>
  <c r="L68" i="26"/>
  <c r="G63" i="26"/>
  <c r="Q117" i="27"/>
  <c r="Q110" i="27"/>
  <c r="I159" i="28"/>
  <c r="E158" i="28"/>
  <c r="I156" i="28"/>
  <c r="M154" i="28"/>
  <c r="M151" i="28"/>
  <c r="I149" i="28"/>
  <c r="E148" i="28"/>
  <c r="I146" i="28"/>
  <c r="M144" i="28"/>
  <c r="Q141" i="28"/>
  <c r="Q139" i="28"/>
  <c r="M138" i="28"/>
  <c r="Q136" i="28"/>
  <c r="E135" i="28"/>
  <c r="B149" i="29"/>
  <c r="I108" i="29"/>
  <c r="B114" i="29"/>
  <c r="I104" i="31"/>
  <c r="J102" i="31"/>
  <c r="I100" i="31"/>
  <c r="H98" i="31"/>
  <c r="J96" i="31"/>
  <c r="J90" i="31"/>
  <c r="J88" i="31"/>
  <c r="Q103" i="32"/>
  <c r="Q100" i="32"/>
  <c r="J34" i="34"/>
  <c r="Q65" i="35"/>
  <c r="Q51" i="35"/>
  <c r="K67" i="37"/>
  <c r="D37" i="38"/>
  <c r="D176" i="6" s="1"/>
  <c r="O74" i="26"/>
  <c r="O171" i="6" s="1"/>
  <c r="P129" i="27"/>
  <c r="P126" i="27"/>
  <c r="D150" i="28"/>
  <c r="P149" i="28"/>
  <c r="L148" i="28"/>
  <c r="P146" i="28"/>
  <c r="D145" i="28"/>
  <c r="H143" i="28"/>
  <c r="P133" i="28"/>
  <c r="H108" i="29"/>
  <c r="M128" i="29"/>
  <c r="H104" i="31"/>
  <c r="I102" i="31"/>
  <c r="H100" i="31"/>
  <c r="I96" i="31"/>
  <c r="J94" i="31"/>
  <c r="H92" i="31"/>
  <c r="I90" i="31"/>
  <c r="I88" i="31"/>
  <c r="C119" i="33"/>
  <c r="G118" i="33"/>
  <c r="C117" i="33"/>
  <c r="I120" i="32"/>
  <c r="P100" i="32"/>
  <c r="B90" i="32"/>
  <c r="M84" i="32"/>
  <c r="J57" i="36"/>
  <c r="J54" i="36"/>
  <c r="I67" i="37"/>
  <c r="G69" i="45"/>
  <c r="G87" i="45"/>
  <c r="O68" i="45"/>
  <c r="O86" i="45"/>
  <c r="O83" i="45"/>
  <c r="O65" i="45"/>
  <c r="C82" i="45"/>
  <c r="C64" i="45"/>
  <c r="G68" i="45"/>
  <c r="G73" i="45"/>
  <c r="G80" i="45"/>
  <c r="G71" i="45"/>
  <c r="G67" i="45"/>
  <c r="G159" i="28"/>
  <c r="C158" i="28"/>
  <c r="G156" i="28"/>
  <c r="K154" i="28"/>
  <c r="K151" i="28"/>
  <c r="G149" i="28"/>
  <c r="C148" i="28"/>
  <c r="G146" i="28"/>
  <c r="K144" i="28"/>
  <c r="O141" i="28"/>
  <c r="O139" i="28"/>
  <c r="K138" i="28"/>
  <c r="O136" i="28"/>
  <c r="C135" i="28"/>
  <c r="G144" i="29"/>
  <c r="D120" i="29"/>
  <c r="N36" i="30"/>
  <c r="H102" i="31"/>
  <c r="I94" i="31"/>
  <c r="M117" i="32"/>
  <c r="O103" i="32"/>
  <c r="O100" i="32"/>
  <c r="Q89" i="32"/>
  <c r="Q86" i="32"/>
  <c r="L84" i="32"/>
  <c r="B36" i="30"/>
  <c r="B89" i="32"/>
  <c r="B103" i="32"/>
  <c r="B91" i="32"/>
  <c r="B105" i="32"/>
  <c r="C52" i="35"/>
  <c r="C50" i="35" s="1"/>
  <c r="C59" i="35"/>
  <c r="J104" i="27"/>
  <c r="B104" i="28"/>
  <c r="J156" i="29"/>
  <c r="E144" i="29"/>
  <c r="Q122" i="33"/>
  <c r="E118" i="33"/>
  <c r="N103" i="32"/>
  <c r="N100" i="32"/>
  <c r="P89" i="32"/>
  <c r="P86" i="32"/>
  <c r="M56" i="35"/>
  <c r="D61" i="36"/>
  <c r="F58" i="22"/>
  <c r="F111" i="6" s="1"/>
  <c r="O64" i="26"/>
  <c r="C63" i="26"/>
  <c r="Q128" i="27"/>
  <c r="I125" i="27"/>
  <c r="Q115" i="27"/>
  <c r="M110" i="27"/>
  <c r="Q108" i="27"/>
  <c r="E159" i="28"/>
  <c r="Q157" i="28"/>
  <c r="E156" i="28"/>
  <c r="I154" i="28"/>
  <c r="I151" i="28"/>
  <c r="E149" i="28"/>
  <c r="Q147" i="28"/>
  <c r="E146" i="28"/>
  <c r="I144" i="28"/>
  <c r="M141" i="28"/>
  <c r="M139" i="28"/>
  <c r="I138" i="28"/>
  <c r="M136" i="28"/>
  <c r="Q134" i="28"/>
  <c r="C144" i="29"/>
  <c r="B120" i="29"/>
  <c r="I112" i="32"/>
  <c r="M103" i="32"/>
  <c r="M100" i="32"/>
  <c r="O89" i="32"/>
  <c r="O86" i="32"/>
  <c r="F34" i="34"/>
  <c r="F35" i="34"/>
  <c r="M65" i="35"/>
  <c r="Q61" i="35"/>
  <c r="M51" i="35"/>
  <c r="G76" i="26"/>
  <c r="G173" i="6" s="1"/>
  <c r="G125" i="27"/>
  <c r="P124" i="27"/>
  <c r="P123" i="27" s="1"/>
  <c r="H104" i="27"/>
  <c r="Q141" i="29"/>
  <c r="O122" i="33"/>
  <c r="O121" i="33"/>
  <c r="O98" i="31"/>
  <c r="C118" i="33"/>
  <c r="Q108" i="32"/>
  <c r="N89" i="32"/>
  <c r="N86" i="32"/>
  <c r="P61" i="35"/>
  <c r="J66" i="41"/>
  <c r="J81" i="41"/>
  <c r="K90" i="44"/>
  <c r="K76" i="43"/>
  <c r="K88" i="44"/>
  <c r="K70" i="43"/>
  <c r="O82" i="44"/>
  <c r="O64" i="43"/>
  <c r="C81" i="44"/>
  <c r="C63" i="43"/>
  <c r="N84" i="45"/>
  <c r="N66" i="45"/>
  <c r="B83" i="45"/>
  <c r="B65" i="45"/>
  <c r="F81" i="45"/>
  <c r="F63" i="45"/>
  <c r="M53" i="41"/>
  <c r="M74" i="41"/>
  <c r="Q51" i="41"/>
  <c r="Q72" i="41"/>
  <c r="O34" i="42"/>
  <c r="O37" i="42"/>
  <c r="O177" i="6" s="1"/>
  <c r="M84" i="45"/>
  <c r="M66" i="45"/>
  <c r="Q82" i="45"/>
  <c r="Q64" i="45"/>
  <c r="E81" i="45"/>
  <c r="E63" i="45"/>
  <c r="C61" i="47"/>
  <c r="C55" i="47"/>
  <c r="C52" i="47"/>
  <c r="C68" i="49"/>
  <c r="P55" i="48"/>
  <c r="P53" i="48"/>
  <c r="P57" i="48"/>
  <c r="P54" i="48"/>
  <c r="N34" i="42"/>
  <c r="N37" i="42"/>
  <c r="N177" i="6" s="1"/>
  <c r="N76" i="45"/>
  <c r="L84" i="45"/>
  <c r="L66" i="45"/>
  <c r="L62" i="45" s="1"/>
  <c r="P82" i="45"/>
  <c r="P64" i="45"/>
  <c r="D81" i="45"/>
  <c r="D63" i="45"/>
  <c r="D62" i="45" s="1"/>
  <c r="M67" i="39"/>
  <c r="M61" i="39"/>
  <c r="M34" i="42"/>
  <c r="M37" i="42"/>
  <c r="M177" i="6" s="1"/>
  <c r="D72" i="43"/>
  <c r="L64" i="43"/>
  <c r="L82" i="43"/>
  <c r="K84" i="45"/>
  <c r="K66" i="45"/>
  <c r="O82" i="45"/>
  <c r="O64" i="45"/>
  <c r="C81" i="45"/>
  <c r="C63" i="45"/>
  <c r="J100" i="52"/>
  <c r="J77" i="52"/>
  <c r="N75" i="52"/>
  <c r="N98" i="52"/>
  <c r="B74" i="52"/>
  <c r="B97" i="52"/>
  <c r="F60" i="41"/>
  <c r="F55" i="41"/>
  <c r="B55" i="41"/>
  <c r="B60" i="41"/>
  <c r="G90" i="44"/>
  <c r="G76" i="43"/>
  <c r="G88" i="44"/>
  <c r="G70" i="43"/>
  <c r="O87" i="44"/>
  <c r="O69" i="43"/>
  <c r="K82" i="44"/>
  <c r="K64" i="43"/>
  <c r="O80" i="44"/>
  <c r="O76" i="43"/>
  <c r="O63" i="43"/>
  <c r="O70" i="43"/>
  <c r="K76" i="45"/>
  <c r="J84" i="45"/>
  <c r="J66" i="45"/>
  <c r="N82" i="45"/>
  <c r="N64" i="45"/>
  <c r="B81" i="45"/>
  <c r="B63" i="45"/>
  <c r="M64" i="48"/>
  <c r="M77" i="48"/>
  <c r="M58" i="48"/>
  <c r="M75" i="48"/>
  <c r="F59" i="49"/>
  <c r="F76" i="49"/>
  <c r="N55" i="49"/>
  <c r="N72" i="49"/>
  <c r="B54" i="49"/>
  <c r="B71" i="49"/>
  <c r="F52" i="49"/>
  <c r="F69" i="49"/>
  <c r="J52" i="36"/>
  <c r="C82" i="37"/>
  <c r="O57" i="39"/>
  <c r="C58" i="40"/>
  <c r="K37" i="42"/>
  <c r="K177" i="6" s="1"/>
  <c r="K35" i="42"/>
  <c r="J74" i="43"/>
  <c r="J64" i="43"/>
  <c r="J76" i="45"/>
  <c r="J62" i="45" s="1"/>
  <c r="C53" i="47"/>
  <c r="P56" i="48"/>
  <c r="Q55" i="36"/>
  <c r="I52" i="36"/>
  <c r="J82" i="40"/>
  <c r="J61" i="39"/>
  <c r="D67" i="41"/>
  <c r="N53" i="41"/>
  <c r="J37" i="42"/>
  <c r="J177" i="6" s="1"/>
  <c r="J35" i="42"/>
  <c r="Q73" i="43"/>
  <c r="P35" i="46"/>
  <c r="B62" i="47"/>
  <c r="P62" i="48"/>
  <c r="P60" i="36"/>
  <c r="D57" i="36"/>
  <c r="Q36" i="38"/>
  <c r="M74" i="39"/>
  <c r="D86" i="43"/>
  <c r="D76" i="43"/>
  <c r="P73" i="43"/>
  <c r="D70" i="43"/>
  <c r="D66" i="43"/>
  <c r="D84" i="43"/>
  <c r="H64" i="43"/>
  <c r="M80" i="44"/>
  <c r="E57" i="47"/>
  <c r="E74" i="48"/>
  <c r="O60" i="36"/>
  <c r="O55" i="36"/>
  <c r="D54" i="40"/>
  <c r="D61" i="40"/>
  <c r="F63" i="41"/>
  <c r="O67" i="43"/>
  <c r="C90" i="44"/>
  <c r="C76" i="43"/>
  <c r="O89" i="44"/>
  <c r="O71" i="43"/>
  <c r="C88" i="44"/>
  <c r="C70" i="43"/>
  <c r="K87" i="44"/>
  <c r="K69" i="43"/>
  <c r="K80" i="44"/>
  <c r="K63" i="43"/>
  <c r="H90" i="44"/>
  <c r="H76" i="44"/>
  <c r="P66" i="44"/>
  <c r="P64" i="44"/>
  <c r="P76" i="44"/>
  <c r="N72" i="45"/>
  <c r="N68" i="45"/>
  <c r="M76" i="48"/>
  <c r="M62" i="48"/>
  <c r="O50" i="40"/>
  <c r="C54" i="40"/>
  <c r="C61" i="40"/>
  <c r="C52" i="40"/>
  <c r="C59" i="40"/>
  <c r="F66" i="41"/>
  <c r="J53" i="41"/>
  <c r="G35" i="42"/>
  <c r="D85" i="43"/>
  <c r="O66" i="44"/>
  <c r="O64" i="44"/>
  <c r="C57" i="47"/>
  <c r="C74" i="49"/>
  <c r="C54" i="47"/>
  <c r="I76" i="48"/>
  <c r="D96" i="51"/>
  <c r="D106" i="51"/>
  <c r="D36" i="50"/>
  <c r="D98" i="51"/>
  <c r="D99" i="51"/>
  <c r="Q56" i="36"/>
  <c r="Q53" i="36"/>
  <c r="F59" i="37"/>
  <c r="F57" i="37"/>
  <c r="D34" i="38"/>
  <c r="J57" i="39"/>
  <c r="F56" i="41"/>
  <c r="F35" i="42"/>
  <c r="P34" i="42"/>
  <c r="Q65" i="43"/>
  <c r="N66" i="44"/>
  <c r="N64" i="44"/>
  <c r="C62" i="47"/>
  <c r="K90" i="51"/>
  <c r="K105" i="51"/>
  <c r="G82" i="51"/>
  <c r="G103" i="52"/>
  <c r="O99" i="51"/>
  <c r="O76" i="51"/>
  <c r="P58" i="36"/>
  <c r="C34" i="38"/>
  <c r="B63" i="41"/>
  <c r="D83" i="43"/>
  <c r="D74" i="43"/>
  <c r="P65" i="43"/>
  <c r="D64" i="43"/>
  <c r="D82" i="43"/>
  <c r="I74" i="44"/>
  <c r="I64" i="44"/>
  <c r="O87" i="45"/>
  <c r="Q60" i="47"/>
  <c r="Q53" i="47"/>
  <c r="Q51" i="47" s="1"/>
  <c r="O58" i="36"/>
  <c r="O56" i="36"/>
  <c r="O53" i="36"/>
  <c r="H75" i="41"/>
  <c r="F59" i="41"/>
  <c r="O66" i="43"/>
  <c r="K89" i="44"/>
  <c r="K71" i="43"/>
  <c r="G87" i="44"/>
  <c r="G69" i="43"/>
  <c r="C82" i="44"/>
  <c r="C64" i="43"/>
  <c r="C62" i="43" s="1"/>
  <c r="G80" i="44"/>
  <c r="G63" i="43"/>
  <c r="P89" i="44"/>
  <c r="P71" i="44"/>
  <c r="D61" i="47"/>
  <c r="P61" i="48"/>
  <c r="J60" i="36"/>
  <c r="M72" i="39"/>
  <c r="P65" i="41"/>
  <c r="B56" i="41"/>
  <c r="C35" i="42"/>
  <c r="K66" i="43"/>
  <c r="F68" i="44"/>
  <c r="O71" i="44"/>
  <c r="O85" i="45"/>
  <c r="M72" i="48"/>
  <c r="P59" i="48"/>
  <c r="P52" i="48"/>
  <c r="Q51" i="36"/>
  <c r="Q82" i="39"/>
  <c r="B60" i="40"/>
  <c r="B55" i="40"/>
  <c r="G66" i="43"/>
  <c r="F74" i="44"/>
  <c r="N73" i="44"/>
  <c r="N71" i="44"/>
  <c r="D36" i="30"/>
  <c r="F106" i="33"/>
  <c r="F94" i="33"/>
  <c r="G66" i="36"/>
  <c r="O65" i="36"/>
  <c r="O63" i="36"/>
  <c r="G60" i="36"/>
  <c r="K58" i="36"/>
  <c r="K56" i="36"/>
  <c r="G55" i="36"/>
  <c r="G50" i="36" s="1"/>
  <c r="K53" i="36"/>
  <c r="O51" i="36"/>
  <c r="B35" i="38"/>
  <c r="E82" i="39"/>
  <c r="E71" i="39" s="1"/>
  <c r="J67" i="39"/>
  <c r="P60" i="39"/>
  <c r="D57" i="40"/>
  <c r="D58" i="40"/>
  <c r="D56" i="40"/>
  <c r="B65" i="41"/>
  <c r="O65" i="43"/>
  <c r="F71" i="44"/>
  <c r="O63" i="44"/>
  <c r="L71" i="44"/>
  <c r="L67" i="44"/>
  <c r="F66" i="45"/>
  <c r="F62" i="45" s="1"/>
  <c r="M61" i="48"/>
  <c r="M59" i="48"/>
  <c r="I74" i="48"/>
  <c r="E56" i="48"/>
  <c r="E73" i="48"/>
  <c r="I71" i="48"/>
  <c r="J58" i="49"/>
  <c r="J75" i="49"/>
  <c r="B55" i="49"/>
  <c r="B72" i="49"/>
  <c r="F53" i="49"/>
  <c r="F70" i="49"/>
  <c r="M121" i="33"/>
  <c r="B67" i="35"/>
  <c r="B61" i="35"/>
  <c r="N65" i="36"/>
  <c r="N63" i="36"/>
  <c r="F60" i="36"/>
  <c r="J58" i="36"/>
  <c r="J56" i="36"/>
  <c r="N51" i="36"/>
  <c r="Q63" i="37"/>
  <c r="I72" i="39"/>
  <c r="I81" i="39"/>
  <c r="O60" i="39"/>
  <c r="C57" i="39"/>
  <c r="C57" i="40"/>
  <c r="C56" i="40"/>
  <c r="I59" i="41"/>
  <c r="I57" i="41"/>
  <c r="K65" i="43"/>
  <c r="N63" i="44"/>
  <c r="N62" i="44" s="1"/>
  <c r="K71" i="44"/>
  <c r="K67" i="44"/>
  <c r="G65" i="44"/>
  <c r="G72" i="44"/>
  <c r="B69" i="47"/>
  <c r="B76" i="47"/>
  <c r="N69" i="47"/>
  <c r="C56" i="47"/>
  <c r="N34" i="38"/>
  <c r="P59" i="41"/>
  <c r="P57" i="41"/>
  <c r="P60" i="48"/>
  <c r="K122" i="33"/>
  <c r="K121" i="33"/>
  <c r="Q35" i="34"/>
  <c r="E34" i="34"/>
  <c r="P60" i="35"/>
  <c r="L71" i="37"/>
  <c r="L63" i="36"/>
  <c r="P61" i="36"/>
  <c r="D60" i="36"/>
  <c r="H58" i="36"/>
  <c r="O63" i="37"/>
  <c r="O56" i="37"/>
  <c r="Q80" i="39"/>
  <c r="M66" i="39"/>
  <c r="M60" i="39"/>
  <c r="Q58" i="39"/>
  <c r="H65" i="41"/>
  <c r="H50" i="41" s="1"/>
  <c r="O35" i="42"/>
  <c r="K63" i="44"/>
  <c r="I73" i="44"/>
  <c r="I71" i="44"/>
  <c r="M68" i="44"/>
  <c r="I67" i="44"/>
  <c r="M65" i="44"/>
  <c r="M62" i="44" s="1"/>
  <c r="E36" i="42"/>
  <c r="E80" i="44"/>
  <c r="C66" i="45"/>
  <c r="F34" i="46"/>
  <c r="Q70" i="48"/>
  <c r="J61" i="48"/>
  <c r="J59" i="48"/>
  <c r="J52" i="48"/>
  <c r="O54" i="49"/>
  <c r="O71" i="49"/>
  <c r="C53" i="49"/>
  <c r="C70" i="49"/>
  <c r="G68" i="49"/>
  <c r="B106" i="33"/>
  <c r="F104" i="33"/>
  <c r="F100" i="33"/>
  <c r="F98" i="33"/>
  <c r="B94" i="33"/>
  <c r="F90" i="33"/>
  <c r="O67" i="36"/>
  <c r="K65" i="36"/>
  <c r="K63" i="36"/>
  <c r="O61" i="36"/>
  <c r="G58" i="36"/>
  <c r="G56" i="36"/>
  <c r="G53" i="36"/>
  <c r="K51" i="36"/>
  <c r="C66" i="37"/>
  <c r="M63" i="37"/>
  <c r="M56" i="37"/>
  <c r="P58" i="39"/>
  <c r="E66" i="40"/>
  <c r="D65" i="40"/>
  <c r="D63" i="40"/>
  <c r="D51" i="40"/>
  <c r="F82" i="41"/>
  <c r="B52" i="41"/>
  <c r="F57" i="41"/>
  <c r="N59" i="41"/>
  <c r="N57" i="41"/>
  <c r="N50" i="41" s="1"/>
  <c r="N35" i="42"/>
  <c r="G64" i="43"/>
  <c r="H88" i="44"/>
  <c r="P70" i="44"/>
  <c r="H71" i="44"/>
  <c r="H89" i="44"/>
  <c r="H67" i="44"/>
  <c r="O71" i="45"/>
  <c r="M68" i="45"/>
  <c r="B66" i="45"/>
  <c r="B62" i="45" s="1"/>
  <c r="I116" i="32"/>
  <c r="M114" i="32"/>
  <c r="J79" i="36"/>
  <c r="B57" i="35"/>
  <c r="B54" i="35"/>
  <c r="N67" i="36"/>
  <c r="J63" i="36"/>
  <c r="N61" i="36"/>
  <c r="F58" i="36"/>
  <c r="O82" i="37"/>
  <c r="C72" i="37"/>
  <c r="Q65" i="37"/>
  <c r="L63" i="37"/>
  <c r="L56" i="37"/>
  <c r="O58" i="39"/>
  <c r="C63" i="40"/>
  <c r="E59" i="41"/>
  <c r="E57" i="41"/>
  <c r="Q55" i="41"/>
  <c r="M35" i="42"/>
  <c r="P87" i="44"/>
  <c r="O70" i="44"/>
  <c r="L66" i="44"/>
  <c r="G67" i="44"/>
  <c r="C67" i="44"/>
  <c r="C65" i="44"/>
  <c r="P105" i="33"/>
  <c r="D104" i="33"/>
  <c r="D100" i="33"/>
  <c r="P99" i="33"/>
  <c r="D98" i="33"/>
  <c r="P93" i="33"/>
  <c r="D90" i="33"/>
  <c r="P88" i="33"/>
  <c r="B34" i="34"/>
  <c r="M67" i="36"/>
  <c r="I63" i="36"/>
  <c r="M61" i="36"/>
  <c r="M50" i="36" s="1"/>
  <c r="Q59" i="36"/>
  <c r="E58" i="36"/>
  <c r="Q57" i="36"/>
  <c r="E53" i="36"/>
  <c r="E50" i="36" s="1"/>
  <c r="I51" i="36"/>
  <c r="K63" i="37"/>
  <c r="K56" i="37"/>
  <c r="N65" i="37"/>
  <c r="N63" i="37"/>
  <c r="F60" i="37"/>
  <c r="J56" i="37"/>
  <c r="F55" i="37"/>
  <c r="J34" i="38"/>
  <c r="J60" i="39"/>
  <c r="N58" i="39"/>
  <c r="D53" i="40"/>
  <c r="D50" i="40" s="1"/>
  <c r="B65" i="40"/>
  <c r="B63" i="40"/>
  <c r="N52" i="40"/>
  <c r="B51" i="40"/>
  <c r="C82" i="41"/>
  <c r="P66" i="41"/>
  <c r="P81" i="41"/>
  <c r="I35" i="42"/>
  <c r="H87" i="44"/>
  <c r="P74" i="44"/>
  <c r="N70" i="44"/>
  <c r="K66" i="44"/>
  <c r="K62" i="44" s="1"/>
  <c r="F67" i="44"/>
  <c r="B65" i="44"/>
  <c r="B63" i="44"/>
  <c r="C34" i="46"/>
  <c r="K91" i="51"/>
  <c r="K106" i="51"/>
  <c r="K79" i="51"/>
  <c r="K102" i="51"/>
  <c r="C99" i="51"/>
  <c r="C76" i="51"/>
  <c r="K85" i="51"/>
  <c r="K82" i="51"/>
  <c r="K83" i="51"/>
  <c r="K73" i="51"/>
  <c r="K77" i="51"/>
  <c r="M35" i="34"/>
  <c r="P58" i="35"/>
  <c r="H63" i="36"/>
  <c r="L61" i="36"/>
  <c r="D58" i="36"/>
  <c r="P57" i="36"/>
  <c r="L54" i="39"/>
  <c r="Q63" i="39"/>
  <c r="I60" i="39"/>
  <c r="M58" i="39"/>
  <c r="C53" i="40"/>
  <c r="Q55" i="40"/>
  <c r="Q53" i="40"/>
  <c r="Q50" i="40" s="1"/>
  <c r="Q60" i="40"/>
  <c r="Q51" i="40"/>
  <c r="Q58" i="40"/>
  <c r="Q65" i="40"/>
  <c r="B82" i="41"/>
  <c r="N51" i="41"/>
  <c r="O66" i="41"/>
  <c r="O81" i="41"/>
  <c r="K34" i="42"/>
  <c r="G73" i="43"/>
  <c r="M86" i="44"/>
  <c r="O74" i="44"/>
  <c r="L70" i="44"/>
  <c r="J66" i="44"/>
  <c r="F63" i="44"/>
  <c r="E73" i="44"/>
  <c r="E71" i="44"/>
  <c r="I68" i="44"/>
  <c r="E67" i="44"/>
  <c r="I65" i="44"/>
  <c r="M63" i="44"/>
  <c r="B34" i="46"/>
  <c r="B35" i="46"/>
  <c r="G55" i="47"/>
  <c r="G51" i="47" s="1"/>
  <c r="B104" i="33"/>
  <c r="B100" i="33"/>
  <c r="B98" i="33"/>
  <c r="B90" i="33"/>
  <c r="N81" i="35"/>
  <c r="K67" i="36"/>
  <c r="G65" i="36"/>
  <c r="G63" i="36"/>
  <c r="K61" i="36"/>
  <c r="O59" i="36"/>
  <c r="O57" i="36"/>
  <c r="O54" i="36"/>
  <c r="G51" i="36"/>
  <c r="L52" i="39"/>
  <c r="P65" i="39"/>
  <c r="P63" i="39"/>
  <c r="H60" i="39"/>
  <c r="L58" i="39"/>
  <c r="P72" i="40"/>
  <c r="J34" i="42"/>
  <c r="N74" i="44"/>
  <c r="K70" i="44"/>
  <c r="D62" i="44"/>
  <c r="J71" i="45"/>
  <c r="I63" i="45"/>
  <c r="I114" i="32"/>
  <c r="B52" i="35"/>
  <c r="F63" i="36"/>
  <c r="J61" i="36"/>
  <c r="N59" i="36"/>
  <c r="N57" i="36"/>
  <c r="O63" i="39"/>
  <c r="Q53" i="41"/>
  <c r="Q74" i="41"/>
  <c r="E52" i="41"/>
  <c r="E73" i="41"/>
  <c r="O72" i="43"/>
  <c r="N76" i="43"/>
  <c r="J72" i="43"/>
  <c r="N70" i="43"/>
  <c r="N66" i="43"/>
  <c r="J70" i="44"/>
  <c r="M72" i="45"/>
  <c r="K74" i="49"/>
  <c r="P103" i="51"/>
  <c r="P96" i="51"/>
  <c r="P89" i="33"/>
  <c r="P37" i="34"/>
  <c r="P175" i="6" s="1"/>
  <c r="J72" i="35"/>
  <c r="I67" i="36"/>
  <c r="E65" i="36"/>
  <c r="E63" i="36"/>
  <c r="M59" i="36"/>
  <c r="M57" i="36"/>
  <c r="M54" i="36"/>
  <c r="Q52" i="36"/>
  <c r="Q50" i="36" s="1"/>
  <c r="E51" i="36"/>
  <c r="J65" i="37"/>
  <c r="J63" i="37"/>
  <c r="F56" i="37"/>
  <c r="N37" i="38"/>
  <c r="N176" i="6" s="1"/>
  <c r="F34" i="38"/>
  <c r="N63" i="39"/>
  <c r="J58" i="39"/>
  <c r="B71" i="40"/>
  <c r="C65" i="40"/>
  <c r="B67" i="40"/>
  <c r="B61" i="40"/>
  <c r="L66" i="41"/>
  <c r="L81" i="41"/>
  <c r="G34" i="42"/>
  <c r="L35" i="42"/>
  <c r="L81" i="43"/>
  <c r="L90" i="43"/>
  <c r="K72" i="43"/>
  <c r="Q74" i="43"/>
  <c r="I72" i="43"/>
  <c r="M66" i="43"/>
  <c r="Q64" i="43"/>
  <c r="L73" i="44"/>
  <c r="F65" i="44"/>
  <c r="O80" i="45"/>
  <c r="L72" i="45"/>
  <c r="P84" i="45"/>
  <c r="P66" i="45"/>
  <c r="D83" i="45"/>
  <c r="D65" i="45"/>
  <c r="H81" i="45"/>
  <c r="H63" i="45"/>
  <c r="P36" i="46"/>
  <c r="B60" i="47"/>
  <c r="B53" i="47"/>
  <c r="I53" i="48"/>
  <c r="I35" i="34"/>
  <c r="P63" i="35"/>
  <c r="D63" i="36"/>
  <c r="H61" i="36"/>
  <c r="L57" i="36"/>
  <c r="Q67" i="39"/>
  <c r="M63" i="39"/>
  <c r="Q61" i="39"/>
  <c r="K66" i="41"/>
  <c r="K81" i="41"/>
  <c r="G55" i="41"/>
  <c r="G60" i="41"/>
  <c r="F34" i="42"/>
  <c r="Q34" i="42"/>
  <c r="Q37" i="42"/>
  <c r="Q177" i="6" s="1"/>
  <c r="D90" i="43"/>
  <c r="L76" i="43"/>
  <c r="P74" i="43"/>
  <c r="H72" i="43"/>
  <c r="L70" i="43"/>
  <c r="L66" i="43"/>
  <c r="P64" i="43"/>
  <c r="D63" i="43"/>
  <c r="D81" i="43"/>
  <c r="M84" i="44"/>
  <c r="K73" i="44"/>
  <c r="K72" i="45"/>
  <c r="O84" i="45"/>
  <c r="O66" i="45"/>
  <c r="C83" i="45"/>
  <c r="C65" i="45"/>
  <c r="G81" i="45"/>
  <c r="G63" i="45"/>
  <c r="E60" i="47"/>
  <c r="E55" i="47"/>
  <c r="E51" i="47" s="1"/>
  <c r="G68" i="48"/>
  <c r="F105" i="52"/>
  <c r="J60" i="48"/>
  <c r="G61" i="49"/>
  <c r="G59" i="49"/>
  <c r="H88" i="51"/>
  <c r="H84" i="51"/>
  <c r="H80" i="51"/>
  <c r="C74" i="52"/>
  <c r="I88" i="53"/>
  <c r="I84" i="53"/>
  <c r="I82" i="53"/>
  <c r="I80" i="53"/>
  <c r="M36" i="50"/>
  <c r="G98" i="51"/>
  <c r="I90" i="53"/>
  <c r="I86" i="53"/>
  <c r="M56" i="48"/>
  <c r="L97" i="51"/>
  <c r="K76" i="51"/>
  <c r="K72" i="51" s="1"/>
  <c r="F89" i="52"/>
  <c r="F85" i="52"/>
  <c r="O71" i="48"/>
  <c r="D77" i="52"/>
  <c r="H75" i="52"/>
  <c r="J62" i="48"/>
  <c r="J56" i="48"/>
  <c r="C85" i="52"/>
  <c r="M57" i="48"/>
  <c r="M54" i="48"/>
  <c r="E68" i="48"/>
  <c r="J60" i="49"/>
  <c r="O106" i="51"/>
  <c r="J96" i="52"/>
  <c r="L83" i="53"/>
  <c r="G105" i="51"/>
  <c r="I80" i="52"/>
  <c r="N104" i="51"/>
  <c r="D78" i="52"/>
  <c r="D75" i="52"/>
  <c r="H73" i="52"/>
  <c r="J57" i="48"/>
  <c r="J54" i="48"/>
  <c r="G60" i="49"/>
  <c r="O56" i="49"/>
  <c r="H83" i="51"/>
  <c r="G84" i="52"/>
  <c r="G82" i="52"/>
  <c r="G80" i="52"/>
  <c r="I83" i="53"/>
  <c r="J73" i="43"/>
  <c r="N86" i="44"/>
  <c r="N65" i="43"/>
  <c r="N71" i="47"/>
  <c r="F72" i="49"/>
  <c r="J70" i="49"/>
  <c r="M64" i="49"/>
  <c r="M57" i="49"/>
  <c r="M51" i="49" s="1"/>
  <c r="Q57" i="49"/>
  <c r="I37" i="50"/>
  <c r="I179" i="6" s="1"/>
  <c r="I90" i="52"/>
  <c r="O77" i="53"/>
  <c r="D55" i="39"/>
  <c r="I73" i="43"/>
  <c r="M65" i="43"/>
  <c r="Q63" i="43"/>
  <c r="G86" i="45"/>
  <c r="L73" i="45"/>
  <c r="L71" i="45"/>
  <c r="M72" i="47"/>
  <c r="B61" i="47"/>
  <c r="N53" i="47"/>
  <c r="B52" i="47"/>
  <c r="C62" i="48"/>
  <c r="K61" i="48"/>
  <c r="K59" i="48"/>
  <c r="C56" i="48"/>
  <c r="K52" i="48"/>
  <c r="I70" i="49"/>
  <c r="L57" i="49"/>
  <c r="B103" i="51"/>
  <c r="K103" i="51"/>
  <c r="M85" i="51"/>
  <c r="Q78" i="51"/>
  <c r="Q72" i="51" s="1"/>
  <c r="M77" i="51"/>
  <c r="Q98" i="52"/>
  <c r="E74" i="51"/>
  <c r="D88" i="52"/>
  <c r="D84" i="52"/>
  <c r="D82" i="52"/>
  <c r="D80" i="52"/>
  <c r="D73" i="52"/>
  <c r="F58" i="39"/>
  <c r="M65" i="41"/>
  <c r="M63" i="41"/>
  <c r="E60" i="41"/>
  <c r="I56" i="41"/>
  <c r="E55" i="41"/>
  <c r="L34" i="42"/>
  <c r="G89" i="44"/>
  <c r="C87" i="44"/>
  <c r="K86" i="44"/>
  <c r="G85" i="44"/>
  <c r="K83" i="44"/>
  <c r="O81" i="44"/>
  <c r="C80" i="44"/>
  <c r="M72" i="44"/>
  <c r="E68" i="44"/>
  <c r="E62" i="44" s="1"/>
  <c r="Q66" i="44"/>
  <c r="E65" i="44"/>
  <c r="I63" i="44"/>
  <c r="G85" i="45"/>
  <c r="K36" i="46"/>
  <c r="I56" i="48"/>
  <c r="E57" i="48"/>
  <c r="E54" i="48"/>
  <c r="I69" i="48"/>
  <c r="G70" i="49"/>
  <c r="N57" i="49"/>
  <c r="O78" i="51"/>
  <c r="K89" i="51"/>
  <c r="O101" i="51"/>
  <c r="O75" i="51"/>
  <c r="G95" i="52"/>
  <c r="E73" i="52"/>
  <c r="F90" i="52"/>
  <c r="F86" i="52"/>
  <c r="F85" i="44"/>
  <c r="J65" i="43"/>
  <c r="N63" i="43"/>
  <c r="M74" i="48"/>
  <c r="Q61" i="49"/>
  <c r="Q59" i="49"/>
  <c r="Q90" i="51"/>
  <c r="N78" i="51"/>
  <c r="E82" i="52"/>
  <c r="O78" i="53"/>
  <c r="K77" i="53"/>
  <c r="Q72" i="43"/>
  <c r="I65" i="43"/>
  <c r="M63" i="43"/>
  <c r="I72" i="47"/>
  <c r="N68" i="49"/>
  <c r="G61" i="48"/>
  <c r="G51" i="48" s="1"/>
  <c r="C57" i="48"/>
  <c r="O72" i="48"/>
  <c r="C54" i="48"/>
  <c r="D34" i="50"/>
  <c r="N34" i="50"/>
  <c r="N82" i="51"/>
  <c r="Q84" i="51"/>
  <c r="M75" i="51"/>
  <c r="B82" i="52"/>
  <c r="D90" i="52"/>
  <c r="D86" i="52"/>
  <c r="N66" i="40"/>
  <c r="N60" i="40"/>
  <c r="B59" i="40"/>
  <c r="B57" i="40"/>
  <c r="N55" i="40"/>
  <c r="B54" i="40"/>
  <c r="D73" i="43"/>
  <c r="P72" i="43"/>
  <c r="H65" i="43"/>
  <c r="L63" i="43"/>
  <c r="N34" i="46"/>
  <c r="L59" i="48"/>
  <c r="D56" i="48"/>
  <c r="D51" i="48" s="1"/>
  <c r="L52" i="48"/>
  <c r="F61" i="48"/>
  <c r="B57" i="48"/>
  <c r="B54" i="48"/>
  <c r="F52" i="48"/>
  <c r="O61" i="49"/>
  <c r="O59" i="49"/>
  <c r="G56" i="49"/>
  <c r="C34" i="50"/>
  <c r="H89" i="51"/>
  <c r="P88" i="51"/>
  <c r="H85" i="51"/>
  <c r="P84" i="51"/>
  <c r="P80" i="51"/>
  <c r="C90" i="52"/>
  <c r="Q88" i="53"/>
  <c r="Q84" i="53"/>
  <c r="Q82" i="53"/>
  <c r="Q80" i="53"/>
  <c r="M78" i="53"/>
  <c r="I77" i="53"/>
  <c r="I65" i="41"/>
  <c r="I63" i="41"/>
  <c r="Q59" i="41"/>
  <c r="Q57" i="41"/>
  <c r="E56" i="41"/>
  <c r="H34" i="42"/>
  <c r="M76" i="44"/>
  <c r="I72" i="44"/>
  <c r="M70" i="44"/>
  <c r="M66" i="44"/>
  <c r="Q64" i="44"/>
  <c r="E63" i="44"/>
  <c r="G36" i="46"/>
  <c r="N75" i="47"/>
  <c r="I59" i="48"/>
  <c r="I52" i="48"/>
  <c r="E61" i="48"/>
  <c r="E59" i="48"/>
  <c r="M55" i="48"/>
  <c r="N61" i="49"/>
  <c r="C86" i="51"/>
  <c r="O88" i="51"/>
  <c r="O80" i="51"/>
  <c r="K78" i="51"/>
  <c r="E90" i="52"/>
  <c r="B104" i="52"/>
  <c r="N95" i="52"/>
  <c r="P88" i="53"/>
  <c r="P84" i="53"/>
  <c r="P80" i="53"/>
  <c r="M57" i="39"/>
  <c r="N72" i="43"/>
  <c r="F86" i="44"/>
  <c r="J63" i="43"/>
  <c r="M73" i="48"/>
  <c r="H59" i="48"/>
  <c r="N75" i="49"/>
  <c r="K101" i="51"/>
  <c r="B90" i="52"/>
  <c r="I83" i="52"/>
  <c r="I74" i="52"/>
  <c r="O88" i="53"/>
  <c r="O84" i="53"/>
  <c r="O82" i="53"/>
  <c r="O80" i="53"/>
  <c r="K78" i="53"/>
  <c r="G77" i="53"/>
  <c r="M72" i="43"/>
  <c r="Q66" i="43"/>
  <c r="I63" i="43"/>
  <c r="P72" i="45"/>
  <c r="B55" i="47"/>
  <c r="G59" i="48"/>
  <c r="O55" i="48"/>
  <c r="C61" i="48"/>
  <c r="C59" i="48"/>
  <c r="O70" i="48"/>
  <c r="C52" i="48"/>
  <c r="J34" i="50"/>
  <c r="I90" i="51"/>
  <c r="M88" i="51"/>
  <c r="Q86" i="51"/>
  <c r="M82" i="51"/>
  <c r="M80" i="51"/>
  <c r="M73" i="51"/>
  <c r="H83" i="52"/>
  <c r="P77" i="52"/>
  <c r="D76" i="52"/>
  <c r="N88" i="53"/>
  <c r="N84" i="53"/>
  <c r="N80" i="53"/>
  <c r="N58" i="40"/>
  <c r="N56" i="40"/>
  <c r="N53" i="40"/>
  <c r="B52" i="40"/>
  <c r="P76" i="43"/>
  <c r="L72" i="43"/>
  <c r="P70" i="43"/>
  <c r="P66" i="43"/>
  <c r="D65" i="43"/>
  <c r="H63" i="43"/>
  <c r="D74" i="47"/>
  <c r="D59" i="48"/>
  <c r="B61" i="48"/>
  <c r="N60" i="48"/>
  <c r="B59" i="48"/>
  <c r="B52" i="48"/>
  <c r="N85" i="51"/>
  <c r="L88" i="51"/>
  <c r="L84" i="51"/>
  <c r="L80" i="51"/>
  <c r="G83" i="52"/>
  <c r="Q90" i="53"/>
  <c r="M88" i="53"/>
  <c r="Q86" i="53"/>
  <c r="M84" i="53"/>
  <c r="M82" i="53"/>
  <c r="M80" i="53"/>
  <c r="I78" i="53"/>
  <c r="E77" i="53"/>
  <c r="E65" i="41"/>
  <c r="E63" i="41"/>
  <c r="M59" i="41"/>
  <c r="M57" i="41"/>
  <c r="P81" i="43"/>
  <c r="D34" i="42"/>
  <c r="P88" i="44"/>
  <c r="I76" i="44"/>
  <c r="M74" i="44"/>
  <c r="E72" i="44"/>
  <c r="I70" i="44"/>
  <c r="I66" i="44"/>
  <c r="M64" i="44"/>
  <c r="Q36" i="42"/>
  <c r="C36" i="46"/>
  <c r="D60" i="47"/>
  <c r="P74" i="48"/>
  <c r="I55" i="48"/>
  <c r="Q77" i="48"/>
  <c r="M60" i="48"/>
  <c r="I72" i="48"/>
  <c r="M53" i="48"/>
  <c r="J61" i="49"/>
  <c r="B56" i="49"/>
  <c r="B82" i="51"/>
  <c r="O105" i="51"/>
  <c r="K88" i="51"/>
  <c r="O104" i="51"/>
  <c r="K84" i="51"/>
  <c r="K80" i="51"/>
  <c r="J106" i="52"/>
  <c r="F83" i="52"/>
  <c r="J102" i="52"/>
  <c r="F74" i="52"/>
  <c r="L88" i="53"/>
  <c r="L84" i="53"/>
  <c r="L80" i="53"/>
  <c r="K93" i="6"/>
  <c r="M98" i="11"/>
  <c r="E154" i="12"/>
  <c r="E154" i="11"/>
  <c r="M151" i="12"/>
  <c r="M151" i="11"/>
  <c r="M150" i="12"/>
  <c r="M150" i="11"/>
  <c r="E150" i="12"/>
  <c r="E150" i="11"/>
  <c r="E149" i="12"/>
  <c r="E149" i="11"/>
  <c r="I148" i="12"/>
  <c r="I148" i="11"/>
  <c r="M147" i="12"/>
  <c r="M147" i="11"/>
  <c r="E147" i="12"/>
  <c r="E147" i="11"/>
  <c r="I146" i="12"/>
  <c r="I146" i="11"/>
  <c r="M143" i="12"/>
  <c r="M143" i="11"/>
  <c r="M142" i="12"/>
  <c r="M142" i="11"/>
  <c r="M141" i="12"/>
  <c r="M141" i="11"/>
  <c r="I140" i="12"/>
  <c r="I140" i="11"/>
  <c r="H213" i="17"/>
  <c r="H207" i="17"/>
  <c r="B93" i="6"/>
  <c r="N245" i="21"/>
  <c r="N206" i="19"/>
  <c r="B245" i="21"/>
  <c r="B206" i="19"/>
  <c r="F244" i="21"/>
  <c r="F203" i="19"/>
  <c r="N243" i="21"/>
  <c r="N200" i="19"/>
  <c r="F243" i="21"/>
  <c r="F200" i="19"/>
  <c r="J242" i="21"/>
  <c r="J199" i="19"/>
  <c r="B242" i="21"/>
  <c r="B199" i="19"/>
  <c r="F234" i="21"/>
  <c r="F187" i="19"/>
  <c r="N233" i="21"/>
  <c r="N184" i="19"/>
  <c r="F233" i="21"/>
  <c r="F184" i="19"/>
  <c r="N232" i="21"/>
  <c r="N181" i="19"/>
  <c r="N232" i="20"/>
  <c r="N231" i="21"/>
  <c r="N180" i="19"/>
  <c r="F231" i="21"/>
  <c r="F180" i="19"/>
  <c r="F223" i="21"/>
  <c r="F168" i="19"/>
  <c r="B222" i="21"/>
  <c r="B165" i="19"/>
  <c r="N221" i="21"/>
  <c r="N164" i="19"/>
  <c r="B221" i="21"/>
  <c r="B164" i="19"/>
  <c r="J219" i="21"/>
  <c r="J162" i="19"/>
  <c r="J214" i="20"/>
  <c r="L55" i="22"/>
  <c r="M93" i="6"/>
  <c r="H93" i="6"/>
  <c r="C93" i="6"/>
  <c r="J141" i="6"/>
  <c r="M136" i="6"/>
  <c r="M135" i="6"/>
  <c r="M134" i="6"/>
  <c r="I132" i="6"/>
  <c r="I130" i="6"/>
  <c r="I33" i="6"/>
  <c r="I127" i="6"/>
  <c r="P66" i="10"/>
  <c r="P155" i="6" s="1"/>
  <c r="P53" i="6"/>
  <c r="L66" i="10"/>
  <c r="L155" i="6" s="1"/>
  <c r="L53" i="6"/>
  <c r="H66" i="10"/>
  <c r="H155" i="6" s="1"/>
  <c r="H53" i="6"/>
  <c r="D66" i="10"/>
  <c r="D155" i="6" s="1"/>
  <c r="D53" i="6"/>
  <c r="P65" i="10"/>
  <c r="P154" i="6" s="1"/>
  <c r="P52" i="6"/>
  <c r="L65" i="10"/>
  <c r="L154" i="6" s="1"/>
  <c r="L52" i="6"/>
  <c r="H51" i="6"/>
  <c r="H65" i="10"/>
  <c r="H154" i="6" s="1"/>
  <c r="H52" i="6"/>
  <c r="D65" i="10"/>
  <c r="D154" i="6" s="1"/>
  <c r="D52" i="6"/>
  <c r="D51" i="6"/>
  <c r="Q154" i="11"/>
  <c r="Q150" i="11"/>
  <c r="Q146" i="11"/>
  <c r="Q140" i="11"/>
  <c r="B145" i="12"/>
  <c r="N99" i="14"/>
  <c r="N160" i="6" s="1"/>
  <c r="O69" i="14"/>
  <c r="K69" i="14"/>
  <c r="G69" i="14"/>
  <c r="C69" i="14"/>
  <c r="O59" i="6"/>
  <c r="O132" i="6" s="1"/>
  <c r="O88" i="14"/>
  <c r="O99" i="14"/>
  <c r="O160" i="6" s="1"/>
  <c r="O58" i="6"/>
  <c r="O87" i="14"/>
  <c r="K87" i="14"/>
  <c r="K99" i="14"/>
  <c r="K160" i="6" s="1"/>
  <c r="G99" i="14"/>
  <c r="G160" i="6" s="1"/>
  <c r="G58" i="6"/>
  <c r="O57" i="6"/>
  <c r="O86" i="14"/>
  <c r="O96" i="14"/>
  <c r="O157" i="6" s="1"/>
  <c r="O55" i="6"/>
  <c r="O130" i="6" s="1"/>
  <c r="O84" i="14"/>
  <c r="K84" i="14"/>
  <c r="K96" i="14"/>
  <c r="K157" i="6" s="1"/>
  <c r="G96" i="14"/>
  <c r="G157" i="6" s="1"/>
  <c r="G55" i="6"/>
  <c r="G130" i="6" s="1"/>
  <c r="C84" i="14"/>
  <c r="C96" i="14"/>
  <c r="C157" i="6" s="1"/>
  <c r="Q253" i="15"/>
  <c r="Q257" i="15"/>
  <c r="Q88" i="14"/>
  <c r="Q250" i="15"/>
  <c r="Q254" i="15"/>
  <c r="M252" i="15"/>
  <c r="M256" i="15"/>
  <c r="M253" i="15"/>
  <c r="M257" i="15"/>
  <c r="E251" i="15"/>
  <c r="E255" i="15"/>
  <c r="E252" i="15"/>
  <c r="E256" i="15"/>
  <c r="E88" i="14"/>
  <c r="Q243" i="15"/>
  <c r="Q247" i="15"/>
  <c r="Q87" i="14"/>
  <c r="Q240" i="15"/>
  <c r="Q244" i="15"/>
  <c r="M242" i="15"/>
  <c r="M246" i="15"/>
  <c r="M243" i="15"/>
  <c r="M247" i="15"/>
  <c r="E241" i="15"/>
  <c r="E245" i="15"/>
  <c r="E242" i="15"/>
  <c r="E246" i="15"/>
  <c r="E87" i="14"/>
  <c r="Q233" i="15"/>
  <c r="Q237" i="15"/>
  <c r="Q86" i="14"/>
  <c r="Q230" i="15"/>
  <c r="Q234" i="15"/>
  <c r="M232" i="15"/>
  <c r="M236" i="15"/>
  <c r="M233" i="15"/>
  <c r="M237" i="15"/>
  <c r="E231" i="15"/>
  <c r="E235" i="15"/>
  <c r="E232" i="15"/>
  <c r="E236" i="15"/>
  <c r="E86" i="14"/>
  <c r="Q223" i="15"/>
  <c r="Q227" i="15"/>
  <c r="Q84" i="14"/>
  <c r="Q224" i="15"/>
  <c r="M222" i="15"/>
  <c r="M226" i="15"/>
  <c r="M223" i="15"/>
  <c r="M227" i="15"/>
  <c r="E221" i="15"/>
  <c r="E225" i="15"/>
  <c r="E222" i="15"/>
  <c r="E226" i="15"/>
  <c r="E84" i="14"/>
  <c r="Q82" i="14"/>
  <c r="I82" i="14"/>
  <c r="E82" i="14"/>
  <c r="Q81" i="14"/>
  <c r="I81" i="14"/>
  <c r="E81" i="14"/>
  <c r="Q80" i="14"/>
  <c r="I80" i="14"/>
  <c r="E80" i="14"/>
  <c r="Q252" i="15"/>
  <c r="M245" i="15"/>
  <c r="E240" i="15"/>
  <c r="Q232" i="15"/>
  <c r="M225" i="15"/>
  <c r="E257" i="15"/>
  <c r="Q255" i="15"/>
  <c r="M254" i="15"/>
  <c r="E247" i="15"/>
  <c r="Q245" i="15"/>
  <c r="M244" i="15"/>
  <c r="E237" i="15"/>
  <c r="M234" i="15"/>
  <c r="E227" i="15"/>
  <c r="Q225" i="15"/>
  <c r="P93" i="6"/>
  <c r="B10" i="7"/>
  <c r="I115" i="11"/>
  <c r="M154" i="12"/>
  <c r="M154" i="11"/>
  <c r="M153" i="12"/>
  <c r="M153" i="11"/>
  <c r="E153" i="12"/>
  <c r="E153" i="11"/>
  <c r="I152" i="12"/>
  <c r="I152" i="11"/>
  <c r="E152" i="12"/>
  <c r="E152" i="11"/>
  <c r="I151" i="12"/>
  <c r="I151" i="11"/>
  <c r="I150" i="12"/>
  <c r="I150" i="11"/>
  <c r="M149" i="12"/>
  <c r="M149" i="11"/>
  <c r="E143" i="12"/>
  <c r="E143" i="11"/>
  <c r="E142" i="12"/>
  <c r="E142" i="11"/>
  <c r="I141" i="12"/>
  <c r="I141" i="11"/>
  <c r="M139" i="12"/>
  <c r="M139" i="11"/>
  <c r="I139" i="12"/>
  <c r="I139" i="11"/>
  <c r="E139" i="12"/>
  <c r="E139" i="11"/>
  <c r="Q138" i="12"/>
  <c r="M138" i="12"/>
  <c r="M138" i="11"/>
  <c r="I138" i="12"/>
  <c r="I138" i="11"/>
  <c r="E138" i="12"/>
  <c r="E138" i="11"/>
  <c r="Q137" i="12"/>
  <c r="M137" i="12"/>
  <c r="M137" i="11"/>
  <c r="I137" i="12"/>
  <c r="I137" i="11"/>
  <c r="E137" i="12"/>
  <c r="E137" i="11"/>
  <c r="Q136" i="12"/>
  <c r="M136" i="12"/>
  <c r="M136" i="11"/>
  <c r="I136" i="12"/>
  <c r="I136" i="11"/>
  <c r="E136" i="12"/>
  <c r="E136" i="11"/>
  <c r="Q135" i="12"/>
  <c r="M135" i="12"/>
  <c r="M135" i="11"/>
  <c r="I135" i="12"/>
  <c r="I135" i="11"/>
  <c r="E135" i="12"/>
  <c r="E135" i="11"/>
  <c r="N63" i="10"/>
  <c r="N145" i="12"/>
  <c r="F63" i="10"/>
  <c r="F145" i="12"/>
  <c r="F158" i="17"/>
  <c r="H249" i="17"/>
  <c r="H77" i="14"/>
  <c r="H106" i="6" s="1"/>
  <c r="H214" i="17"/>
  <c r="H209" i="17"/>
  <c r="H206" i="17"/>
  <c r="D77" i="14"/>
  <c r="D106" i="6" s="1"/>
  <c r="D249" i="17"/>
  <c r="D209" i="17"/>
  <c r="D212" i="17"/>
  <c r="D214" i="17"/>
  <c r="N104" i="6"/>
  <c r="N98" i="14"/>
  <c r="N159" i="6" s="1"/>
  <c r="N93" i="6"/>
  <c r="J93" i="6"/>
  <c r="J210" i="19"/>
  <c r="J246" i="20"/>
  <c r="J245" i="21"/>
  <c r="J206" i="19"/>
  <c r="J244" i="21"/>
  <c r="J203" i="19"/>
  <c r="J244" i="20"/>
  <c r="J243" i="21"/>
  <c r="J200" i="19"/>
  <c r="N242" i="21"/>
  <c r="N199" i="19"/>
  <c r="F242" i="21"/>
  <c r="F199" i="19"/>
  <c r="N198" i="19"/>
  <c r="N241" i="20"/>
  <c r="J197" i="19"/>
  <c r="J240" i="20"/>
  <c r="N237" i="21"/>
  <c r="N237" i="20"/>
  <c r="J191" i="19"/>
  <c r="J235" i="20"/>
  <c r="N234" i="21"/>
  <c r="N187" i="19"/>
  <c r="J232" i="21"/>
  <c r="J181" i="19"/>
  <c r="B232" i="21"/>
  <c r="B181" i="19"/>
  <c r="N177" i="19"/>
  <c r="N228" i="20"/>
  <c r="J223" i="21"/>
  <c r="J168" i="19"/>
  <c r="J222" i="21"/>
  <c r="J165" i="19"/>
  <c r="J222" i="20"/>
  <c r="F221" i="21"/>
  <c r="F164" i="19"/>
  <c r="N219" i="21"/>
  <c r="N162" i="19"/>
  <c r="N219" i="20"/>
  <c r="F219" i="21"/>
  <c r="F162" i="19"/>
  <c r="B219" i="21"/>
  <c r="B162" i="19"/>
  <c r="N158" i="19"/>
  <c r="N215" i="20"/>
  <c r="H55" i="22"/>
  <c r="Q93" i="6"/>
  <c r="G93" i="6"/>
  <c r="Q150" i="6"/>
  <c r="M150" i="6"/>
  <c r="I150" i="6"/>
  <c r="E150" i="6"/>
  <c r="Q149" i="6"/>
  <c r="M149" i="6"/>
  <c r="I149" i="6"/>
  <c r="E149" i="6"/>
  <c r="Q148" i="6"/>
  <c r="M148" i="6"/>
  <c r="I148" i="6"/>
  <c r="E148" i="6"/>
  <c r="Q147" i="6"/>
  <c r="M147" i="6"/>
  <c r="I147" i="6"/>
  <c r="E147" i="6"/>
  <c r="Q146" i="6"/>
  <c r="M146" i="6"/>
  <c r="I146" i="6"/>
  <c r="E146" i="6"/>
  <c r="Q145" i="6"/>
  <c r="M145" i="6"/>
  <c r="I145" i="6"/>
  <c r="E145" i="6"/>
  <c r="Q144" i="6"/>
  <c r="M144" i="6"/>
  <c r="I144" i="6"/>
  <c r="E144" i="6"/>
  <c r="Q143" i="6"/>
  <c r="M143" i="6"/>
  <c r="I143" i="6"/>
  <c r="E143" i="6"/>
  <c r="Q142" i="6"/>
  <c r="M142" i="6"/>
  <c r="I142" i="6"/>
  <c r="E142" i="6"/>
  <c r="Q140" i="6"/>
  <c r="M140" i="6"/>
  <c r="I140" i="6"/>
  <c r="E140" i="6"/>
  <c r="Q139" i="6"/>
  <c r="M139" i="6"/>
  <c r="I139" i="6"/>
  <c r="E139" i="6"/>
  <c r="Q138" i="6"/>
  <c r="M138" i="6"/>
  <c r="I138" i="6"/>
  <c r="E138" i="6"/>
  <c r="Q136" i="6"/>
  <c r="Q135" i="6"/>
  <c r="Q134" i="6"/>
  <c r="Q132" i="6"/>
  <c r="Q33" i="6"/>
  <c r="Q127" i="6"/>
  <c r="Q153" i="11"/>
  <c r="Q149" i="11"/>
  <c r="Q143" i="11"/>
  <c r="Q139" i="11"/>
  <c r="Q135" i="11"/>
  <c r="F100" i="14"/>
  <c r="F161" i="6" s="1"/>
  <c r="M87" i="14"/>
  <c r="G85" i="14"/>
  <c r="Q256" i="15"/>
  <c r="M251" i="15"/>
  <c r="E244" i="15"/>
  <c r="Q236" i="15"/>
  <c r="M231" i="15"/>
  <c r="E224" i="15"/>
  <c r="N235" i="17"/>
  <c r="J235" i="17"/>
  <c r="F235" i="17"/>
  <c r="B235" i="17"/>
  <c r="D213" i="17"/>
  <c r="N245" i="20"/>
  <c r="N239" i="20"/>
  <c r="J238" i="20"/>
  <c r="N230" i="20"/>
  <c r="J229" i="20"/>
  <c r="N221" i="20"/>
  <c r="J220" i="20"/>
  <c r="E93" i="6"/>
  <c r="M33" i="6"/>
  <c r="B15" i="7"/>
  <c r="I154" i="12"/>
  <c r="I154" i="11"/>
  <c r="I153" i="12"/>
  <c r="I153" i="11"/>
  <c r="M152" i="12"/>
  <c r="M152" i="11"/>
  <c r="E151" i="12"/>
  <c r="E151" i="11"/>
  <c r="I149" i="12"/>
  <c r="I149" i="11"/>
  <c r="M148" i="12"/>
  <c r="M148" i="11"/>
  <c r="E148" i="12"/>
  <c r="E148" i="11"/>
  <c r="I147" i="12"/>
  <c r="I147" i="11"/>
  <c r="M146" i="12"/>
  <c r="M146" i="11"/>
  <c r="E146" i="12"/>
  <c r="E146" i="11"/>
  <c r="I143" i="12"/>
  <c r="I143" i="11"/>
  <c r="I142" i="12"/>
  <c r="I142" i="11"/>
  <c r="E141" i="12"/>
  <c r="E141" i="11"/>
  <c r="M140" i="12"/>
  <c r="M140" i="11"/>
  <c r="E140" i="12"/>
  <c r="E140" i="11"/>
  <c r="B115" i="12"/>
  <c r="J63" i="10"/>
  <c r="J145" i="12"/>
  <c r="L77" i="14"/>
  <c r="L106" i="6" s="1"/>
  <c r="L205" i="17"/>
  <c r="L206" i="17"/>
  <c r="L207" i="17"/>
  <c r="L209" i="17"/>
  <c r="L210" i="17"/>
  <c r="L212" i="17"/>
  <c r="L213" i="17"/>
  <c r="L214" i="17"/>
  <c r="L216" i="17"/>
  <c r="L249" i="17"/>
  <c r="H212" i="17"/>
  <c r="H210" i="17"/>
  <c r="H205" i="17"/>
  <c r="F93" i="6"/>
  <c r="F245" i="21"/>
  <c r="F206" i="19"/>
  <c r="N244" i="21"/>
  <c r="N203" i="19"/>
  <c r="B244" i="21"/>
  <c r="B203" i="19"/>
  <c r="B243" i="21"/>
  <c r="B200" i="19"/>
  <c r="J234" i="21"/>
  <c r="J187" i="19"/>
  <c r="B234" i="21"/>
  <c r="B187" i="19"/>
  <c r="J233" i="21"/>
  <c r="J184" i="19"/>
  <c r="B233" i="21"/>
  <c r="B184" i="19"/>
  <c r="F232" i="21"/>
  <c r="F181" i="19"/>
  <c r="J231" i="21"/>
  <c r="J180" i="19"/>
  <c r="J231" i="20"/>
  <c r="B231" i="21"/>
  <c r="B180" i="19"/>
  <c r="J176" i="19"/>
  <c r="J227" i="20"/>
  <c r="N223" i="21"/>
  <c r="N168" i="19"/>
  <c r="N223" i="20"/>
  <c r="B223" i="21"/>
  <c r="B168" i="19"/>
  <c r="N222" i="21"/>
  <c r="N165" i="19"/>
  <c r="F222" i="21"/>
  <c r="F165" i="19"/>
  <c r="J221" i="21"/>
  <c r="J164" i="19"/>
  <c r="J161" i="19"/>
  <c r="J218" i="20"/>
  <c r="P55" i="22"/>
  <c r="D55" i="22"/>
  <c r="O110" i="6"/>
  <c r="O93" i="6"/>
  <c r="I93" i="6"/>
  <c r="D93" i="6"/>
  <c r="K132" i="6"/>
  <c r="K130" i="6"/>
  <c r="K127" i="6"/>
  <c r="N53" i="10"/>
  <c r="N98" i="6" s="1"/>
  <c r="F53" i="10"/>
  <c r="F98" i="6" s="1"/>
  <c r="P50" i="10"/>
  <c r="H50" i="10"/>
  <c r="D50" i="10"/>
  <c r="Q151" i="11"/>
  <c r="Q147" i="11"/>
  <c r="Q141" i="11"/>
  <c r="Q137" i="11"/>
  <c r="B98" i="14"/>
  <c r="B159" i="6" s="1"/>
  <c r="H105" i="6"/>
  <c r="H99" i="14"/>
  <c r="H160" i="6" s="1"/>
  <c r="M200" i="16"/>
  <c r="Q167" i="16"/>
  <c r="M167" i="16"/>
  <c r="I167" i="16"/>
  <c r="E167" i="16"/>
  <c r="Q91" i="14"/>
  <c r="Q92" i="14"/>
  <c r="I91" i="14"/>
  <c r="I92" i="14"/>
  <c r="E91" i="14"/>
  <c r="E92" i="14"/>
  <c r="Q162" i="16"/>
  <c r="I162" i="16"/>
  <c r="Q161" i="16"/>
  <c r="I161" i="16"/>
  <c r="Q160" i="16"/>
  <c r="I160" i="16"/>
  <c r="Q159" i="16"/>
  <c r="I159" i="16"/>
  <c r="Q90" i="14"/>
  <c r="I90" i="14"/>
  <c r="E90" i="14"/>
  <c r="J242" i="20"/>
  <c r="N234" i="20"/>
  <c r="J233" i="20"/>
  <c r="J224" i="20"/>
  <c r="N217" i="20"/>
  <c r="J216" i="20"/>
  <c r="J53" i="10"/>
  <c r="J98" i="6" s="1"/>
  <c r="B53" i="10"/>
  <c r="B98" i="6" s="1"/>
  <c r="N50" i="10"/>
  <c r="J50" i="10"/>
  <c r="F50" i="10"/>
  <c r="B50" i="10"/>
  <c r="F51" i="6"/>
  <c r="O115" i="11"/>
  <c r="C115" i="11"/>
  <c r="P115" i="12"/>
  <c r="L115" i="12"/>
  <c r="P98" i="12"/>
  <c r="H98" i="12"/>
  <c r="P154" i="12"/>
  <c r="L154" i="12"/>
  <c r="H154" i="12"/>
  <c r="D154" i="12"/>
  <c r="P153" i="12"/>
  <c r="L153" i="12"/>
  <c r="H153" i="12"/>
  <c r="D153" i="12"/>
  <c r="P152" i="12"/>
  <c r="L152" i="12"/>
  <c r="H152" i="12"/>
  <c r="D152" i="12"/>
  <c r="P151" i="12"/>
  <c r="L151" i="12"/>
  <c r="H151" i="12"/>
  <c r="D151" i="12"/>
  <c r="P150" i="12"/>
  <c r="L150" i="12"/>
  <c r="H150" i="12"/>
  <c r="D150" i="12"/>
  <c r="P149" i="12"/>
  <c r="L149" i="12"/>
  <c r="H149" i="12"/>
  <c r="D149" i="12"/>
  <c r="P148" i="12"/>
  <c r="L148" i="12"/>
  <c r="H148" i="12"/>
  <c r="D148" i="12"/>
  <c r="P147" i="12"/>
  <c r="L147" i="12"/>
  <c r="H147" i="12"/>
  <c r="D147" i="12"/>
  <c r="P146" i="12"/>
  <c r="L146" i="12"/>
  <c r="H146" i="12"/>
  <c r="D146" i="12"/>
  <c r="P145" i="12"/>
  <c r="L145" i="12"/>
  <c r="H145" i="12"/>
  <c r="D145" i="12"/>
  <c r="P143" i="12"/>
  <c r="L143" i="12"/>
  <c r="H143" i="12"/>
  <c r="D143" i="12"/>
  <c r="P142" i="12"/>
  <c r="L142" i="12"/>
  <c r="H142" i="12"/>
  <c r="D142" i="12"/>
  <c r="P141" i="12"/>
  <c r="L141" i="12"/>
  <c r="H141" i="12"/>
  <c r="D141" i="12"/>
  <c r="P140" i="12"/>
  <c r="L140" i="12"/>
  <c r="H140" i="12"/>
  <c r="D140" i="12"/>
  <c r="P139" i="12"/>
  <c r="L139" i="12"/>
  <c r="H139" i="12"/>
  <c r="D139" i="12"/>
  <c r="P138" i="12"/>
  <c r="H138" i="12"/>
  <c r="P137" i="12"/>
  <c r="H137" i="12"/>
  <c r="P136" i="12"/>
  <c r="H136" i="12"/>
  <c r="P135" i="12"/>
  <c r="H135" i="12"/>
  <c r="P134" i="12"/>
  <c r="L134" i="12"/>
  <c r="H134" i="12"/>
  <c r="D134" i="12"/>
  <c r="Q50" i="9"/>
  <c r="M50" i="9"/>
  <c r="I50" i="9"/>
  <c r="E50" i="9"/>
  <c r="Q49" i="9"/>
  <c r="M49" i="9"/>
  <c r="I49" i="9"/>
  <c r="E49" i="9"/>
  <c r="Q48" i="9"/>
  <c r="M48" i="9"/>
  <c r="I48" i="9"/>
  <c r="E48" i="9"/>
  <c r="Q47" i="9"/>
  <c r="P105" i="6"/>
  <c r="P99" i="14"/>
  <c r="P160" i="6" s="1"/>
  <c r="Q69" i="14"/>
  <c r="M69" i="14"/>
  <c r="I69" i="14"/>
  <c r="E69" i="14"/>
  <c r="I200" i="15"/>
  <c r="E200" i="15"/>
  <c r="I183" i="15"/>
  <c r="E183" i="15"/>
  <c r="Q167" i="15"/>
  <c r="M167" i="15"/>
  <c r="Q158" i="15"/>
  <c r="M158" i="15"/>
  <c r="I158" i="15"/>
  <c r="I257" i="15"/>
  <c r="I256" i="15"/>
  <c r="I255" i="15"/>
  <c r="I254" i="15"/>
  <c r="Q253" i="16"/>
  <c r="M253" i="16"/>
  <c r="I253" i="16"/>
  <c r="I253" i="15"/>
  <c r="E253" i="16"/>
  <c r="Q252" i="16"/>
  <c r="M252" i="16"/>
  <c r="I252" i="16"/>
  <c r="I252" i="15"/>
  <c r="E252" i="16"/>
  <c r="Q251" i="16"/>
  <c r="M251" i="16"/>
  <c r="I251" i="16"/>
  <c r="I251" i="15"/>
  <c r="E251" i="16"/>
  <c r="Q250" i="16"/>
  <c r="M250" i="16"/>
  <c r="I250" i="16"/>
  <c r="I250" i="15"/>
  <c r="E250" i="16"/>
  <c r="Q249" i="16"/>
  <c r="M249" i="16"/>
  <c r="I249" i="16"/>
  <c r="E249" i="16"/>
  <c r="I247" i="15"/>
  <c r="I246" i="15"/>
  <c r="I245" i="15"/>
  <c r="I244" i="15"/>
  <c r="Q243" i="16"/>
  <c r="M243" i="16"/>
  <c r="I243" i="16"/>
  <c r="I243" i="15"/>
  <c r="E243" i="16"/>
  <c r="Q242" i="16"/>
  <c r="M242" i="16"/>
  <c r="I242" i="16"/>
  <c r="I242" i="15"/>
  <c r="E242" i="16"/>
  <c r="Q241" i="16"/>
  <c r="M241" i="16"/>
  <c r="I241" i="16"/>
  <c r="I241" i="15"/>
  <c r="E241" i="16"/>
  <c r="Q240" i="16"/>
  <c r="M240" i="16"/>
  <c r="I240" i="16"/>
  <c r="I240" i="15"/>
  <c r="E240" i="16"/>
  <c r="I237" i="15"/>
  <c r="I236" i="15"/>
  <c r="Q235" i="16"/>
  <c r="M235" i="16"/>
  <c r="I235" i="16"/>
  <c r="I235" i="15"/>
  <c r="E235" i="16"/>
  <c r="I234" i="15"/>
  <c r="Q233" i="16"/>
  <c r="M233" i="16"/>
  <c r="I233" i="16"/>
  <c r="I233" i="15"/>
  <c r="E233" i="16"/>
  <c r="Q232" i="16"/>
  <c r="M232" i="16"/>
  <c r="I232" i="16"/>
  <c r="I232" i="15"/>
  <c r="E232" i="16"/>
  <c r="Q231" i="16"/>
  <c r="M231" i="16"/>
  <c r="I231" i="16"/>
  <c r="I231" i="15"/>
  <c r="E231" i="16"/>
  <c r="Q230" i="16"/>
  <c r="M230" i="16"/>
  <c r="I230" i="16"/>
  <c r="I230" i="15"/>
  <c r="E230" i="16"/>
  <c r="Q229" i="16"/>
  <c r="M229" i="16"/>
  <c r="I229" i="16"/>
  <c r="E229" i="16"/>
  <c r="I227" i="15"/>
  <c r="I226" i="15"/>
  <c r="I225" i="15"/>
  <c r="Q224" i="16"/>
  <c r="M224" i="16"/>
  <c r="I224" i="16"/>
  <c r="I224" i="15"/>
  <c r="E224" i="16"/>
  <c r="Q223" i="16"/>
  <c r="M223" i="16"/>
  <c r="I223" i="16"/>
  <c r="I223" i="15"/>
  <c r="E223" i="16"/>
  <c r="Q222" i="16"/>
  <c r="M222" i="16"/>
  <c r="I222" i="16"/>
  <c r="I222" i="15"/>
  <c r="E222" i="16"/>
  <c r="Q221" i="16"/>
  <c r="M221" i="16"/>
  <c r="I221" i="16"/>
  <c r="I221" i="15"/>
  <c r="E221" i="16"/>
  <c r="H247" i="17"/>
  <c r="H246" i="17"/>
  <c r="H245" i="17"/>
  <c r="H244" i="17"/>
  <c r="H239" i="17"/>
  <c r="L75" i="14"/>
  <c r="L74" i="14" s="1"/>
  <c r="L103" i="6" s="1"/>
  <c r="L172" i="17"/>
  <c r="L174" i="17"/>
  <c r="L175" i="17"/>
  <c r="L177" i="17"/>
  <c r="L178" i="17"/>
  <c r="L179" i="17"/>
  <c r="L181" i="17"/>
  <c r="L229" i="17"/>
  <c r="H229" i="17"/>
  <c r="H75" i="14"/>
  <c r="H74" i="14" s="1"/>
  <c r="H179" i="17"/>
  <c r="H178" i="17"/>
  <c r="H177" i="17"/>
  <c r="H175" i="17"/>
  <c r="H174" i="17"/>
  <c r="H172" i="17"/>
  <c r="C78" i="18"/>
  <c r="C100" i="18"/>
  <c r="C163" i="6" s="1"/>
  <c r="N75" i="18"/>
  <c r="J75" i="18"/>
  <c r="F75" i="18"/>
  <c r="B75" i="18"/>
  <c r="D133" i="6"/>
  <c r="O239" i="19"/>
  <c r="O241" i="19"/>
  <c r="O243" i="19"/>
  <c r="O245" i="19"/>
  <c r="G239" i="19"/>
  <c r="G241" i="19"/>
  <c r="G243" i="19"/>
  <c r="G245" i="19"/>
  <c r="G238" i="19"/>
  <c r="G240" i="19"/>
  <c r="G242" i="19"/>
  <c r="G244" i="19"/>
  <c r="G246" i="19"/>
  <c r="G92" i="18"/>
  <c r="C92" i="18"/>
  <c r="C98" i="18"/>
  <c r="K91" i="18"/>
  <c r="K227" i="19"/>
  <c r="K229" i="19"/>
  <c r="K231" i="19"/>
  <c r="K233" i="19"/>
  <c r="K235" i="19"/>
  <c r="K228" i="19"/>
  <c r="K230" i="19"/>
  <c r="K232" i="19"/>
  <c r="K234" i="19"/>
  <c r="K97" i="18"/>
  <c r="C91" i="18"/>
  <c r="C97" i="18"/>
  <c r="C228" i="19"/>
  <c r="C230" i="19"/>
  <c r="C232" i="19"/>
  <c r="C234" i="19"/>
  <c r="O95" i="18"/>
  <c r="O96" i="18"/>
  <c r="O215" i="19"/>
  <c r="O217" i="19"/>
  <c r="O219" i="19"/>
  <c r="O221" i="19"/>
  <c r="O223" i="19"/>
  <c r="O216" i="19"/>
  <c r="O218" i="19"/>
  <c r="O220" i="19"/>
  <c r="O222" i="19"/>
  <c r="O224" i="19"/>
  <c r="K90" i="18"/>
  <c r="K95" i="18"/>
  <c r="G95" i="18"/>
  <c r="G96" i="18"/>
  <c r="G90" i="18"/>
  <c r="G216" i="19"/>
  <c r="G218" i="19"/>
  <c r="G220" i="19"/>
  <c r="G222" i="19"/>
  <c r="G224" i="19"/>
  <c r="C90" i="18"/>
  <c r="C95" i="18"/>
  <c r="C96" i="18"/>
  <c r="O86" i="18"/>
  <c r="K86" i="18"/>
  <c r="G86" i="18"/>
  <c r="C86" i="18"/>
  <c r="O85" i="18"/>
  <c r="K85" i="18"/>
  <c r="G85" i="18"/>
  <c r="O84" i="18"/>
  <c r="K84" i="18"/>
  <c r="G84" i="18"/>
  <c r="C84" i="18"/>
  <c r="O244" i="19"/>
  <c r="C229" i="19"/>
  <c r="G221" i="19"/>
  <c r="P175" i="20"/>
  <c r="G157" i="20"/>
  <c r="H194" i="21"/>
  <c r="Q50" i="10"/>
  <c r="M50" i="10"/>
  <c r="I50" i="10"/>
  <c r="E50" i="10"/>
  <c r="Q51" i="6"/>
  <c r="Q128" i="6" s="1"/>
  <c r="M51" i="6"/>
  <c r="M128" i="6" s="1"/>
  <c r="I51" i="6"/>
  <c r="I128" i="6" s="1"/>
  <c r="E51" i="6"/>
  <c r="E128" i="6" s="1"/>
  <c r="M57" i="10"/>
  <c r="I61" i="10"/>
  <c r="J115" i="11"/>
  <c r="F115" i="11"/>
  <c r="N98" i="11"/>
  <c r="F98" i="11"/>
  <c r="N154" i="13"/>
  <c r="J154" i="13"/>
  <c r="F154" i="13"/>
  <c r="B154" i="13"/>
  <c r="N153" i="13"/>
  <c r="J153" i="13"/>
  <c r="F153" i="13"/>
  <c r="B153" i="13"/>
  <c r="N151" i="13"/>
  <c r="J151" i="13"/>
  <c r="F151" i="13"/>
  <c r="B151" i="13"/>
  <c r="N150" i="13"/>
  <c r="J150" i="13"/>
  <c r="F150" i="13"/>
  <c r="B150" i="13"/>
  <c r="N143" i="13"/>
  <c r="J143" i="13"/>
  <c r="F143" i="13"/>
  <c r="B143" i="13"/>
  <c r="N142" i="13"/>
  <c r="J142" i="13"/>
  <c r="F142" i="13"/>
  <c r="B142" i="13"/>
  <c r="N141" i="13"/>
  <c r="J141" i="13"/>
  <c r="F141" i="13"/>
  <c r="B141" i="13"/>
  <c r="N140" i="13"/>
  <c r="J140" i="13"/>
  <c r="F140" i="13"/>
  <c r="B140" i="13"/>
  <c r="N139" i="13"/>
  <c r="J139" i="13"/>
  <c r="F139" i="13"/>
  <c r="B139" i="13"/>
  <c r="F143" i="12"/>
  <c r="F142" i="12"/>
  <c r="F141" i="12"/>
  <c r="F140" i="12"/>
  <c r="F139" i="12"/>
  <c r="K115" i="12"/>
  <c r="O98" i="12"/>
  <c r="K98" i="12"/>
  <c r="N100" i="14"/>
  <c r="N161" i="6" s="1"/>
  <c r="J99" i="14"/>
  <c r="J160" i="6" s="1"/>
  <c r="F98" i="14"/>
  <c r="F159" i="6" s="1"/>
  <c r="N88" i="14"/>
  <c r="N87" i="14"/>
  <c r="N86" i="14"/>
  <c r="N85" i="14"/>
  <c r="N84" i="14"/>
  <c r="D105" i="6"/>
  <c r="D99" i="14"/>
  <c r="D160" i="6" s="1"/>
  <c r="E253" i="15"/>
  <c r="Q251" i="15"/>
  <c r="M250" i="15"/>
  <c r="E243" i="15"/>
  <c r="Q241" i="15"/>
  <c r="M240" i="15"/>
  <c r="Q235" i="15"/>
  <c r="E233" i="15"/>
  <c r="Q231" i="15"/>
  <c r="M230" i="15"/>
  <c r="M224" i="15"/>
  <c r="E223" i="15"/>
  <c r="Q221" i="15"/>
  <c r="P200" i="15"/>
  <c r="D200" i="15"/>
  <c r="H183" i="15"/>
  <c r="P167" i="15"/>
  <c r="L167" i="15"/>
  <c r="P158" i="15"/>
  <c r="L158" i="15"/>
  <c r="H158" i="15"/>
  <c r="P247" i="17"/>
  <c r="P247" i="16"/>
  <c r="P246" i="17"/>
  <c r="P246" i="16"/>
  <c r="P245" i="17"/>
  <c r="P245" i="16"/>
  <c r="P244" i="17"/>
  <c r="P244" i="16"/>
  <c r="P239" i="17"/>
  <c r="P239" i="16"/>
  <c r="P237" i="17"/>
  <c r="P237" i="16"/>
  <c r="P236" i="17"/>
  <c r="P236" i="16"/>
  <c r="P234" i="16"/>
  <c r="P234" i="17"/>
  <c r="L234" i="16"/>
  <c r="L234" i="17"/>
  <c r="P229" i="16"/>
  <c r="P229" i="17"/>
  <c r="P227" i="16"/>
  <c r="P227" i="17"/>
  <c r="L227" i="16"/>
  <c r="L227" i="17"/>
  <c r="P226" i="16"/>
  <c r="P226" i="17"/>
  <c r="L226" i="16"/>
  <c r="L226" i="17"/>
  <c r="P225" i="16"/>
  <c r="P225" i="17"/>
  <c r="L225" i="16"/>
  <c r="L225" i="17"/>
  <c r="P220" i="16"/>
  <c r="P220" i="17"/>
  <c r="L220" i="16"/>
  <c r="L220" i="17"/>
  <c r="J256" i="16"/>
  <c r="J255" i="16"/>
  <c r="J254" i="16"/>
  <c r="L183" i="16"/>
  <c r="P158" i="16"/>
  <c r="L158" i="16"/>
  <c r="D158" i="16"/>
  <c r="D227" i="17"/>
  <c r="K96" i="18"/>
  <c r="O90" i="18"/>
  <c r="O242" i="19"/>
  <c r="C231" i="19"/>
  <c r="M226" i="19"/>
  <c r="G223" i="19"/>
  <c r="G215" i="19"/>
  <c r="K157" i="20"/>
  <c r="N210" i="20"/>
  <c r="N246" i="20"/>
  <c r="F246" i="20"/>
  <c r="F210" i="20"/>
  <c r="B210" i="20"/>
  <c r="B246" i="20"/>
  <c r="J206" i="20"/>
  <c r="J245" i="20"/>
  <c r="F206" i="20"/>
  <c r="F245" i="20"/>
  <c r="B245" i="20"/>
  <c r="B206" i="20"/>
  <c r="N203" i="20"/>
  <c r="N244" i="20"/>
  <c r="F244" i="20"/>
  <c r="F203" i="20"/>
  <c r="B203" i="20"/>
  <c r="B244" i="20"/>
  <c r="J200" i="20"/>
  <c r="J243" i="20"/>
  <c r="F200" i="20"/>
  <c r="F243" i="20"/>
  <c r="B243" i="20"/>
  <c r="B200" i="20"/>
  <c r="N199" i="20"/>
  <c r="N242" i="20"/>
  <c r="F242" i="20"/>
  <c r="F199" i="20"/>
  <c r="B199" i="20"/>
  <c r="B242" i="20"/>
  <c r="J198" i="20"/>
  <c r="J241" i="20"/>
  <c r="F198" i="20"/>
  <c r="F241" i="20"/>
  <c r="B241" i="20"/>
  <c r="B198" i="20"/>
  <c r="N197" i="20"/>
  <c r="N240" i="20"/>
  <c r="F240" i="20"/>
  <c r="F197" i="20"/>
  <c r="B197" i="20"/>
  <c r="B240" i="20"/>
  <c r="J196" i="20"/>
  <c r="J239" i="20"/>
  <c r="F196" i="20"/>
  <c r="F239" i="20"/>
  <c r="B239" i="20"/>
  <c r="B196" i="20"/>
  <c r="N195" i="20"/>
  <c r="N238" i="20"/>
  <c r="F238" i="20"/>
  <c r="F195" i="20"/>
  <c r="B195" i="20"/>
  <c r="B238" i="20"/>
  <c r="J237" i="20"/>
  <c r="F237" i="20"/>
  <c r="B237" i="20"/>
  <c r="N191" i="20"/>
  <c r="N235" i="20"/>
  <c r="F235" i="20"/>
  <c r="F191" i="20"/>
  <c r="B235" i="20"/>
  <c r="B191" i="20"/>
  <c r="J187" i="20"/>
  <c r="J234" i="20"/>
  <c r="F234" i="20"/>
  <c r="F187" i="20"/>
  <c r="B234" i="20"/>
  <c r="B187" i="20"/>
  <c r="N184" i="20"/>
  <c r="N233" i="20"/>
  <c r="F233" i="20"/>
  <c r="F184" i="20"/>
  <c r="B233" i="20"/>
  <c r="B184" i="20"/>
  <c r="J181" i="20"/>
  <c r="J232" i="20"/>
  <c r="F232" i="20"/>
  <c r="F181" i="20"/>
  <c r="B232" i="20"/>
  <c r="B181" i="20"/>
  <c r="N180" i="20"/>
  <c r="N231" i="20"/>
  <c r="F231" i="20"/>
  <c r="F180" i="20"/>
  <c r="B231" i="20"/>
  <c r="B180" i="20"/>
  <c r="J179" i="20"/>
  <c r="J230" i="20"/>
  <c r="F230" i="20"/>
  <c r="F179" i="20"/>
  <c r="B230" i="20"/>
  <c r="B179" i="20"/>
  <c r="N178" i="20"/>
  <c r="N229" i="20"/>
  <c r="F229" i="20"/>
  <c r="F178" i="20"/>
  <c r="B229" i="20"/>
  <c r="B178" i="20"/>
  <c r="J177" i="20"/>
  <c r="J228" i="20"/>
  <c r="F228" i="20"/>
  <c r="F177" i="20"/>
  <c r="B228" i="20"/>
  <c r="B177" i="20"/>
  <c r="N176" i="20"/>
  <c r="N227" i="20"/>
  <c r="F227" i="20"/>
  <c r="F176" i="20"/>
  <c r="B227" i="20"/>
  <c r="B176" i="20"/>
  <c r="J226" i="20"/>
  <c r="F226" i="20"/>
  <c r="B226" i="20"/>
  <c r="N172" i="20"/>
  <c r="N224" i="20"/>
  <c r="F172" i="20"/>
  <c r="F224" i="20"/>
  <c r="B172" i="20"/>
  <c r="B224" i="20"/>
  <c r="J168" i="20"/>
  <c r="J223" i="20"/>
  <c r="F168" i="20"/>
  <c r="F223" i="20"/>
  <c r="B168" i="20"/>
  <c r="B223" i="20"/>
  <c r="N165" i="20"/>
  <c r="N222" i="20"/>
  <c r="F165" i="20"/>
  <c r="F222" i="20"/>
  <c r="B165" i="20"/>
  <c r="B222" i="20"/>
  <c r="J164" i="20"/>
  <c r="J221" i="20"/>
  <c r="F164" i="20"/>
  <c r="F221" i="20"/>
  <c r="B164" i="20"/>
  <c r="B221" i="20"/>
  <c r="N163" i="20"/>
  <c r="N220" i="20"/>
  <c r="F163" i="20"/>
  <c r="F220" i="20"/>
  <c r="B163" i="20"/>
  <c r="B220" i="20"/>
  <c r="J162" i="20"/>
  <c r="J219" i="20"/>
  <c r="F162" i="20"/>
  <c r="F219" i="20"/>
  <c r="B162" i="20"/>
  <c r="B219" i="20"/>
  <c r="N161" i="20"/>
  <c r="N218" i="20"/>
  <c r="F161" i="20"/>
  <c r="F218" i="20"/>
  <c r="B161" i="20"/>
  <c r="B218" i="20"/>
  <c r="J160" i="20"/>
  <c r="J217" i="20"/>
  <c r="F160" i="20"/>
  <c r="F217" i="20"/>
  <c r="B160" i="20"/>
  <c r="B217" i="20"/>
  <c r="N159" i="20"/>
  <c r="N216" i="20"/>
  <c r="F159" i="20"/>
  <c r="F216" i="20"/>
  <c r="B159" i="20"/>
  <c r="B216" i="20"/>
  <c r="J158" i="20"/>
  <c r="J215" i="20"/>
  <c r="F158" i="20"/>
  <c r="F215" i="20"/>
  <c r="B158" i="20"/>
  <c r="B215" i="20"/>
  <c r="N214" i="20"/>
  <c r="F214" i="20"/>
  <c r="B214" i="20"/>
  <c r="L53" i="10"/>
  <c r="L98" i="6" s="1"/>
  <c r="D53" i="10"/>
  <c r="O50" i="10"/>
  <c r="K50" i="10"/>
  <c r="G50" i="10"/>
  <c r="C50" i="10"/>
  <c r="K51" i="6"/>
  <c r="K128" i="6" s="1"/>
  <c r="G51" i="6"/>
  <c r="G128" i="6" s="1"/>
  <c r="C51" i="6"/>
  <c r="C57" i="10"/>
  <c r="P98" i="11"/>
  <c r="D98" i="11"/>
  <c r="Q98" i="12"/>
  <c r="I98" i="12"/>
  <c r="L105" i="6"/>
  <c r="L99" i="14"/>
  <c r="L160" i="6" s="1"/>
  <c r="N69" i="14"/>
  <c r="J69" i="14"/>
  <c r="F69" i="14"/>
  <c r="B69" i="14"/>
  <c r="J59" i="6"/>
  <c r="J132" i="6" s="1"/>
  <c r="J100" i="14"/>
  <c r="J161" i="6" s="1"/>
  <c r="J57" i="6"/>
  <c r="J98" i="14"/>
  <c r="J159" i="6" s="1"/>
  <c r="N49" i="6"/>
  <c r="J49" i="6"/>
  <c r="F49" i="6"/>
  <c r="B49" i="6"/>
  <c r="N48" i="6"/>
  <c r="J48" i="6"/>
  <c r="F48" i="6"/>
  <c r="B48" i="6"/>
  <c r="N47" i="6"/>
  <c r="J47" i="6"/>
  <c r="F47" i="6"/>
  <c r="B47" i="6"/>
  <c r="N46" i="6"/>
  <c r="J46" i="6"/>
  <c r="F46" i="6"/>
  <c r="B46" i="6"/>
  <c r="N45" i="6"/>
  <c r="J45" i="6"/>
  <c r="F45" i="6"/>
  <c r="B45" i="6"/>
  <c r="N44" i="6"/>
  <c r="J44" i="6"/>
  <c r="F44" i="6"/>
  <c r="B44" i="6"/>
  <c r="N43" i="6"/>
  <c r="J43" i="6"/>
  <c r="F43" i="6"/>
  <c r="B43" i="6"/>
  <c r="N41" i="6"/>
  <c r="J41" i="6"/>
  <c r="F41" i="6"/>
  <c r="B41" i="6"/>
  <c r="N40" i="6"/>
  <c r="J40" i="6"/>
  <c r="F40" i="6"/>
  <c r="B40" i="6"/>
  <c r="N38" i="6"/>
  <c r="J38" i="6"/>
  <c r="F38" i="6"/>
  <c r="B38" i="6"/>
  <c r="N37" i="6"/>
  <c r="J37" i="6"/>
  <c r="F37" i="6"/>
  <c r="B37" i="6"/>
  <c r="N36" i="6"/>
  <c r="J36" i="6"/>
  <c r="F36" i="6"/>
  <c r="B36" i="6"/>
  <c r="N35" i="6"/>
  <c r="J35" i="6"/>
  <c r="F35" i="6"/>
  <c r="B35" i="6"/>
  <c r="N34" i="6"/>
  <c r="J34" i="6"/>
  <c r="F34" i="6"/>
  <c r="B34" i="6"/>
  <c r="N31" i="6"/>
  <c r="J31" i="6"/>
  <c r="F31" i="6"/>
  <c r="B31" i="6"/>
  <c r="N29" i="6"/>
  <c r="J29" i="6"/>
  <c r="J127" i="6" s="1"/>
  <c r="F29" i="6"/>
  <c r="F127" i="6" s="1"/>
  <c r="B29" i="6"/>
  <c r="B127" i="6" s="1"/>
  <c r="P8" i="6"/>
  <c r="P82" i="14"/>
  <c r="L8" i="6"/>
  <c r="L82" i="14"/>
  <c r="H8" i="6"/>
  <c r="H82" i="14"/>
  <c r="D8" i="6"/>
  <c r="D82" i="14"/>
  <c r="P7" i="6"/>
  <c r="P81" i="14"/>
  <c r="L7" i="6"/>
  <c r="L81" i="14"/>
  <c r="H7" i="6"/>
  <c r="H81" i="14"/>
  <c r="D7" i="6"/>
  <c r="D81" i="14"/>
  <c r="P6" i="6"/>
  <c r="P80" i="14"/>
  <c r="L6" i="6"/>
  <c r="L130" i="6" s="1"/>
  <c r="L80" i="14"/>
  <c r="H6" i="6"/>
  <c r="H130" i="6" s="1"/>
  <c r="H80" i="14"/>
  <c r="D6" i="6"/>
  <c r="D130" i="6" s="1"/>
  <c r="D80" i="14"/>
  <c r="B200" i="15"/>
  <c r="B183" i="15"/>
  <c r="N167" i="15"/>
  <c r="N158" i="15"/>
  <c r="B158" i="15"/>
  <c r="N257" i="17"/>
  <c r="N257" i="16"/>
  <c r="F257" i="17"/>
  <c r="F257" i="16"/>
  <c r="N256" i="17"/>
  <c r="N256" i="16"/>
  <c r="F256" i="17"/>
  <c r="F256" i="16"/>
  <c r="N255" i="17"/>
  <c r="N255" i="16"/>
  <c r="F255" i="17"/>
  <c r="F255" i="16"/>
  <c r="N254" i="17"/>
  <c r="N254" i="16"/>
  <c r="F254" i="17"/>
  <c r="F254" i="16"/>
  <c r="N247" i="17"/>
  <c r="N247" i="16"/>
  <c r="J247" i="17"/>
  <c r="F247" i="17"/>
  <c r="F247" i="16"/>
  <c r="B247" i="17"/>
  <c r="N246" i="17"/>
  <c r="N246" i="16"/>
  <c r="J246" i="17"/>
  <c r="F246" i="17"/>
  <c r="F246" i="16"/>
  <c r="B246" i="17"/>
  <c r="N245" i="17"/>
  <c r="N245" i="16"/>
  <c r="J245" i="17"/>
  <c r="F245" i="17"/>
  <c r="F245" i="16"/>
  <c r="B245" i="17"/>
  <c r="N244" i="17"/>
  <c r="N244" i="16"/>
  <c r="J244" i="17"/>
  <c r="F244" i="17"/>
  <c r="F244" i="16"/>
  <c r="B244" i="17"/>
  <c r="N239" i="17"/>
  <c r="N239" i="16"/>
  <c r="J239" i="17"/>
  <c r="F239" i="17"/>
  <c r="F239" i="16"/>
  <c r="B239" i="17"/>
  <c r="N237" i="17"/>
  <c r="N237" i="16"/>
  <c r="J237" i="17"/>
  <c r="F237" i="17"/>
  <c r="F237" i="16"/>
  <c r="B237" i="17"/>
  <c r="N236" i="17"/>
  <c r="N236" i="16"/>
  <c r="J236" i="17"/>
  <c r="F236" i="17"/>
  <c r="F236" i="16"/>
  <c r="B236" i="17"/>
  <c r="J257" i="16"/>
  <c r="P256" i="16"/>
  <c r="B256" i="16"/>
  <c r="B255" i="16"/>
  <c r="B254" i="16"/>
  <c r="B247" i="16"/>
  <c r="B246" i="16"/>
  <c r="B245" i="16"/>
  <c r="B244" i="16"/>
  <c r="B239" i="16"/>
  <c r="B237" i="16"/>
  <c r="B236" i="16"/>
  <c r="L200" i="16"/>
  <c r="P167" i="16"/>
  <c r="L167" i="16"/>
  <c r="H167" i="16"/>
  <c r="H256" i="16"/>
  <c r="P255" i="16"/>
  <c r="H255" i="16"/>
  <c r="P254" i="16"/>
  <c r="H254" i="16"/>
  <c r="P253" i="16"/>
  <c r="H253" i="16"/>
  <c r="P252" i="16"/>
  <c r="H252" i="16"/>
  <c r="P251" i="16"/>
  <c r="H251" i="16"/>
  <c r="P250" i="16"/>
  <c r="H250" i="16"/>
  <c r="P94" i="14"/>
  <c r="L94" i="14"/>
  <c r="H94" i="14"/>
  <c r="D94" i="14"/>
  <c r="P93" i="14"/>
  <c r="L93" i="14"/>
  <c r="H93" i="14"/>
  <c r="D93" i="14"/>
  <c r="P91" i="14"/>
  <c r="L91" i="14"/>
  <c r="H91" i="14"/>
  <c r="D91" i="14"/>
  <c r="P90" i="14"/>
  <c r="L90" i="14"/>
  <c r="H90" i="14"/>
  <c r="D90" i="14"/>
  <c r="D234" i="17"/>
  <c r="D225" i="17"/>
  <c r="O70" i="18"/>
  <c r="O89" i="18"/>
  <c r="K70" i="18"/>
  <c r="K89" i="18"/>
  <c r="G70" i="18"/>
  <c r="G89" i="18"/>
  <c r="C70" i="18"/>
  <c r="C89" i="18"/>
  <c r="E102" i="18"/>
  <c r="E165" i="6" s="1"/>
  <c r="O246" i="19"/>
  <c r="O238" i="19"/>
  <c r="C235" i="19"/>
  <c r="C227" i="19"/>
  <c r="G219" i="19"/>
  <c r="K157" i="19"/>
  <c r="N243" i="20"/>
  <c r="C157" i="20"/>
  <c r="G180" i="21"/>
  <c r="G185" i="21"/>
  <c r="G192" i="21"/>
  <c r="G181" i="21"/>
  <c r="G187" i="21"/>
  <c r="G184" i="21"/>
  <c r="P249" i="16"/>
  <c r="H249" i="16"/>
  <c r="Q102" i="18"/>
  <c r="Q165" i="6" s="1"/>
  <c r="E88" i="18"/>
  <c r="H51" i="18"/>
  <c r="H60" i="6" s="1"/>
  <c r="H133" i="6" s="1"/>
  <c r="I246" i="19"/>
  <c r="E245" i="19"/>
  <c r="I244" i="19"/>
  <c r="E243" i="19"/>
  <c r="I242" i="19"/>
  <c r="E241" i="19"/>
  <c r="I240" i="19"/>
  <c r="E239" i="19"/>
  <c r="I238" i="19"/>
  <c r="I235" i="19"/>
  <c r="K194" i="19"/>
  <c r="Q172" i="19"/>
  <c r="M172" i="19"/>
  <c r="M157" i="19" s="1"/>
  <c r="I172" i="19"/>
  <c r="E172" i="19"/>
  <c r="E157" i="19" s="1"/>
  <c r="O194" i="20"/>
  <c r="O194" i="21"/>
  <c r="K181" i="21"/>
  <c r="K187" i="21"/>
  <c r="K226" i="21"/>
  <c r="K80" i="18"/>
  <c r="K78" i="18" s="1"/>
  <c r="C184" i="21"/>
  <c r="C189" i="21"/>
  <c r="C226" i="21"/>
  <c r="K189" i="21"/>
  <c r="G188" i="21"/>
  <c r="K234" i="21"/>
  <c r="C187" i="21"/>
  <c r="K184" i="21"/>
  <c r="G233" i="21"/>
  <c r="G182" i="21"/>
  <c r="C181" i="21"/>
  <c r="O50" i="22"/>
  <c r="O64" i="6" s="1"/>
  <c r="O137" i="6" s="1"/>
  <c r="O68" i="22"/>
  <c r="K50" i="22"/>
  <c r="K64" i="6" s="1"/>
  <c r="K137" i="6" s="1"/>
  <c r="K68" i="22"/>
  <c r="G50" i="22"/>
  <c r="G64" i="6" s="1"/>
  <c r="G137" i="6" s="1"/>
  <c r="G68" i="22"/>
  <c r="C50" i="22"/>
  <c r="C64" i="6" s="1"/>
  <c r="C137" i="6" s="1"/>
  <c r="I162" i="24"/>
  <c r="N62" i="10"/>
  <c r="F62" i="10"/>
  <c r="P92" i="14"/>
  <c r="L92" i="14"/>
  <c r="H92" i="14"/>
  <c r="D92" i="14"/>
  <c r="P69" i="14"/>
  <c r="L69" i="14"/>
  <c r="H69" i="14"/>
  <c r="D69" i="14"/>
  <c r="P100" i="14"/>
  <c r="P161" i="6" s="1"/>
  <c r="P130" i="6"/>
  <c r="P49" i="6"/>
  <c r="L49" i="6"/>
  <c r="H49" i="6"/>
  <c r="D49" i="6"/>
  <c r="P48" i="6"/>
  <c r="L48" i="6"/>
  <c r="H48" i="6"/>
  <c r="D48" i="6"/>
  <c r="P47" i="6"/>
  <c r="L47" i="6"/>
  <c r="H47" i="6"/>
  <c r="D47" i="6"/>
  <c r="P46" i="6"/>
  <c r="L46" i="6"/>
  <c r="H46" i="6"/>
  <c r="D46" i="6"/>
  <c r="P45" i="6"/>
  <c r="L45" i="6"/>
  <c r="H45" i="6"/>
  <c r="D45" i="6"/>
  <c r="P44" i="6"/>
  <c r="L44" i="6"/>
  <c r="H44" i="6"/>
  <c r="D44" i="6"/>
  <c r="P43" i="6"/>
  <c r="L43" i="6"/>
  <c r="H43" i="6"/>
  <c r="D43" i="6"/>
  <c r="P41" i="6"/>
  <c r="L41" i="6"/>
  <c r="H41" i="6"/>
  <c r="D41" i="6"/>
  <c r="P40" i="6"/>
  <c r="L40" i="6"/>
  <c r="H40" i="6"/>
  <c r="D40" i="6"/>
  <c r="P38" i="6"/>
  <c r="L38" i="6"/>
  <c r="H38" i="6"/>
  <c r="D38" i="6"/>
  <c r="P37" i="6"/>
  <c r="L37" i="6"/>
  <c r="H37" i="6"/>
  <c r="D37" i="6"/>
  <c r="P36" i="6"/>
  <c r="L36" i="6"/>
  <c r="H36" i="6"/>
  <c r="D36" i="6"/>
  <c r="P35" i="6"/>
  <c r="L35" i="6"/>
  <c r="H35" i="6"/>
  <c r="D35" i="6"/>
  <c r="P34" i="6"/>
  <c r="L34" i="6"/>
  <c r="H34" i="6"/>
  <c r="D34" i="6"/>
  <c r="P31" i="6"/>
  <c r="L31" i="6"/>
  <c r="H31" i="6"/>
  <c r="D31" i="6"/>
  <c r="P29" i="6"/>
  <c r="L29" i="6"/>
  <c r="L127" i="6" s="1"/>
  <c r="H29" i="6"/>
  <c r="H127" i="6" s="1"/>
  <c r="D29" i="6"/>
  <c r="D127" i="6" s="1"/>
  <c r="O200" i="15"/>
  <c r="C200" i="15"/>
  <c r="K183" i="15"/>
  <c r="G183" i="15"/>
  <c r="O167" i="15"/>
  <c r="K167" i="15"/>
  <c r="G158" i="15"/>
  <c r="C158" i="15"/>
  <c r="O253" i="16"/>
  <c r="K253" i="16"/>
  <c r="G253" i="16"/>
  <c r="C253" i="16"/>
  <c r="O252" i="16"/>
  <c r="K252" i="16"/>
  <c r="G252" i="16"/>
  <c r="C252" i="16"/>
  <c r="O251" i="16"/>
  <c r="K251" i="16"/>
  <c r="G251" i="16"/>
  <c r="C251" i="16"/>
  <c r="O250" i="16"/>
  <c r="K250" i="16"/>
  <c r="G250" i="16"/>
  <c r="C250" i="16"/>
  <c r="O249" i="16"/>
  <c r="K249" i="16"/>
  <c r="G249" i="16"/>
  <c r="C249" i="16"/>
  <c r="O243" i="16"/>
  <c r="K243" i="16"/>
  <c r="G243" i="16"/>
  <c r="C243" i="16"/>
  <c r="O242" i="16"/>
  <c r="K242" i="16"/>
  <c r="G242" i="16"/>
  <c r="C242" i="16"/>
  <c r="O241" i="16"/>
  <c r="K241" i="16"/>
  <c r="G241" i="16"/>
  <c r="C241" i="16"/>
  <c r="O240" i="16"/>
  <c r="K240" i="16"/>
  <c r="G240" i="16"/>
  <c r="C240" i="16"/>
  <c r="O235" i="16"/>
  <c r="K235" i="16"/>
  <c r="G235" i="16"/>
  <c r="C235" i="16"/>
  <c r="O233" i="15"/>
  <c r="K233" i="16"/>
  <c r="G233" i="15"/>
  <c r="C233" i="16"/>
  <c r="O232" i="15"/>
  <c r="K232" i="16"/>
  <c r="G232" i="15"/>
  <c r="C232" i="16"/>
  <c r="O231" i="15"/>
  <c r="K231" i="16"/>
  <c r="G231" i="15"/>
  <c r="C231" i="16"/>
  <c r="O230" i="15"/>
  <c r="K230" i="16"/>
  <c r="G230" i="15"/>
  <c r="C230" i="16"/>
  <c r="O229" i="16"/>
  <c r="K229" i="16"/>
  <c r="G229" i="16"/>
  <c r="C229" i="16"/>
  <c r="O224" i="15"/>
  <c r="K224" i="16"/>
  <c r="G224" i="15"/>
  <c r="C224" i="16"/>
  <c r="O223" i="15"/>
  <c r="K223" i="16"/>
  <c r="G223" i="15"/>
  <c r="C223" i="16"/>
  <c r="O222" i="15"/>
  <c r="K222" i="16"/>
  <c r="G222" i="15"/>
  <c r="C222" i="16"/>
  <c r="O221" i="15"/>
  <c r="K221" i="16"/>
  <c r="G221" i="15"/>
  <c r="C221" i="16"/>
  <c r="J200" i="16"/>
  <c r="J183" i="16"/>
  <c r="F183" i="16"/>
  <c r="B183" i="16"/>
  <c r="N167" i="16"/>
  <c r="F167" i="16"/>
  <c r="B167" i="16"/>
  <c r="J158" i="16"/>
  <c r="F158" i="16"/>
  <c r="B158" i="16"/>
  <c r="H257" i="17"/>
  <c r="H256" i="17"/>
  <c r="H255" i="17"/>
  <c r="H254" i="17"/>
  <c r="H237" i="17"/>
  <c r="H236" i="17"/>
  <c r="H234" i="17"/>
  <c r="H216" i="17"/>
  <c r="C183" i="17"/>
  <c r="H181" i="17"/>
  <c r="K158" i="17"/>
  <c r="G158" i="17"/>
  <c r="I94" i="18"/>
  <c r="M89" i="18"/>
  <c r="G78" i="18"/>
  <c r="K75" i="18"/>
  <c r="Q246" i="19"/>
  <c r="M245" i="19"/>
  <c r="Q244" i="19"/>
  <c r="M243" i="19"/>
  <c r="Q242" i="19"/>
  <c r="M241" i="19"/>
  <c r="Q240" i="19"/>
  <c r="M239" i="19"/>
  <c r="Q238" i="19"/>
  <c r="Q235" i="19"/>
  <c r="E235" i="19"/>
  <c r="Q233" i="19"/>
  <c r="E233" i="19"/>
  <c r="Q231" i="19"/>
  <c r="E231" i="19"/>
  <c r="Q229" i="19"/>
  <c r="E229" i="19"/>
  <c r="Q227" i="19"/>
  <c r="E227" i="19"/>
  <c r="E224" i="19"/>
  <c r="I223" i="19"/>
  <c r="E222" i="19"/>
  <c r="I221" i="19"/>
  <c r="E220" i="19"/>
  <c r="I219" i="19"/>
  <c r="E218" i="19"/>
  <c r="I217" i="19"/>
  <c r="E216" i="19"/>
  <c r="I215" i="19"/>
  <c r="Q191" i="19"/>
  <c r="M191" i="19"/>
  <c r="I191" i="19"/>
  <c r="E191" i="19"/>
  <c r="Q187" i="19"/>
  <c r="M187" i="19"/>
  <c r="I187" i="19"/>
  <c r="E187" i="19"/>
  <c r="Q184" i="19"/>
  <c r="M184" i="19"/>
  <c r="I184" i="19"/>
  <c r="E184" i="19"/>
  <c r="Q181" i="19"/>
  <c r="M181" i="19"/>
  <c r="I181" i="19"/>
  <c r="E181" i="19"/>
  <c r="Q180" i="19"/>
  <c r="M180" i="19"/>
  <c r="I180" i="19"/>
  <c r="E180" i="19"/>
  <c r="Q179" i="19"/>
  <c r="M179" i="19"/>
  <c r="I179" i="19"/>
  <c r="E179" i="19"/>
  <c r="Q178" i="19"/>
  <c r="M178" i="19"/>
  <c r="I178" i="19"/>
  <c r="E178" i="19"/>
  <c r="Q177" i="19"/>
  <c r="M177" i="19"/>
  <c r="I177" i="19"/>
  <c r="E177" i="19"/>
  <c r="Q176" i="19"/>
  <c r="M176" i="19"/>
  <c r="I176" i="19"/>
  <c r="E176" i="19"/>
  <c r="K246" i="20"/>
  <c r="K246" i="19"/>
  <c r="C246" i="20"/>
  <c r="C246" i="19"/>
  <c r="K245" i="20"/>
  <c r="K245" i="19"/>
  <c r="G245" i="20"/>
  <c r="G245" i="21"/>
  <c r="C245" i="20"/>
  <c r="C245" i="19"/>
  <c r="K244" i="20"/>
  <c r="K244" i="19"/>
  <c r="C244" i="20"/>
  <c r="C244" i="21"/>
  <c r="C244" i="19"/>
  <c r="K243" i="20"/>
  <c r="K243" i="19"/>
  <c r="C243" i="20"/>
  <c r="C243" i="19"/>
  <c r="K242" i="20"/>
  <c r="K242" i="21"/>
  <c r="K242" i="19"/>
  <c r="C242" i="20"/>
  <c r="C242" i="19"/>
  <c r="K241" i="20"/>
  <c r="K241" i="19"/>
  <c r="C241" i="20"/>
  <c r="C241" i="19"/>
  <c r="K240" i="20"/>
  <c r="K240" i="19"/>
  <c r="C240" i="20"/>
  <c r="C240" i="19"/>
  <c r="K239" i="20"/>
  <c r="K239" i="19"/>
  <c r="C239" i="20"/>
  <c r="C239" i="19"/>
  <c r="K238" i="20"/>
  <c r="K238" i="19"/>
  <c r="C238" i="20"/>
  <c r="C238" i="19"/>
  <c r="G237" i="20"/>
  <c r="G237" i="21"/>
  <c r="O235" i="20"/>
  <c r="O235" i="19"/>
  <c r="G235" i="20"/>
  <c r="G235" i="19"/>
  <c r="O234" i="20"/>
  <c r="O234" i="19"/>
  <c r="G234" i="20"/>
  <c r="G234" i="19"/>
  <c r="C234" i="20"/>
  <c r="C234" i="21"/>
  <c r="O233" i="20"/>
  <c r="O233" i="19"/>
  <c r="G233" i="20"/>
  <c r="G233" i="19"/>
  <c r="O232" i="20"/>
  <c r="O232" i="19"/>
  <c r="K232" i="20"/>
  <c r="K232" i="21"/>
  <c r="G232" i="20"/>
  <c r="G232" i="19"/>
  <c r="O231" i="20"/>
  <c r="O231" i="19"/>
  <c r="G231" i="20"/>
  <c r="G231" i="21"/>
  <c r="G231" i="19"/>
  <c r="O230" i="20"/>
  <c r="O230" i="19"/>
  <c r="G230" i="20"/>
  <c r="G230" i="19"/>
  <c r="O229" i="20"/>
  <c r="O229" i="19"/>
  <c r="G229" i="20"/>
  <c r="G229" i="19"/>
  <c r="O228" i="20"/>
  <c r="O228" i="19"/>
  <c r="G228" i="20"/>
  <c r="G228" i="19"/>
  <c r="O227" i="20"/>
  <c r="O227" i="19"/>
  <c r="G227" i="20"/>
  <c r="G227" i="19"/>
  <c r="K224" i="20"/>
  <c r="K224" i="19"/>
  <c r="C224" i="20"/>
  <c r="C224" i="19"/>
  <c r="K223" i="20"/>
  <c r="K223" i="19"/>
  <c r="C223" i="20"/>
  <c r="C223" i="19"/>
  <c r="K222" i="20"/>
  <c r="K222" i="19"/>
  <c r="C222" i="20"/>
  <c r="C222" i="19"/>
  <c r="K221" i="20"/>
  <c r="K221" i="19"/>
  <c r="C221" i="20"/>
  <c r="C221" i="19"/>
  <c r="K220" i="20"/>
  <c r="K220" i="19"/>
  <c r="C220" i="20"/>
  <c r="C220" i="19"/>
  <c r="K219" i="20"/>
  <c r="K219" i="19"/>
  <c r="C219" i="20"/>
  <c r="C219" i="19"/>
  <c r="K218" i="20"/>
  <c r="K218" i="19"/>
  <c r="C218" i="20"/>
  <c r="C218" i="19"/>
  <c r="K217" i="20"/>
  <c r="K217" i="19"/>
  <c r="C217" i="20"/>
  <c r="C217" i="19"/>
  <c r="K216" i="20"/>
  <c r="K216" i="19"/>
  <c r="C216" i="20"/>
  <c r="C216" i="19"/>
  <c r="K215" i="20"/>
  <c r="K215" i="19"/>
  <c r="C215" i="20"/>
  <c r="C215" i="19"/>
  <c r="P157" i="20"/>
  <c r="O98" i="18"/>
  <c r="G98" i="18"/>
  <c r="O97" i="18"/>
  <c r="G97" i="18"/>
  <c r="C245" i="21"/>
  <c r="G242" i="21"/>
  <c r="K233" i="21"/>
  <c r="C231" i="21"/>
  <c r="G222" i="21"/>
  <c r="K214" i="21"/>
  <c r="D210" i="21"/>
  <c r="D198" i="21"/>
  <c r="D197" i="21"/>
  <c r="D196" i="21"/>
  <c r="N194" i="21"/>
  <c r="D195" i="21"/>
  <c r="C192" i="21"/>
  <c r="K182" i="21"/>
  <c r="C180" i="21"/>
  <c r="K165" i="21"/>
  <c r="O170" i="21"/>
  <c r="K173" i="21"/>
  <c r="G214" i="21"/>
  <c r="C173" i="21"/>
  <c r="G170" i="21"/>
  <c r="K169" i="21"/>
  <c r="C169" i="21"/>
  <c r="O223" i="21"/>
  <c r="G168" i="21"/>
  <c r="G223" i="21"/>
  <c r="K166" i="21"/>
  <c r="C166" i="21"/>
  <c r="O165" i="21"/>
  <c r="O222" i="21"/>
  <c r="K222" i="21"/>
  <c r="G165" i="21"/>
  <c r="C222" i="21"/>
  <c r="O164" i="21"/>
  <c r="O221" i="21"/>
  <c r="K164" i="21"/>
  <c r="G221" i="21"/>
  <c r="C164" i="21"/>
  <c r="O162" i="21"/>
  <c r="O219" i="21"/>
  <c r="K219" i="21"/>
  <c r="G162" i="21"/>
  <c r="C219" i="21"/>
  <c r="C68" i="22"/>
  <c r="E129" i="23"/>
  <c r="P203" i="24"/>
  <c r="G162" i="24"/>
  <c r="M183" i="17"/>
  <c r="E183" i="17"/>
  <c r="P167" i="17"/>
  <c r="Q158" i="17"/>
  <c r="I158" i="17"/>
  <c r="E158" i="17"/>
  <c r="Q75" i="18"/>
  <c r="M75" i="18"/>
  <c r="I75" i="18"/>
  <c r="E75" i="18"/>
  <c r="Q51" i="18"/>
  <c r="Q60" i="6" s="1"/>
  <c r="Q133" i="6" s="1"/>
  <c r="M51" i="18"/>
  <c r="M60" i="6" s="1"/>
  <c r="M133" i="6" s="1"/>
  <c r="I51" i="18"/>
  <c r="I60" i="6" s="1"/>
  <c r="I133" i="6" s="1"/>
  <c r="E51" i="18"/>
  <c r="E60" i="6" s="1"/>
  <c r="E133" i="6" s="1"/>
  <c r="K175" i="19"/>
  <c r="L194" i="21"/>
  <c r="K100" i="18"/>
  <c r="K163" i="6" s="1"/>
  <c r="P58" i="22"/>
  <c r="P111" i="6" s="1"/>
  <c r="D58" i="22"/>
  <c r="D111" i="6" s="1"/>
  <c r="D76" i="22"/>
  <c r="D167" i="6" s="1"/>
  <c r="O202" i="23"/>
  <c r="B143" i="23"/>
  <c r="L211" i="24"/>
  <c r="L175" i="23"/>
  <c r="H211" i="24"/>
  <c r="H175" i="23"/>
  <c r="D211" i="24"/>
  <c r="D175" i="23"/>
  <c r="P210" i="25"/>
  <c r="P210" i="24"/>
  <c r="P172" i="23"/>
  <c r="L210" i="25"/>
  <c r="L172" i="23"/>
  <c r="H210" i="25"/>
  <c r="H210" i="24"/>
  <c r="H172" i="23"/>
  <c r="D210" i="25"/>
  <c r="D210" i="24"/>
  <c r="D172" i="23"/>
  <c r="P171" i="23"/>
  <c r="P209" i="24"/>
  <c r="L209" i="24"/>
  <c r="L171" i="23"/>
  <c r="H209" i="24"/>
  <c r="H171" i="23"/>
  <c r="D209" i="24"/>
  <c r="D171" i="23"/>
  <c r="P208" i="25"/>
  <c r="P208" i="24"/>
  <c r="P168" i="23"/>
  <c r="L208" i="25"/>
  <c r="L168" i="23"/>
  <c r="L208" i="24"/>
  <c r="H208" i="25"/>
  <c r="H208" i="24"/>
  <c r="H168" i="23"/>
  <c r="D208" i="25"/>
  <c r="D208" i="24"/>
  <c r="D168" i="23"/>
  <c r="P207" i="25"/>
  <c r="P167" i="23"/>
  <c r="L207" i="25"/>
  <c r="L207" i="24"/>
  <c r="L167" i="23"/>
  <c r="H207" i="25"/>
  <c r="H207" i="24"/>
  <c r="H167" i="23"/>
  <c r="D207" i="25"/>
  <c r="D207" i="24"/>
  <c r="D167" i="23"/>
  <c r="P206" i="24"/>
  <c r="P166" i="23"/>
  <c r="H206" i="24"/>
  <c r="H166" i="23"/>
  <c r="D206" i="24"/>
  <c r="D166" i="23"/>
  <c r="P165" i="23"/>
  <c r="P205" i="24"/>
  <c r="L205" i="24"/>
  <c r="L165" i="23"/>
  <c r="H205" i="24"/>
  <c r="H165" i="23"/>
  <c r="D205" i="24"/>
  <c r="D165" i="23"/>
  <c r="P204" i="24"/>
  <c r="P164" i="23"/>
  <c r="L164" i="23"/>
  <c r="L204" i="24"/>
  <c r="H204" i="24"/>
  <c r="H164" i="23"/>
  <c r="D204" i="24"/>
  <c r="D164" i="23"/>
  <c r="L203" i="24"/>
  <c r="L163" i="23"/>
  <c r="D203" i="24"/>
  <c r="D163" i="23"/>
  <c r="P200" i="25"/>
  <c r="P157" i="23"/>
  <c r="L200" i="25"/>
  <c r="L157" i="23"/>
  <c r="H200" i="25"/>
  <c r="H157" i="23"/>
  <c r="D200" i="25"/>
  <c r="D157" i="23"/>
  <c r="P199" i="25"/>
  <c r="P154" i="23"/>
  <c r="L199" i="25"/>
  <c r="L154" i="23"/>
  <c r="H199" i="25"/>
  <c r="H154" i="23"/>
  <c r="D199" i="25"/>
  <c r="D154" i="23"/>
  <c r="P198" i="25"/>
  <c r="P150" i="23"/>
  <c r="L198" i="25"/>
  <c r="L150" i="23"/>
  <c r="H198" i="25"/>
  <c r="H150" i="23"/>
  <c r="D198" i="25"/>
  <c r="D150" i="23"/>
  <c r="P196" i="25"/>
  <c r="P148" i="23"/>
  <c r="L196" i="25"/>
  <c r="L148" i="23"/>
  <c r="H196" i="25"/>
  <c r="H148" i="23"/>
  <c r="D196" i="25"/>
  <c r="D148" i="23"/>
  <c r="P188" i="25"/>
  <c r="P139" i="23"/>
  <c r="L188" i="25"/>
  <c r="L139" i="23"/>
  <c r="H188" i="25"/>
  <c r="H139" i="23"/>
  <c r="D188" i="25"/>
  <c r="D139" i="23"/>
  <c r="P187" i="25"/>
  <c r="P136" i="23"/>
  <c r="L187" i="25"/>
  <c r="L136" i="23"/>
  <c r="H187" i="25"/>
  <c r="H136" i="23"/>
  <c r="D187" i="25"/>
  <c r="D136" i="23"/>
  <c r="P185" i="25"/>
  <c r="P134" i="23"/>
  <c r="L185" i="25"/>
  <c r="L134" i="23"/>
  <c r="H185" i="25"/>
  <c r="H134" i="23"/>
  <c r="D185" i="25"/>
  <c r="D134" i="23"/>
  <c r="P211" i="24"/>
  <c r="L206" i="24"/>
  <c r="N58" i="22"/>
  <c r="N111" i="6" s="1"/>
  <c r="N76" i="22"/>
  <c r="N167" i="6" s="1"/>
  <c r="J58" i="22"/>
  <c r="J111" i="6" s="1"/>
  <c r="J76" i="22"/>
  <c r="J167" i="6" s="1"/>
  <c r="Q50" i="22"/>
  <c r="Q64" i="6" s="1"/>
  <c r="Q137" i="6" s="1"/>
  <c r="M50" i="22"/>
  <c r="M64" i="6" s="1"/>
  <c r="M137" i="6" s="1"/>
  <c r="I50" i="22"/>
  <c r="I64" i="6" s="1"/>
  <c r="I137" i="6" s="1"/>
  <c r="E50" i="22"/>
  <c r="E64" i="6" s="1"/>
  <c r="E137" i="6" s="1"/>
  <c r="M162" i="23"/>
  <c r="I162" i="23"/>
  <c r="N210" i="25"/>
  <c r="N210" i="24"/>
  <c r="J210" i="25"/>
  <c r="J210" i="24"/>
  <c r="B210" i="25"/>
  <c r="B210" i="24"/>
  <c r="N208" i="25"/>
  <c r="N208" i="24"/>
  <c r="J208" i="25"/>
  <c r="J208" i="24"/>
  <c r="B208" i="25"/>
  <c r="B208" i="24"/>
  <c r="N207" i="25"/>
  <c r="N207" i="24"/>
  <c r="J207" i="25"/>
  <c r="J207" i="24"/>
  <c r="B207" i="25"/>
  <c r="B207" i="24"/>
  <c r="J200" i="25"/>
  <c r="J200" i="24"/>
  <c r="F200" i="25"/>
  <c r="F200" i="24"/>
  <c r="N199" i="25"/>
  <c r="N199" i="24"/>
  <c r="J199" i="25"/>
  <c r="J199" i="24"/>
  <c r="B199" i="25"/>
  <c r="B199" i="24"/>
  <c r="J198" i="25"/>
  <c r="J198" i="24"/>
  <c r="F198" i="25"/>
  <c r="F198" i="24"/>
  <c r="J196" i="25"/>
  <c r="J196" i="24"/>
  <c r="F196" i="25"/>
  <c r="F196" i="24"/>
  <c r="N188" i="25"/>
  <c r="N188" i="24"/>
  <c r="J188" i="25"/>
  <c r="J188" i="24"/>
  <c r="B188" i="25"/>
  <c r="B188" i="24"/>
  <c r="J187" i="25"/>
  <c r="J187" i="24"/>
  <c r="F187" i="25"/>
  <c r="F187" i="24"/>
  <c r="J185" i="25"/>
  <c r="J185" i="24"/>
  <c r="F185" i="25"/>
  <c r="F185" i="24"/>
  <c r="F211" i="24"/>
  <c r="F207" i="24"/>
  <c r="F199" i="24"/>
  <c r="N196" i="24"/>
  <c r="N187" i="24"/>
  <c r="B185" i="24"/>
  <c r="F182" i="24"/>
  <c r="N166" i="25"/>
  <c r="N206" i="25"/>
  <c r="J166" i="25"/>
  <c r="J206" i="25"/>
  <c r="B166" i="25"/>
  <c r="B206" i="25"/>
  <c r="N165" i="25"/>
  <c r="N205" i="25"/>
  <c r="J165" i="25"/>
  <c r="J205" i="25"/>
  <c r="B165" i="25"/>
  <c r="B205" i="25"/>
  <c r="N164" i="25"/>
  <c r="N204" i="25"/>
  <c r="J164" i="25"/>
  <c r="J204" i="25"/>
  <c r="B164" i="25"/>
  <c r="B204" i="25"/>
  <c r="N163" i="25"/>
  <c r="N203" i="25"/>
  <c r="J163" i="25"/>
  <c r="J203" i="25"/>
  <c r="B163" i="25"/>
  <c r="B203" i="25"/>
  <c r="P189" i="25"/>
  <c r="P140" i="25"/>
  <c r="H140" i="25"/>
  <c r="H189" i="25"/>
  <c r="D189" i="25"/>
  <c r="D140" i="25"/>
  <c r="P135" i="25"/>
  <c r="P186" i="25"/>
  <c r="L135" i="25"/>
  <c r="L186" i="25"/>
  <c r="H135" i="25"/>
  <c r="H186" i="25"/>
  <c r="D135" i="25"/>
  <c r="D186" i="25"/>
  <c r="P133" i="25"/>
  <c r="P184" i="25"/>
  <c r="L133" i="25"/>
  <c r="L184" i="25"/>
  <c r="H133" i="25"/>
  <c r="H184" i="25"/>
  <c r="D133" i="25"/>
  <c r="D184" i="25"/>
  <c r="P132" i="25"/>
  <c r="P183" i="25"/>
  <c r="L132" i="25"/>
  <c r="L183" i="25"/>
  <c r="H132" i="25"/>
  <c r="H183" i="25"/>
  <c r="D132" i="25"/>
  <c r="D183" i="25"/>
  <c r="P131" i="25"/>
  <c r="P182" i="25"/>
  <c r="L131" i="25"/>
  <c r="L182" i="25"/>
  <c r="H131" i="25"/>
  <c r="H182" i="25"/>
  <c r="D131" i="25"/>
  <c r="D182" i="25"/>
  <c r="P130" i="25"/>
  <c r="P181" i="25"/>
  <c r="L130" i="25"/>
  <c r="L181" i="25"/>
  <c r="H130" i="25"/>
  <c r="H181" i="25"/>
  <c r="D130" i="25"/>
  <c r="D181" i="25"/>
  <c r="M95" i="27"/>
  <c r="P75" i="18"/>
  <c r="L75" i="18"/>
  <c r="H75" i="18"/>
  <c r="D75" i="18"/>
  <c r="O51" i="18"/>
  <c r="O60" i="6" s="1"/>
  <c r="O133" i="6" s="1"/>
  <c r="K51" i="18"/>
  <c r="K60" i="6" s="1"/>
  <c r="K133" i="6" s="1"/>
  <c r="G51" i="18"/>
  <c r="G60" i="6" s="1"/>
  <c r="G133" i="6" s="1"/>
  <c r="C51" i="18"/>
  <c r="C60" i="6" s="1"/>
  <c r="C133" i="6" s="1"/>
  <c r="P194" i="19"/>
  <c r="L194" i="19"/>
  <c r="H194" i="19"/>
  <c r="L175" i="19"/>
  <c r="P157" i="19"/>
  <c r="P245" i="21"/>
  <c r="L245" i="21"/>
  <c r="H245" i="21"/>
  <c r="D245" i="21"/>
  <c r="P244" i="21"/>
  <c r="L244" i="21"/>
  <c r="H244" i="21"/>
  <c r="D244" i="21"/>
  <c r="P243" i="21"/>
  <c r="L243" i="21"/>
  <c r="H243" i="21"/>
  <c r="D243" i="21"/>
  <c r="P242" i="21"/>
  <c r="L242" i="21"/>
  <c r="H242" i="21"/>
  <c r="D242" i="21"/>
  <c r="P237" i="21"/>
  <c r="L237" i="21"/>
  <c r="H237" i="21"/>
  <c r="D237" i="21"/>
  <c r="P234" i="21"/>
  <c r="L234" i="21"/>
  <c r="H234" i="21"/>
  <c r="D234" i="21"/>
  <c r="P233" i="21"/>
  <c r="L233" i="21"/>
  <c r="H233" i="21"/>
  <c r="D233" i="21"/>
  <c r="P232" i="21"/>
  <c r="L232" i="21"/>
  <c r="H232" i="21"/>
  <c r="D232" i="21"/>
  <c r="P231" i="21"/>
  <c r="L231" i="21"/>
  <c r="H231" i="21"/>
  <c r="D231" i="21"/>
  <c r="P237" i="20"/>
  <c r="H237" i="20"/>
  <c r="P234" i="20"/>
  <c r="H234" i="20"/>
  <c r="P233" i="20"/>
  <c r="H233" i="20"/>
  <c r="P232" i="20"/>
  <c r="H232" i="20"/>
  <c r="P231" i="20"/>
  <c r="H231" i="20"/>
  <c r="P223" i="20"/>
  <c r="H223" i="20"/>
  <c r="P222" i="20"/>
  <c r="H222" i="20"/>
  <c r="P221" i="20"/>
  <c r="H221" i="20"/>
  <c r="P219" i="20"/>
  <c r="H219" i="20"/>
  <c r="E194" i="20"/>
  <c r="Q175" i="20"/>
  <c r="E157" i="20"/>
  <c r="K244" i="21"/>
  <c r="G243" i="21"/>
  <c r="C242" i="21"/>
  <c r="C232" i="21"/>
  <c r="J70" i="22"/>
  <c r="J69" i="22"/>
  <c r="J68" i="22"/>
  <c r="E68" i="22"/>
  <c r="H58" i="22"/>
  <c r="Q55" i="22"/>
  <c r="M55" i="22"/>
  <c r="I55" i="22"/>
  <c r="E55" i="22"/>
  <c r="D50" i="22"/>
  <c r="D64" i="6" s="1"/>
  <c r="D137" i="6" s="1"/>
  <c r="D68" i="22"/>
  <c r="L50" i="22"/>
  <c r="G211" i="23"/>
  <c r="M210" i="23"/>
  <c r="C210" i="23"/>
  <c r="G209" i="23"/>
  <c r="M208" i="23"/>
  <c r="C208" i="23"/>
  <c r="G207" i="23"/>
  <c r="M206" i="23"/>
  <c r="C206" i="23"/>
  <c r="G205" i="23"/>
  <c r="C204" i="23"/>
  <c r="G203" i="23"/>
  <c r="Q200" i="23"/>
  <c r="G200" i="23"/>
  <c r="K199" i="23"/>
  <c r="Q198" i="23"/>
  <c r="G198" i="23"/>
  <c r="K197" i="23"/>
  <c r="Q196" i="23"/>
  <c r="G196" i="23"/>
  <c r="K195" i="23"/>
  <c r="Q194" i="23"/>
  <c r="G194" i="23"/>
  <c r="K193" i="23"/>
  <c r="G192" i="23"/>
  <c r="O189" i="23"/>
  <c r="E189" i="23"/>
  <c r="K188" i="23"/>
  <c r="O187" i="23"/>
  <c r="E187" i="23"/>
  <c r="K186" i="23"/>
  <c r="O185" i="23"/>
  <c r="E185" i="23"/>
  <c r="K184" i="23"/>
  <c r="O183" i="23"/>
  <c r="E183" i="23"/>
  <c r="K182" i="23"/>
  <c r="O181" i="23"/>
  <c r="N140" i="23"/>
  <c r="J140" i="23"/>
  <c r="F140" i="23"/>
  <c r="N139" i="23"/>
  <c r="J139" i="23"/>
  <c r="F139" i="23"/>
  <c r="B139" i="23"/>
  <c r="N136" i="23"/>
  <c r="J136" i="23"/>
  <c r="F136" i="23"/>
  <c r="B136" i="23"/>
  <c r="N135" i="23"/>
  <c r="J135" i="23"/>
  <c r="B135" i="23"/>
  <c r="N134" i="23"/>
  <c r="J134" i="23"/>
  <c r="F134" i="23"/>
  <c r="B134" i="23"/>
  <c r="N133" i="23"/>
  <c r="J133" i="23"/>
  <c r="F133" i="23"/>
  <c r="B133" i="23"/>
  <c r="J132" i="23"/>
  <c r="F132" i="23"/>
  <c r="B132" i="23"/>
  <c r="N131" i="23"/>
  <c r="J131" i="23"/>
  <c r="B131" i="23"/>
  <c r="N130" i="23"/>
  <c r="J130" i="23"/>
  <c r="F130" i="23"/>
  <c r="Q211" i="24"/>
  <c r="Q211" i="23"/>
  <c r="M211" i="24"/>
  <c r="I211" i="24"/>
  <c r="I211" i="23"/>
  <c r="E211" i="24"/>
  <c r="Q210" i="24"/>
  <c r="Q210" i="23"/>
  <c r="M210" i="24"/>
  <c r="M210" i="25"/>
  <c r="I210" i="24"/>
  <c r="I210" i="23"/>
  <c r="E210" i="24"/>
  <c r="E210" i="25"/>
  <c r="Q209" i="24"/>
  <c r="Q209" i="23"/>
  <c r="M209" i="24"/>
  <c r="I209" i="24"/>
  <c r="I209" i="23"/>
  <c r="E209" i="24"/>
  <c r="Q208" i="24"/>
  <c r="Q208" i="23"/>
  <c r="M208" i="24"/>
  <c r="M208" i="25"/>
  <c r="I208" i="24"/>
  <c r="I208" i="23"/>
  <c r="E208" i="24"/>
  <c r="E208" i="25"/>
  <c r="Q207" i="24"/>
  <c r="Q207" i="23"/>
  <c r="M207" i="24"/>
  <c r="M207" i="25"/>
  <c r="I207" i="24"/>
  <c r="I207" i="23"/>
  <c r="E207" i="24"/>
  <c r="E207" i="25"/>
  <c r="Q206" i="24"/>
  <c r="Q206" i="23"/>
  <c r="M206" i="24"/>
  <c r="I206" i="24"/>
  <c r="I206" i="23"/>
  <c r="E206" i="24"/>
  <c r="Q205" i="24"/>
  <c r="Q205" i="23"/>
  <c r="M205" i="24"/>
  <c r="I205" i="24"/>
  <c r="I205" i="23"/>
  <c r="E205" i="24"/>
  <c r="Q204" i="24"/>
  <c r="Q204" i="23"/>
  <c r="M204" i="24"/>
  <c r="I204" i="24"/>
  <c r="I204" i="23"/>
  <c r="E204" i="24"/>
  <c r="Q203" i="24"/>
  <c r="Q203" i="23"/>
  <c r="M203" i="24"/>
  <c r="I203" i="24"/>
  <c r="I203" i="23"/>
  <c r="E203" i="24"/>
  <c r="M202" i="24"/>
  <c r="I202" i="24"/>
  <c r="E202" i="24"/>
  <c r="Q200" i="24"/>
  <c r="M200" i="24"/>
  <c r="M200" i="23"/>
  <c r="I200" i="24"/>
  <c r="E200" i="24"/>
  <c r="E200" i="25"/>
  <c r="E200" i="23"/>
  <c r="Q199" i="24"/>
  <c r="M199" i="24"/>
  <c r="M199" i="25"/>
  <c r="M199" i="23"/>
  <c r="I199" i="24"/>
  <c r="E199" i="24"/>
  <c r="E199" i="25"/>
  <c r="E199" i="23"/>
  <c r="Q198" i="24"/>
  <c r="M198" i="24"/>
  <c r="M198" i="25"/>
  <c r="M198" i="23"/>
  <c r="I198" i="24"/>
  <c r="E198" i="24"/>
  <c r="E198" i="25"/>
  <c r="E198" i="23"/>
  <c r="Q197" i="24"/>
  <c r="M197" i="24"/>
  <c r="M197" i="23"/>
  <c r="I197" i="24"/>
  <c r="E197" i="24"/>
  <c r="E197" i="23"/>
  <c r="Q196" i="24"/>
  <c r="M196" i="24"/>
  <c r="M196" i="25"/>
  <c r="M196" i="23"/>
  <c r="I196" i="24"/>
  <c r="E196" i="24"/>
  <c r="E196" i="23"/>
  <c r="Q195" i="24"/>
  <c r="M195" i="24"/>
  <c r="M195" i="23"/>
  <c r="I195" i="24"/>
  <c r="E195" i="24"/>
  <c r="E195" i="23"/>
  <c r="Q194" i="24"/>
  <c r="M194" i="24"/>
  <c r="M194" i="23"/>
  <c r="I194" i="24"/>
  <c r="E194" i="24"/>
  <c r="E194" i="23"/>
  <c r="Q193" i="24"/>
  <c r="M193" i="24"/>
  <c r="M193" i="23"/>
  <c r="I193" i="24"/>
  <c r="E193" i="24"/>
  <c r="E193" i="23"/>
  <c r="Q192" i="24"/>
  <c r="M192" i="24"/>
  <c r="M192" i="23"/>
  <c r="I192" i="24"/>
  <c r="E192" i="24"/>
  <c r="E192" i="23"/>
  <c r="Q191" i="24"/>
  <c r="M191" i="24"/>
  <c r="I191" i="24"/>
  <c r="E191" i="24"/>
  <c r="Q189" i="24"/>
  <c r="Q189" i="23"/>
  <c r="M189" i="24"/>
  <c r="I189" i="24"/>
  <c r="I189" i="23"/>
  <c r="E189" i="24"/>
  <c r="Q188" i="24"/>
  <c r="Q188" i="23"/>
  <c r="M188" i="24"/>
  <c r="M188" i="25"/>
  <c r="I188" i="24"/>
  <c r="I188" i="23"/>
  <c r="E188" i="24"/>
  <c r="E188" i="25"/>
  <c r="Q187" i="23"/>
  <c r="I187" i="23"/>
  <c r="Q186" i="23"/>
  <c r="I186" i="23"/>
  <c r="Q185" i="23"/>
  <c r="I185" i="23"/>
  <c r="Q184" i="23"/>
  <c r="I184" i="23"/>
  <c r="Q183" i="23"/>
  <c r="I183" i="23"/>
  <c r="Q182" i="23"/>
  <c r="I182" i="23"/>
  <c r="Q181" i="23"/>
  <c r="I181" i="23"/>
  <c r="F208" i="24"/>
  <c r="F204" i="24"/>
  <c r="N198" i="24"/>
  <c r="B196" i="24"/>
  <c r="B187" i="24"/>
  <c r="B129" i="24"/>
  <c r="Q143" i="27"/>
  <c r="B107" i="27"/>
  <c r="O245" i="21"/>
  <c r="O244" i="21"/>
  <c r="O243" i="21"/>
  <c r="O242" i="21"/>
  <c r="O237" i="21"/>
  <c r="O234" i="21"/>
  <c r="O233" i="21"/>
  <c r="O232" i="21"/>
  <c r="O231" i="21"/>
  <c r="N74" i="22"/>
  <c r="J74" i="22"/>
  <c r="F74" i="22"/>
  <c r="B74" i="22"/>
  <c r="N73" i="22"/>
  <c r="J73" i="22"/>
  <c r="F73" i="22"/>
  <c r="B73" i="22"/>
  <c r="N72" i="22"/>
  <c r="J72" i="22"/>
  <c r="F72" i="22"/>
  <c r="B72" i="22"/>
  <c r="B70" i="22"/>
  <c r="B69" i="22"/>
  <c r="M68" i="22"/>
  <c r="B68" i="22"/>
  <c r="B58" i="22"/>
  <c r="B111" i="6" s="1"/>
  <c r="B76" i="22"/>
  <c r="B167" i="6" s="1"/>
  <c r="O55" i="22"/>
  <c r="K55" i="22"/>
  <c r="G55" i="22"/>
  <c r="C55" i="22"/>
  <c r="C211" i="23"/>
  <c r="G210" i="23"/>
  <c r="C209" i="23"/>
  <c r="G208" i="23"/>
  <c r="C207" i="23"/>
  <c r="G206" i="23"/>
  <c r="C205" i="23"/>
  <c r="K200" i="23"/>
  <c r="G199" i="23"/>
  <c r="K198" i="23"/>
  <c r="G197" i="23"/>
  <c r="K196" i="23"/>
  <c r="G195" i="23"/>
  <c r="K194" i="23"/>
  <c r="K189" i="23"/>
  <c r="O188" i="23"/>
  <c r="K187" i="23"/>
  <c r="O186" i="23"/>
  <c r="K185" i="23"/>
  <c r="O184" i="23"/>
  <c r="K183" i="23"/>
  <c r="N175" i="23"/>
  <c r="J175" i="23"/>
  <c r="B175" i="23"/>
  <c r="N172" i="23"/>
  <c r="J172" i="23"/>
  <c r="F172" i="23"/>
  <c r="B172" i="23"/>
  <c r="N171" i="23"/>
  <c r="J171" i="23"/>
  <c r="B171" i="23"/>
  <c r="N168" i="23"/>
  <c r="J168" i="23"/>
  <c r="F168" i="23"/>
  <c r="B168" i="23"/>
  <c r="N167" i="23"/>
  <c r="J167" i="23"/>
  <c r="F167" i="23"/>
  <c r="B167" i="23"/>
  <c r="N166" i="23"/>
  <c r="J166" i="23"/>
  <c r="F166" i="23"/>
  <c r="B166" i="23"/>
  <c r="N165" i="23"/>
  <c r="J165" i="23"/>
  <c r="B165" i="23"/>
  <c r="N164" i="23"/>
  <c r="J164" i="23"/>
  <c r="B164" i="23"/>
  <c r="N163" i="23"/>
  <c r="F163" i="23"/>
  <c r="Q143" i="23"/>
  <c r="M143" i="23"/>
  <c r="F210" i="24"/>
  <c r="B200" i="24"/>
  <c r="F188" i="24"/>
  <c r="N185" i="24"/>
  <c r="N129" i="24"/>
  <c r="Q123" i="28"/>
  <c r="Q107" i="28"/>
  <c r="Q71" i="26"/>
  <c r="Q143" i="28"/>
  <c r="Q70" i="26"/>
  <c r="Q133" i="28"/>
  <c r="Q194" i="21"/>
  <c r="M194" i="21"/>
  <c r="I194" i="21"/>
  <c r="E194" i="21"/>
  <c r="N55" i="22"/>
  <c r="J55" i="22"/>
  <c r="F55" i="22"/>
  <c r="B55" i="22"/>
  <c r="N50" i="22"/>
  <c r="N64" i="6" s="1"/>
  <c r="N137" i="6" s="1"/>
  <c r="J50" i="22"/>
  <c r="F50" i="22"/>
  <c r="B50" i="22"/>
  <c r="O211" i="24"/>
  <c r="K211" i="24"/>
  <c r="G211" i="24"/>
  <c r="C211" i="24"/>
  <c r="O210" i="24"/>
  <c r="K210" i="24"/>
  <c r="G210" i="24"/>
  <c r="C210" i="24"/>
  <c r="O209" i="24"/>
  <c r="K209" i="24"/>
  <c r="G209" i="24"/>
  <c r="C209" i="24"/>
  <c r="O208" i="24"/>
  <c r="K208" i="24"/>
  <c r="G208" i="24"/>
  <c r="C208" i="24"/>
  <c r="O207" i="24"/>
  <c r="K207" i="24"/>
  <c r="G207" i="24"/>
  <c r="C207" i="24"/>
  <c r="O206" i="24"/>
  <c r="K206" i="24"/>
  <c r="G206" i="24"/>
  <c r="C206" i="24"/>
  <c r="O205" i="24"/>
  <c r="K205" i="24"/>
  <c r="G205" i="24"/>
  <c r="C205" i="24"/>
  <c r="O204" i="24"/>
  <c r="K204" i="24"/>
  <c r="G204" i="24"/>
  <c r="C204" i="24"/>
  <c r="O203" i="24"/>
  <c r="K203" i="24"/>
  <c r="G203" i="24"/>
  <c r="C203" i="24"/>
  <c r="O202" i="24"/>
  <c r="K202" i="24"/>
  <c r="G202" i="24"/>
  <c r="C202" i="24"/>
  <c r="O200" i="24"/>
  <c r="K200" i="24"/>
  <c r="G200" i="24"/>
  <c r="C200" i="24"/>
  <c r="O199" i="24"/>
  <c r="K199" i="24"/>
  <c r="G199" i="24"/>
  <c r="C199" i="24"/>
  <c r="O198" i="24"/>
  <c r="K198" i="24"/>
  <c r="G198" i="24"/>
  <c r="C198" i="24"/>
  <c r="O197" i="24"/>
  <c r="K197" i="24"/>
  <c r="G197" i="24"/>
  <c r="C197" i="24"/>
  <c r="O196" i="24"/>
  <c r="K196" i="24"/>
  <c r="G196" i="24"/>
  <c r="C196" i="24"/>
  <c r="O195" i="24"/>
  <c r="K195" i="24"/>
  <c r="G195" i="24"/>
  <c r="C195" i="24"/>
  <c r="O194" i="24"/>
  <c r="K194" i="24"/>
  <c r="G194" i="24"/>
  <c r="C194" i="24"/>
  <c r="O193" i="24"/>
  <c r="K193" i="24"/>
  <c r="G193" i="24"/>
  <c r="C193" i="24"/>
  <c r="O192" i="24"/>
  <c r="K192" i="24"/>
  <c r="G192" i="24"/>
  <c r="C192" i="24"/>
  <c r="O191" i="24"/>
  <c r="K191" i="24"/>
  <c r="G191" i="24"/>
  <c r="C191" i="24"/>
  <c r="O189" i="24"/>
  <c r="K189" i="24"/>
  <c r="G189" i="24"/>
  <c r="C189" i="24"/>
  <c r="O188" i="24"/>
  <c r="K188" i="24"/>
  <c r="G188" i="24"/>
  <c r="C188" i="24"/>
  <c r="O187" i="24"/>
  <c r="K187" i="24"/>
  <c r="G187" i="24"/>
  <c r="C187" i="24"/>
  <c r="O186" i="24"/>
  <c r="K186" i="24"/>
  <c r="G186" i="24"/>
  <c r="C186" i="24"/>
  <c r="O185" i="24"/>
  <c r="K185" i="24"/>
  <c r="G185" i="24"/>
  <c r="C185" i="24"/>
  <c r="O184" i="24"/>
  <c r="K184" i="24"/>
  <c r="G184" i="24"/>
  <c r="C184" i="24"/>
  <c r="O183" i="24"/>
  <c r="K183" i="24"/>
  <c r="G183" i="24"/>
  <c r="C183" i="24"/>
  <c r="O182" i="24"/>
  <c r="K182" i="24"/>
  <c r="G182" i="24"/>
  <c r="C182" i="24"/>
  <c r="O181" i="24"/>
  <c r="K181" i="24"/>
  <c r="G181" i="24"/>
  <c r="C181" i="24"/>
  <c r="O180" i="24"/>
  <c r="K180" i="24"/>
  <c r="G180" i="24"/>
  <c r="C180" i="24"/>
  <c r="P206" i="25"/>
  <c r="P205" i="25"/>
  <c r="P204" i="25"/>
  <c r="P203" i="25"/>
  <c r="E191" i="25"/>
  <c r="J189" i="25"/>
  <c r="E180" i="25"/>
  <c r="E138" i="25"/>
  <c r="M61" i="22"/>
  <c r="M168" i="25"/>
  <c r="M172" i="25"/>
  <c r="M176" i="25"/>
  <c r="M202" i="25"/>
  <c r="M167" i="25"/>
  <c r="M169" i="25"/>
  <c r="M173" i="25"/>
  <c r="N66" i="26"/>
  <c r="N51" i="26"/>
  <c r="N68" i="6" s="1"/>
  <c r="N141" i="6" s="1"/>
  <c r="F66" i="26"/>
  <c r="F51" i="26"/>
  <c r="B51" i="26"/>
  <c r="Q154" i="27"/>
  <c r="Q155" i="27"/>
  <c r="Q156" i="27"/>
  <c r="Q157" i="27"/>
  <c r="Q158" i="27"/>
  <c r="Q159" i="27"/>
  <c r="Q64" i="26"/>
  <c r="Q68" i="26"/>
  <c r="M64" i="26"/>
  <c r="M68" i="26"/>
  <c r="I64" i="26"/>
  <c r="I68" i="26"/>
  <c r="E64" i="26"/>
  <c r="E68" i="26"/>
  <c r="Q63" i="26"/>
  <c r="Q67" i="26"/>
  <c r="M63" i="26"/>
  <c r="M67" i="26"/>
  <c r="I63" i="26"/>
  <c r="I67" i="26"/>
  <c r="E144" i="27"/>
  <c r="E145" i="27"/>
  <c r="E146" i="27"/>
  <c r="E147" i="27"/>
  <c r="E148" i="27"/>
  <c r="E149" i="27"/>
  <c r="E150" i="27"/>
  <c r="E151" i="27"/>
  <c r="E63" i="26"/>
  <c r="E67" i="26"/>
  <c r="Q62" i="26"/>
  <c r="Q66" i="26"/>
  <c r="M62" i="26"/>
  <c r="M66" i="26"/>
  <c r="I134" i="27"/>
  <c r="I135" i="27"/>
  <c r="I136" i="27"/>
  <c r="I137" i="27"/>
  <c r="I138" i="27"/>
  <c r="I139" i="27"/>
  <c r="I140" i="27"/>
  <c r="I141" i="27"/>
  <c r="I62" i="26"/>
  <c r="I66" i="26"/>
  <c r="E62" i="26"/>
  <c r="E66" i="26"/>
  <c r="E158" i="27"/>
  <c r="E156" i="27"/>
  <c r="E154" i="27"/>
  <c r="I150" i="27"/>
  <c r="I148" i="27"/>
  <c r="I146" i="27"/>
  <c r="I144" i="27"/>
  <c r="M140" i="27"/>
  <c r="M138" i="27"/>
  <c r="M136" i="27"/>
  <c r="M134" i="27"/>
  <c r="F119" i="27"/>
  <c r="F116" i="27"/>
  <c r="F113" i="27"/>
  <c r="F112" i="27"/>
  <c r="F111" i="27"/>
  <c r="F110" i="27"/>
  <c r="F109" i="27"/>
  <c r="P107" i="27"/>
  <c r="F108" i="27"/>
  <c r="D123" i="27"/>
  <c r="P141" i="28"/>
  <c r="P105" i="27"/>
  <c r="L141" i="28"/>
  <c r="L105" i="27"/>
  <c r="H141" i="28"/>
  <c r="H105" i="27"/>
  <c r="D141" i="28"/>
  <c r="D105" i="27"/>
  <c r="P140" i="28"/>
  <c r="P102" i="27"/>
  <c r="L140" i="28"/>
  <c r="L102" i="27"/>
  <c r="H140" i="28"/>
  <c r="H102" i="27"/>
  <c r="D140" i="28"/>
  <c r="D102" i="27"/>
  <c r="P139" i="28"/>
  <c r="P101" i="27"/>
  <c r="L139" i="28"/>
  <c r="L101" i="27"/>
  <c r="H139" i="28"/>
  <c r="H101" i="27"/>
  <c r="D139" i="28"/>
  <c r="D101" i="27"/>
  <c r="P138" i="28"/>
  <c r="P100" i="27"/>
  <c r="L138" i="28"/>
  <c r="L100" i="27"/>
  <c r="H138" i="28"/>
  <c r="H100" i="27"/>
  <c r="D138" i="28"/>
  <c r="D100" i="27"/>
  <c r="P137" i="28"/>
  <c r="P99" i="27"/>
  <c r="L137" i="28"/>
  <c r="L99" i="27"/>
  <c r="H137" i="28"/>
  <c r="H99" i="27"/>
  <c r="D137" i="28"/>
  <c r="D99" i="27"/>
  <c r="P136" i="28"/>
  <c r="P98" i="27"/>
  <c r="L136" i="28"/>
  <c r="L98" i="27"/>
  <c r="H136" i="28"/>
  <c r="H98" i="27"/>
  <c r="D136" i="28"/>
  <c r="D98" i="27"/>
  <c r="P135" i="28"/>
  <c r="P97" i="27"/>
  <c r="L135" i="28"/>
  <c r="L97" i="27"/>
  <c r="H135" i="28"/>
  <c r="H97" i="27"/>
  <c r="D135" i="28"/>
  <c r="D97" i="27"/>
  <c r="P134" i="28"/>
  <c r="P96" i="27"/>
  <c r="L134" i="28"/>
  <c r="L96" i="27"/>
  <c r="L95" i="27" s="1"/>
  <c r="H134" i="28"/>
  <c r="H96" i="27"/>
  <c r="D134" i="28"/>
  <c r="D96" i="27"/>
  <c r="P159" i="28"/>
  <c r="P158" i="28"/>
  <c r="P157" i="28"/>
  <c r="P156" i="28"/>
  <c r="P155" i="28"/>
  <c r="P154" i="28"/>
  <c r="K123" i="29"/>
  <c r="M123" i="29"/>
  <c r="M121" i="32"/>
  <c r="K129" i="24"/>
  <c r="C129" i="24"/>
  <c r="M60" i="22"/>
  <c r="M148" i="25"/>
  <c r="M160" i="25"/>
  <c r="M191" i="25"/>
  <c r="M200" i="25"/>
  <c r="M154" i="25"/>
  <c r="E60" i="22"/>
  <c r="E152" i="25"/>
  <c r="E143" i="25" s="1"/>
  <c r="E157" i="25"/>
  <c r="E133" i="27"/>
  <c r="J107" i="27"/>
  <c r="I95" i="27"/>
  <c r="D83" i="32"/>
  <c r="K83" i="33"/>
  <c r="Q91" i="53"/>
  <c r="Q106" i="53"/>
  <c r="M106" i="53"/>
  <c r="M91" i="53"/>
  <c r="I91" i="53"/>
  <c r="I106" i="53"/>
  <c r="E91" i="53"/>
  <c r="E106" i="53"/>
  <c r="Q76" i="53"/>
  <c r="Q99" i="53"/>
  <c r="M76" i="53"/>
  <c r="M99" i="53"/>
  <c r="I76" i="53"/>
  <c r="I99" i="53"/>
  <c r="E99" i="53"/>
  <c r="E76" i="53"/>
  <c r="Q75" i="53"/>
  <c r="Q98" i="53"/>
  <c r="M98" i="53"/>
  <c r="M75" i="53"/>
  <c r="I75" i="53"/>
  <c r="I98" i="53"/>
  <c r="E98" i="53"/>
  <c r="E75" i="53"/>
  <c r="Q74" i="53"/>
  <c r="Q97" i="53"/>
  <c r="M74" i="53"/>
  <c r="M97" i="53"/>
  <c r="I74" i="53"/>
  <c r="I97" i="53"/>
  <c r="E97" i="53"/>
  <c r="E74" i="53"/>
  <c r="Q96" i="53"/>
  <c r="Q73" i="53"/>
  <c r="M96" i="53"/>
  <c r="M73" i="53"/>
  <c r="I73" i="53"/>
  <c r="I96" i="53"/>
  <c r="E73" i="53"/>
  <c r="E96" i="53"/>
  <c r="Q187" i="24"/>
  <c r="M187" i="24"/>
  <c r="M187" i="25"/>
  <c r="I187" i="24"/>
  <c r="E187" i="24"/>
  <c r="Q186" i="24"/>
  <c r="M186" i="24"/>
  <c r="I186" i="24"/>
  <c r="E186" i="24"/>
  <c r="Q185" i="24"/>
  <c r="M185" i="24"/>
  <c r="M185" i="25"/>
  <c r="I185" i="24"/>
  <c r="E185" i="24"/>
  <c r="Q184" i="24"/>
  <c r="M184" i="24"/>
  <c r="I184" i="24"/>
  <c r="E184" i="24"/>
  <c r="Q183" i="24"/>
  <c r="M183" i="24"/>
  <c r="I183" i="24"/>
  <c r="E183" i="24"/>
  <c r="Q182" i="24"/>
  <c r="M182" i="24"/>
  <c r="I182" i="24"/>
  <c r="E182" i="24"/>
  <c r="Q181" i="24"/>
  <c r="M181" i="24"/>
  <c r="I181" i="24"/>
  <c r="E181" i="24"/>
  <c r="Q180" i="24"/>
  <c r="M180" i="24"/>
  <c r="I180" i="24"/>
  <c r="E180" i="24"/>
  <c r="J162" i="24"/>
  <c r="N143" i="24"/>
  <c r="E187" i="25"/>
  <c r="M59" i="22"/>
  <c r="M112" i="6" s="1"/>
  <c r="M134" i="25"/>
  <c r="M137" i="25"/>
  <c r="M139" i="25"/>
  <c r="M136" i="25"/>
  <c r="M138" i="25"/>
  <c r="M141" i="25"/>
  <c r="M180" i="25"/>
  <c r="I123" i="27"/>
  <c r="N107" i="27"/>
  <c r="N159" i="28"/>
  <c r="N129" i="27"/>
  <c r="J159" i="28"/>
  <c r="J129" i="27"/>
  <c r="F159" i="28"/>
  <c r="F129" i="27"/>
  <c r="B159" i="28"/>
  <c r="B129" i="27"/>
  <c r="N158" i="28"/>
  <c r="N128" i="27"/>
  <c r="J158" i="28"/>
  <c r="J128" i="27"/>
  <c r="F158" i="28"/>
  <c r="F128" i="27"/>
  <c r="B158" i="28"/>
  <c r="B128" i="27"/>
  <c r="N157" i="28"/>
  <c r="N127" i="27"/>
  <c r="J157" i="28"/>
  <c r="J127" i="27"/>
  <c r="F157" i="28"/>
  <c r="F127" i="27"/>
  <c r="B157" i="28"/>
  <c r="B127" i="27"/>
  <c r="N156" i="28"/>
  <c r="N126" i="27"/>
  <c r="J156" i="28"/>
  <c r="J126" i="27"/>
  <c r="F156" i="28"/>
  <c r="F126" i="27"/>
  <c r="B156" i="28"/>
  <c r="B126" i="27"/>
  <c r="N155" i="28"/>
  <c r="N125" i="27"/>
  <c r="J155" i="28"/>
  <c r="J125" i="27"/>
  <c r="F155" i="28"/>
  <c r="F125" i="27"/>
  <c r="B155" i="28"/>
  <c r="B125" i="27"/>
  <c r="N154" i="28"/>
  <c r="N124" i="27"/>
  <c r="J154" i="28"/>
  <c r="J124" i="27"/>
  <c r="F154" i="28"/>
  <c r="F124" i="27"/>
  <c r="B154" i="28"/>
  <c r="B124" i="27"/>
  <c r="N141" i="28"/>
  <c r="N105" i="27"/>
  <c r="J141" i="28"/>
  <c r="J105" i="27"/>
  <c r="F141" i="28"/>
  <c r="F105" i="27"/>
  <c r="B141" i="28"/>
  <c r="B105" i="27"/>
  <c r="N140" i="28"/>
  <c r="N102" i="27"/>
  <c r="J140" i="28"/>
  <c r="J102" i="27"/>
  <c r="F140" i="28"/>
  <c r="F102" i="27"/>
  <c r="B140" i="28"/>
  <c r="B102" i="27"/>
  <c r="N139" i="28"/>
  <c r="N101" i="27"/>
  <c r="J139" i="28"/>
  <c r="J101" i="27"/>
  <c r="F139" i="28"/>
  <c r="F101" i="27"/>
  <c r="B139" i="28"/>
  <c r="B101" i="27"/>
  <c r="N138" i="28"/>
  <c r="N100" i="27"/>
  <c r="J138" i="28"/>
  <c r="J100" i="27"/>
  <c r="F138" i="28"/>
  <c r="F100" i="27"/>
  <c r="B138" i="28"/>
  <c r="B138" i="29"/>
  <c r="B100" i="27"/>
  <c r="N137" i="28"/>
  <c r="N99" i="27"/>
  <c r="J137" i="28"/>
  <c r="J99" i="27"/>
  <c r="F137" i="28"/>
  <c r="F99" i="27"/>
  <c r="B137" i="28"/>
  <c r="B99" i="27"/>
  <c r="N136" i="28"/>
  <c r="N98" i="27"/>
  <c r="J136" i="28"/>
  <c r="J98" i="27"/>
  <c r="F136" i="28"/>
  <c r="F98" i="27"/>
  <c r="B136" i="28"/>
  <c r="B98" i="27"/>
  <c r="N135" i="28"/>
  <c r="N97" i="27"/>
  <c r="J135" i="28"/>
  <c r="J97" i="27"/>
  <c r="F135" i="28"/>
  <c r="F97" i="27"/>
  <c r="B135" i="28"/>
  <c r="B97" i="27"/>
  <c r="N134" i="28"/>
  <c r="N96" i="27"/>
  <c r="J134" i="28"/>
  <c r="J96" i="27"/>
  <c r="F134" i="28"/>
  <c r="F96" i="27"/>
  <c r="B134" i="28"/>
  <c r="B96" i="27"/>
  <c r="G123" i="29"/>
  <c r="K107" i="29"/>
  <c r="E107" i="29"/>
  <c r="Q83" i="31"/>
  <c r="I83" i="31"/>
  <c r="M122" i="33"/>
  <c r="M122" i="32"/>
  <c r="I122" i="33"/>
  <c r="I122" i="32"/>
  <c r="Q121" i="33"/>
  <c r="Q121" i="32"/>
  <c r="I121" i="33"/>
  <c r="I121" i="32"/>
  <c r="Q120" i="33"/>
  <c r="Q120" i="32"/>
  <c r="M120" i="33"/>
  <c r="M120" i="32"/>
  <c r="Q119" i="33"/>
  <c r="Q119" i="32"/>
  <c r="M119" i="33"/>
  <c r="M119" i="32"/>
  <c r="I119" i="33"/>
  <c r="I119" i="32"/>
  <c r="M118" i="33"/>
  <c r="M118" i="32"/>
  <c r="I118" i="33"/>
  <c r="I118" i="32"/>
  <c r="Q117" i="33"/>
  <c r="Q117" i="32"/>
  <c r="I117" i="33"/>
  <c r="I117" i="32"/>
  <c r="Q112" i="33"/>
  <c r="Q112" i="32"/>
  <c r="M112" i="33"/>
  <c r="M112" i="32"/>
  <c r="Q118" i="32"/>
  <c r="G50" i="35"/>
  <c r="N67" i="35"/>
  <c r="N82" i="36"/>
  <c r="N82" i="35"/>
  <c r="J67" i="35"/>
  <c r="J82" i="35"/>
  <c r="J66" i="35"/>
  <c r="J81" i="35"/>
  <c r="J81" i="36"/>
  <c r="B66" i="35"/>
  <c r="B81" i="35"/>
  <c r="I50" i="36"/>
  <c r="O83" i="33"/>
  <c r="K50" i="35"/>
  <c r="K50" i="36"/>
  <c r="N75" i="37"/>
  <c r="N54" i="37"/>
  <c r="J75" i="37"/>
  <c r="J54" i="37"/>
  <c r="F75" i="37"/>
  <c r="F54" i="37"/>
  <c r="B54" i="37"/>
  <c r="B75" i="37"/>
  <c r="J53" i="37"/>
  <c r="J74" i="37"/>
  <c r="B53" i="37"/>
  <c r="B74" i="37"/>
  <c r="N73" i="37"/>
  <c r="N52" i="37"/>
  <c r="J52" i="37"/>
  <c r="J73" i="37"/>
  <c r="F73" i="37"/>
  <c r="F52" i="37"/>
  <c r="B52" i="37"/>
  <c r="B73" i="37"/>
  <c r="J51" i="37"/>
  <c r="J72" i="37"/>
  <c r="B51" i="37"/>
  <c r="B72" i="37"/>
  <c r="H203" i="24"/>
  <c r="P202" i="24"/>
  <c r="H202" i="24"/>
  <c r="D202" i="24"/>
  <c r="P200" i="24"/>
  <c r="L200" i="24"/>
  <c r="H200" i="24"/>
  <c r="D200" i="24"/>
  <c r="P199" i="24"/>
  <c r="L199" i="24"/>
  <c r="H199" i="24"/>
  <c r="D199" i="24"/>
  <c r="P198" i="24"/>
  <c r="L198" i="24"/>
  <c r="H198" i="24"/>
  <c r="D198" i="24"/>
  <c r="P197" i="24"/>
  <c r="L197" i="24"/>
  <c r="H197" i="24"/>
  <c r="D197" i="24"/>
  <c r="P196" i="24"/>
  <c r="L196" i="24"/>
  <c r="H196" i="24"/>
  <c r="D196" i="24"/>
  <c r="P195" i="24"/>
  <c r="L195" i="24"/>
  <c r="H195" i="24"/>
  <c r="D195" i="24"/>
  <c r="P194" i="24"/>
  <c r="L194" i="24"/>
  <c r="H194" i="24"/>
  <c r="D194" i="24"/>
  <c r="P193" i="24"/>
  <c r="L193" i="24"/>
  <c r="H193" i="24"/>
  <c r="D193" i="24"/>
  <c r="P192" i="24"/>
  <c r="L192" i="24"/>
  <c r="H192" i="24"/>
  <c r="D192" i="24"/>
  <c r="P191" i="24"/>
  <c r="L191" i="24"/>
  <c r="H191" i="24"/>
  <c r="D191" i="24"/>
  <c r="P189" i="24"/>
  <c r="L189" i="24"/>
  <c r="H189" i="24"/>
  <c r="D189" i="24"/>
  <c r="P188" i="24"/>
  <c r="L188" i="24"/>
  <c r="H188" i="24"/>
  <c r="D188" i="24"/>
  <c r="P187" i="24"/>
  <c r="L187" i="24"/>
  <c r="H187" i="24"/>
  <c r="D187" i="24"/>
  <c r="P186" i="24"/>
  <c r="L186" i="24"/>
  <c r="H186" i="24"/>
  <c r="D186" i="24"/>
  <c r="P185" i="24"/>
  <c r="L185" i="24"/>
  <c r="H185" i="24"/>
  <c r="D185" i="24"/>
  <c r="P184" i="24"/>
  <c r="L184" i="24"/>
  <c r="H184" i="24"/>
  <c r="D184" i="24"/>
  <c r="P183" i="24"/>
  <c r="L183" i="24"/>
  <c r="H183" i="24"/>
  <c r="D183" i="24"/>
  <c r="P182" i="24"/>
  <c r="L182" i="24"/>
  <c r="H182" i="24"/>
  <c r="D182" i="24"/>
  <c r="P181" i="24"/>
  <c r="L181" i="24"/>
  <c r="H181" i="24"/>
  <c r="D181" i="24"/>
  <c r="P180" i="24"/>
  <c r="L180" i="24"/>
  <c r="H180" i="24"/>
  <c r="D180" i="24"/>
  <c r="O206" i="25"/>
  <c r="K206" i="25"/>
  <c r="G206" i="25"/>
  <c r="C206" i="25"/>
  <c r="O205" i="25"/>
  <c r="K205" i="25"/>
  <c r="G205" i="25"/>
  <c r="C205" i="25"/>
  <c r="O204" i="25"/>
  <c r="K204" i="25"/>
  <c r="G204" i="25"/>
  <c r="C204" i="25"/>
  <c r="O203" i="25"/>
  <c r="K203" i="25"/>
  <c r="G203" i="25"/>
  <c r="C203" i="25"/>
  <c r="Q51" i="26"/>
  <c r="M51" i="26"/>
  <c r="I51" i="26"/>
  <c r="E51" i="26"/>
  <c r="I158" i="27"/>
  <c r="M151" i="27"/>
  <c r="M150" i="27"/>
  <c r="M149" i="27"/>
  <c r="M148" i="27"/>
  <c r="M147" i="27"/>
  <c r="M146" i="27"/>
  <c r="M145" i="27"/>
  <c r="M144" i="27"/>
  <c r="Q140" i="27"/>
  <c r="Q138" i="27"/>
  <c r="Q119" i="27"/>
  <c r="M119" i="27"/>
  <c r="I119" i="27"/>
  <c r="E119" i="27"/>
  <c r="Q116" i="27"/>
  <c r="M116" i="27"/>
  <c r="I116" i="27"/>
  <c r="E116" i="27"/>
  <c r="Q113" i="27"/>
  <c r="M113" i="27"/>
  <c r="I113" i="27"/>
  <c r="E113" i="27"/>
  <c r="Q112" i="27"/>
  <c r="M112" i="27"/>
  <c r="I112" i="27"/>
  <c r="I107" i="27" s="1"/>
  <c r="E112" i="27"/>
  <c r="O159" i="27"/>
  <c r="K159" i="27"/>
  <c r="G159" i="27"/>
  <c r="C159" i="27"/>
  <c r="O157" i="27"/>
  <c r="K157" i="27"/>
  <c r="G157" i="27"/>
  <c r="C157" i="27"/>
  <c r="O156" i="27"/>
  <c r="K156" i="27"/>
  <c r="G156" i="27"/>
  <c r="C156" i="27"/>
  <c r="O155" i="27"/>
  <c r="K155" i="27"/>
  <c r="G155" i="27"/>
  <c r="C155" i="27"/>
  <c r="O154" i="27"/>
  <c r="K154" i="27"/>
  <c r="G154" i="27"/>
  <c r="C154" i="27"/>
  <c r="O147" i="27"/>
  <c r="K147" i="27"/>
  <c r="G147" i="27"/>
  <c r="C147" i="27"/>
  <c r="O146" i="27"/>
  <c r="K146" i="27"/>
  <c r="G146" i="27"/>
  <c r="C146" i="27"/>
  <c r="O145" i="27"/>
  <c r="K145" i="27"/>
  <c r="G145" i="27"/>
  <c r="C145" i="27"/>
  <c r="O144" i="27"/>
  <c r="K144" i="27"/>
  <c r="G144" i="27"/>
  <c r="C144" i="27"/>
  <c r="O141" i="27"/>
  <c r="K141" i="27"/>
  <c r="G141" i="27"/>
  <c r="C141" i="27"/>
  <c r="O139" i="27"/>
  <c r="K139" i="27"/>
  <c r="G139" i="27"/>
  <c r="C139" i="27"/>
  <c r="O137" i="27"/>
  <c r="K137" i="27"/>
  <c r="G137" i="27"/>
  <c r="C137" i="27"/>
  <c r="O136" i="27"/>
  <c r="K136" i="27"/>
  <c r="G136" i="27"/>
  <c r="C136" i="27"/>
  <c r="O135" i="27"/>
  <c r="K135" i="27"/>
  <c r="G135" i="27"/>
  <c r="C135" i="27"/>
  <c r="O134" i="27"/>
  <c r="K134" i="27"/>
  <c r="G134" i="27"/>
  <c r="C134" i="27"/>
  <c r="N123" i="28"/>
  <c r="J123" i="28"/>
  <c r="F123" i="28"/>
  <c r="B123" i="28"/>
  <c r="J107" i="28"/>
  <c r="F107" i="28"/>
  <c r="B107" i="28"/>
  <c r="N95" i="28"/>
  <c r="J95" i="28"/>
  <c r="F95" i="28"/>
  <c r="B95" i="28"/>
  <c r="B158" i="29"/>
  <c r="B157" i="29"/>
  <c r="B156" i="29"/>
  <c r="B155" i="29"/>
  <c r="O95" i="29"/>
  <c r="P158" i="29"/>
  <c r="L158" i="29"/>
  <c r="H158" i="29"/>
  <c r="D158" i="29"/>
  <c r="P127" i="29"/>
  <c r="P157" i="29"/>
  <c r="L127" i="29"/>
  <c r="L157" i="29"/>
  <c r="H127" i="29"/>
  <c r="H157" i="29"/>
  <c r="D127" i="29"/>
  <c r="D157" i="29"/>
  <c r="P126" i="29"/>
  <c r="P156" i="29"/>
  <c r="L126" i="29"/>
  <c r="L156" i="29"/>
  <c r="H126" i="29"/>
  <c r="H156" i="29"/>
  <c r="D126" i="29"/>
  <c r="D156" i="29"/>
  <c r="P125" i="29"/>
  <c r="P155" i="29"/>
  <c r="L125" i="29"/>
  <c r="L155" i="29"/>
  <c r="H125" i="29"/>
  <c r="H155" i="29"/>
  <c r="D125" i="29"/>
  <c r="D155" i="29"/>
  <c r="P124" i="29"/>
  <c r="P154" i="29"/>
  <c r="L124" i="29"/>
  <c r="L154" i="29"/>
  <c r="H124" i="29"/>
  <c r="H154" i="29"/>
  <c r="D124" i="29"/>
  <c r="D154" i="29"/>
  <c r="P151" i="29"/>
  <c r="L151" i="29"/>
  <c r="L119" i="29"/>
  <c r="H151" i="29"/>
  <c r="D151" i="29"/>
  <c r="D119" i="29"/>
  <c r="P150" i="29"/>
  <c r="L150" i="29"/>
  <c r="L116" i="29"/>
  <c r="H150" i="29"/>
  <c r="D150" i="29"/>
  <c r="D116" i="29"/>
  <c r="P149" i="29"/>
  <c r="L149" i="29"/>
  <c r="L113" i="29"/>
  <c r="H149" i="29"/>
  <c r="D149" i="29"/>
  <c r="D113" i="29"/>
  <c r="P148" i="29"/>
  <c r="L148" i="29"/>
  <c r="L112" i="29"/>
  <c r="H148" i="29"/>
  <c r="D148" i="29"/>
  <c r="D112" i="29"/>
  <c r="L147" i="29"/>
  <c r="L111" i="29"/>
  <c r="D147" i="29"/>
  <c r="D111" i="29"/>
  <c r="L146" i="29"/>
  <c r="L110" i="29"/>
  <c r="D146" i="29"/>
  <c r="D110" i="29"/>
  <c r="L145" i="29"/>
  <c r="L109" i="29"/>
  <c r="D145" i="29"/>
  <c r="D109" i="29"/>
  <c r="L144" i="29"/>
  <c r="L108" i="29"/>
  <c r="D144" i="29"/>
  <c r="D108" i="29"/>
  <c r="P105" i="29"/>
  <c r="P141" i="29"/>
  <c r="L105" i="29"/>
  <c r="L141" i="29"/>
  <c r="H105" i="29"/>
  <c r="H141" i="29"/>
  <c r="D105" i="29"/>
  <c r="D141" i="29"/>
  <c r="P140" i="29"/>
  <c r="L140" i="29"/>
  <c r="H140" i="29"/>
  <c r="D140" i="29"/>
  <c r="P138" i="29"/>
  <c r="L138" i="29"/>
  <c r="H138" i="29"/>
  <c r="D138" i="29"/>
  <c r="O34" i="30"/>
  <c r="O35" i="30"/>
  <c r="G34" i="30"/>
  <c r="G35" i="30"/>
  <c r="Q34" i="30"/>
  <c r="M34" i="30"/>
  <c r="I34" i="30"/>
  <c r="E34" i="30"/>
  <c r="I123" i="32"/>
  <c r="E83" i="33"/>
  <c r="P108" i="33"/>
  <c r="P123" i="33"/>
  <c r="L108" i="33"/>
  <c r="L123" i="33"/>
  <c r="H108" i="33"/>
  <c r="H123" i="33"/>
  <c r="D108" i="33"/>
  <c r="D123" i="33"/>
  <c r="P87" i="33"/>
  <c r="P116" i="33"/>
  <c r="L87" i="33"/>
  <c r="L116" i="33"/>
  <c r="H87" i="33"/>
  <c r="H116" i="33"/>
  <c r="D87" i="33"/>
  <c r="D116" i="33"/>
  <c r="P86" i="33"/>
  <c r="P115" i="33"/>
  <c r="L86" i="33"/>
  <c r="L115" i="33"/>
  <c r="H86" i="33"/>
  <c r="H115" i="33"/>
  <c r="D86" i="33"/>
  <c r="D115" i="33"/>
  <c r="P85" i="33"/>
  <c r="P114" i="33"/>
  <c r="L85" i="33"/>
  <c r="L114" i="33"/>
  <c r="H85" i="33"/>
  <c r="H114" i="33"/>
  <c r="D85" i="33"/>
  <c r="D114" i="33"/>
  <c r="P84" i="33"/>
  <c r="P113" i="33"/>
  <c r="L84" i="33"/>
  <c r="L113" i="33"/>
  <c r="H84" i="33"/>
  <c r="H113" i="33"/>
  <c r="D84" i="33"/>
  <c r="D113" i="33"/>
  <c r="L35" i="34"/>
  <c r="B35" i="34"/>
  <c r="N37" i="34"/>
  <c r="N175" i="6" s="1"/>
  <c r="J37" i="34"/>
  <c r="J175" i="6" s="1"/>
  <c r="F37" i="34"/>
  <c r="F175" i="6" s="1"/>
  <c r="B37" i="34"/>
  <c r="B175" i="6" s="1"/>
  <c r="B79" i="35"/>
  <c r="J76" i="35"/>
  <c r="N73" i="35"/>
  <c r="F51" i="37"/>
  <c r="G35" i="38"/>
  <c r="B162" i="24"/>
  <c r="J203" i="24"/>
  <c r="B203" i="24"/>
  <c r="J202" i="24"/>
  <c r="O51" i="26"/>
  <c r="K51" i="26"/>
  <c r="G51" i="26"/>
  <c r="C51" i="26"/>
  <c r="P123" i="28"/>
  <c r="H123" i="28"/>
  <c r="D123" i="28"/>
  <c r="H107" i="28"/>
  <c r="L95" i="28"/>
  <c r="D95" i="28"/>
  <c r="O123" i="29"/>
  <c r="C123" i="29"/>
  <c r="C107" i="29"/>
  <c r="C95" i="29"/>
  <c r="N158" i="29"/>
  <c r="J158" i="29"/>
  <c r="F158" i="29"/>
  <c r="N124" i="29"/>
  <c r="N154" i="29"/>
  <c r="J124" i="29"/>
  <c r="J154" i="29"/>
  <c r="F124" i="29"/>
  <c r="F154" i="29"/>
  <c r="B124" i="29"/>
  <c r="B154" i="29"/>
  <c r="B76" i="26"/>
  <c r="B173" i="6" s="1"/>
  <c r="N151" i="29"/>
  <c r="J151" i="29"/>
  <c r="F151" i="29"/>
  <c r="N150" i="29"/>
  <c r="J150" i="29"/>
  <c r="F150" i="29"/>
  <c r="B150" i="29"/>
  <c r="N149" i="29"/>
  <c r="J149" i="29"/>
  <c r="F149" i="29"/>
  <c r="N148" i="29"/>
  <c r="J148" i="29"/>
  <c r="F148" i="29"/>
  <c r="B58" i="26"/>
  <c r="B117" i="6" s="1"/>
  <c r="B143" i="29"/>
  <c r="N105" i="29"/>
  <c r="N141" i="29"/>
  <c r="J105" i="29"/>
  <c r="J141" i="29"/>
  <c r="F105" i="29"/>
  <c r="F141" i="29"/>
  <c r="B105" i="29"/>
  <c r="B141" i="29"/>
  <c r="N140" i="29"/>
  <c r="J140" i="29"/>
  <c r="F140" i="29"/>
  <c r="N138" i="29"/>
  <c r="J138" i="29"/>
  <c r="F138" i="29"/>
  <c r="B74" i="26"/>
  <c r="B171" i="6" s="1"/>
  <c r="Q83" i="33"/>
  <c r="I83" i="33"/>
  <c r="N123" i="33"/>
  <c r="N108" i="33"/>
  <c r="J123" i="33"/>
  <c r="J108" i="33"/>
  <c r="F123" i="33"/>
  <c r="F108" i="33"/>
  <c r="B123" i="33"/>
  <c r="B108" i="33"/>
  <c r="B89" i="33"/>
  <c r="B118" i="33"/>
  <c r="N87" i="33"/>
  <c r="N116" i="33"/>
  <c r="J87" i="33"/>
  <c r="J116" i="33"/>
  <c r="F87" i="33"/>
  <c r="F116" i="33"/>
  <c r="B87" i="33"/>
  <c r="B116" i="33"/>
  <c r="N86" i="33"/>
  <c r="N115" i="33"/>
  <c r="J86" i="33"/>
  <c r="J115" i="33"/>
  <c r="F86" i="33"/>
  <c r="F115" i="33"/>
  <c r="B86" i="33"/>
  <c r="B115" i="33"/>
  <c r="N85" i="33"/>
  <c r="N114" i="33"/>
  <c r="J85" i="33"/>
  <c r="J114" i="33"/>
  <c r="F85" i="33"/>
  <c r="F114" i="33"/>
  <c r="B85" i="33"/>
  <c r="B114" i="33"/>
  <c r="N84" i="33"/>
  <c r="N113" i="33"/>
  <c r="J84" i="33"/>
  <c r="J113" i="33"/>
  <c r="F84" i="33"/>
  <c r="F113" i="33"/>
  <c r="B84" i="33"/>
  <c r="B113" i="33"/>
  <c r="F53" i="37"/>
  <c r="Q35" i="38"/>
  <c r="Q37" i="38"/>
  <c r="Q176" i="6" s="1"/>
  <c r="Q34" i="38"/>
  <c r="M37" i="38"/>
  <c r="M176" i="6" s="1"/>
  <c r="M35" i="38"/>
  <c r="I34" i="38"/>
  <c r="I37" i="38"/>
  <c r="I176" i="6" s="1"/>
  <c r="I35" i="38"/>
  <c r="E35" i="38"/>
  <c r="E37" i="38"/>
  <c r="E176" i="6" s="1"/>
  <c r="E34" i="38"/>
  <c r="O36" i="38"/>
  <c r="O35" i="38"/>
  <c r="K35" i="38"/>
  <c r="K36" i="38"/>
  <c r="P82" i="40"/>
  <c r="P67" i="39"/>
  <c r="L82" i="40"/>
  <c r="L67" i="39"/>
  <c r="H82" i="40"/>
  <c r="H67" i="39"/>
  <c r="D82" i="40"/>
  <c r="D67" i="39"/>
  <c r="P81" i="40"/>
  <c r="P66" i="39"/>
  <c r="L81" i="40"/>
  <c r="L66" i="39"/>
  <c r="H81" i="40"/>
  <c r="H66" i="39"/>
  <c r="D81" i="40"/>
  <c r="D66" i="39"/>
  <c r="P80" i="40"/>
  <c r="P80" i="41"/>
  <c r="L80" i="40"/>
  <c r="L80" i="41"/>
  <c r="L65" i="39"/>
  <c r="H80" i="40"/>
  <c r="H65" i="39"/>
  <c r="H80" i="41"/>
  <c r="D80" i="40"/>
  <c r="D80" i="41"/>
  <c r="P79" i="40"/>
  <c r="P79" i="41"/>
  <c r="P62" i="39"/>
  <c r="L79" i="40"/>
  <c r="L79" i="41"/>
  <c r="H79" i="40"/>
  <c r="H62" i="39"/>
  <c r="D79" i="40"/>
  <c r="D79" i="41"/>
  <c r="D62" i="39"/>
  <c r="P78" i="40"/>
  <c r="P78" i="41"/>
  <c r="L78" i="40"/>
  <c r="L78" i="41"/>
  <c r="L59" i="39"/>
  <c r="H78" i="40"/>
  <c r="H59" i="39"/>
  <c r="H78" i="41"/>
  <c r="D78" i="40"/>
  <c r="D78" i="41"/>
  <c r="D59" i="39"/>
  <c r="P77" i="40"/>
  <c r="P77" i="41"/>
  <c r="P56" i="39"/>
  <c r="L77" i="40"/>
  <c r="L77" i="41"/>
  <c r="L56" i="39"/>
  <c r="H77" i="40"/>
  <c r="H56" i="39"/>
  <c r="D77" i="40"/>
  <c r="D77" i="41"/>
  <c r="D56" i="39"/>
  <c r="P76" i="40"/>
  <c r="P76" i="41"/>
  <c r="P55" i="39"/>
  <c r="L76" i="40"/>
  <c r="L76" i="41"/>
  <c r="L55" i="39"/>
  <c r="H76" i="40"/>
  <c r="H55" i="39"/>
  <c r="H76" i="41"/>
  <c r="D76" i="40"/>
  <c r="D76" i="41"/>
  <c r="P75" i="40"/>
  <c r="P54" i="39"/>
  <c r="H75" i="40"/>
  <c r="H54" i="39"/>
  <c r="D75" i="40"/>
  <c r="D54" i="39"/>
  <c r="P74" i="40"/>
  <c r="P53" i="39"/>
  <c r="L74" i="40"/>
  <c r="L53" i="39"/>
  <c r="H74" i="40"/>
  <c r="H53" i="39"/>
  <c r="D74" i="40"/>
  <c r="D53" i="39"/>
  <c r="P73" i="40"/>
  <c r="P52" i="39"/>
  <c r="H73" i="40"/>
  <c r="H52" i="39"/>
  <c r="D73" i="40"/>
  <c r="D52" i="39"/>
  <c r="L72" i="40"/>
  <c r="L51" i="39"/>
  <c r="H72" i="40"/>
  <c r="H51" i="39"/>
  <c r="D72" i="40"/>
  <c r="D51" i="39"/>
  <c r="P71" i="40"/>
  <c r="P71" i="41"/>
  <c r="L71" i="40"/>
  <c r="L71" i="41"/>
  <c r="H71" i="40"/>
  <c r="H71" i="41"/>
  <c r="D71" i="40"/>
  <c r="D71" i="41"/>
  <c r="H77" i="41"/>
  <c r="C50" i="36"/>
  <c r="N82" i="40"/>
  <c r="N67" i="39"/>
  <c r="F82" i="40"/>
  <c r="F67" i="39"/>
  <c r="N81" i="40"/>
  <c r="N66" i="39"/>
  <c r="J81" i="40"/>
  <c r="J66" i="39"/>
  <c r="F81" i="40"/>
  <c r="F66" i="39"/>
  <c r="B81" i="40"/>
  <c r="B66" i="39"/>
  <c r="N80" i="40"/>
  <c r="N65" i="39"/>
  <c r="J80" i="40"/>
  <c r="J65" i="39"/>
  <c r="F80" i="40"/>
  <c r="F65" i="39"/>
  <c r="B80" i="40"/>
  <c r="B65" i="39"/>
  <c r="N79" i="40"/>
  <c r="N62" i="39"/>
  <c r="J79" i="40"/>
  <c r="J62" i="39"/>
  <c r="F79" i="40"/>
  <c r="F62" i="39"/>
  <c r="B79" i="40"/>
  <c r="B62" i="39"/>
  <c r="N78" i="40"/>
  <c r="N59" i="39"/>
  <c r="J78" i="40"/>
  <c r="J59" i="39"/>
  <c r="F78" i="40"/>
  <c r="F59" i="39"/>
  <c r="B78" i="40"/>
  <c r="B59" i="39"/>
  <c r="N77" i="40"/>
  <c r="N56" i="39"/>
  <c r="J77" i="40"/>
  <c r="J56" i="39"/>
  <c r="F77" i="40"/>
  <c r="F56" i="39"/>
  <c r="B77" i="40"/>
  <c r="B56" i="39"/>
  <c r="N76" i="40"/>
  <c r="N55" i="39"/>
  <c r="J76" i="40"/>
  <c r="J55" i="39"/>
  <c r="F76" i="40"/>
  <c r="F55" i="39"/>
  <c r="B76" i="40"/>
  <c r="B55" i="39"/>
  <c r="N75" i="40"/>
  <c r="N54" i="39"/>
  <c r="J75" i="40"/>
  <c r="J54" i="39"/>
  <c r="F75" i="40"/>
  <c r="F54" i="39"/>
  <c r="B75" i="40"/>
  <c r="B54" i="39"/>
  <c r="N74" i="40"/>
  <c r="N53" i="39"/>
  <c r="J74" i="40"/>
  <c r="J53" i="39"/>
  <c r="F74" i="40"/>
  <c r="F53" i="39"/>
  <c r="B74" i="40"/>
  <c r="B53" i="39"/>
  <c r="N73" i="40"/>
  <c r="N52" i="39"/>
  <c r="J73" i="40"/>
  <c r="J52" i="39"/>
  <c r="F73" i="40"/>
  <c r="F52" i="39"/>
  <c r="B73" i="40"/>
  <c r="B52" i="39"/>
  <c r="N72" i="40"/>
  <c r="N51" i="39"/>
  <c r="J72" i="40"/>
  <c r="J51" i="39"/>
  <c r="F72" i="40"/>
  <c r="F51" i="39"/>
  <c r="B72" i="40"/>
  <c r="B51" i="39"/>
  <c r="O106" i="53"/>
  <c r="O91" i="53"/>
  <c r="K106" i="53"/>
  <c r="K91" i="53"/>
  <c r="G90" i="53"/>
  <c r="G105" i="53"/>
  <c r="O99" i="53"/>
  <c r="O76" i="53"/>
  <c r="K99" i="53"/>
  <c r="K76" i="53"/>
  <c r="C99" i="53"/>
  <c r="C76" i="53"/>
  <c r="O98" i="53"/>
  <c r="O75" i="53"/>
  <c r="K98" i="53"/>
  <c r="K75" i="53"/>
  <c r="C98" i="53"/>
  <c r="C75" i="53"/>
  <c r="O97" i="53"/>
  <c r="O74" i="53"/>
  <c r="K97" i="53"/>
  <c r="K74" i="53"/>
  <c r="C97" i="53"/>
  <c r="C74" i="53"/>
  <c r="O96" i="53"/>
  <c r="O73" i="53"/>
  <c r="K96" i="53"/>
  <c r="K73" i="53"/>
  <c r="C96" i="53"/>
  <c r="C73" i="53"/>
  <c r="J80" i="35"/>
  <c r="N79" i="35"/>
  <c r="N78" i="35"/>
  <c r="B78" i="35"/>
  <c r="J77" i="35"/>
  <c r="N76" i="36"/>
  <c r="N76" i="35"/>
  <c r="B76" i="35"/>
  <c r="J54" i="35"/>
  <c r="J75" i="35"/>
  <c r="N53" i="35"/>
  <c r="N74" i="35"/>
  <c r="B53" i="35"/>
  <c r="B74" i="36"/>
  <c r="B74" i="35"/>
  <c r="J52" i="35"/>
  <c r="J73" i="35"/>
  <c r="N51" i="35"/>
  <c r="N72" i="35"/>
  <c r="B51" i="35"/>
  <c r="B72" i="35"/>
  <c r="N71" i="37"/>
  <c r="J71" i="37"/>
  <c r="J71" i="36"/>
  <c r="F71" i="37"/>
  <c r="B71" i="37"/>
  <c r="N74" i="36"/>
  <c r="B67" i="39"/>
  <c r="M159" i="29"/>
  <c r="E159" i="29"/>
  <c r="M95" i="29"/>
  <c r="E95" i="29"/>
  <c r="J35" i="30"/>
  <c r="B121" i="31"/>
  <c r="B117" i="31"/>
  <c r="B83" i="31"/>
  <c r="B123" i="32"/>
  <c r="B122" i="32"/>
  <c r="B118" i="32"/>
  <c r="B116" i="32"/>
  <c r="B115" i="32"/>
  <c r="B114" i="32"/>
  <c r="B113" i="32"/>
  <c r="N112" i="32"/>
  <c r="F112" i="32"/>
  <c r="O123" i="32"/>
  <c r="K123" i="32"/>
  <c r="G123" i="32"/>
  <c r="C123" i="32"/>
  <c r="O122" i="32"/>
  <c r="K122" i="32"/>
  <c r="G122" i="32"/>
  <c r="C122" i="32"/>
  <c r="O121" i="32"/>
  <c r="K121" i="32"/>
  <c r="G121" i="32"/>
  <c r="C121" i="32"/>
  <c r="O120" i="32"/>
  <c r="K120" i="32"/>
  <c r="G120" i="32"/>
  <c r="C120" i="32"/>
  <c r="O119" i="32"/>
  <c r="K119" i="32"/>
  <c r="G119" i="32"/>
  <c r="C119" i="32"/>
  <c r="O118" i="32"/>
  <c r="K118" i="32"/>
  <c r="G118" i="32"/>
  <c r="C118" i="32"/>
  <c r="O117" i="32"/>
  <c r="K117" i="32"/>
  <c r="G117" i="32"/>
  <c r="C117" i="32"/>
  <c r="O116" i="32"/>
  <c r="K116" i="32"/>
  <c r="G116" i="32"/>
  <c r="C116" i="32"/>
  <c r="O115" i="32"/>
  <c r="K115" i="32"/>
  <c r="G115" i="32"/>
  <c r="C115" i="32"/>
  <c r="O114" i="32"/>
  <c r="K114" i="32"/>
  <c r="G114" i="32"/>
  <c r="C114" i="32"/>
  <c r="O113" i="32"/>
  <c r="K113" i="32"/>
  <c r="G113" i="32"/>
  <c r="C113" i="32"/>
  <c r="O112" i="32"/>
  <c r="K112" i="32"/>
  <c r="G112" i="32"/>
  <c r="C112" i="32"/>
  <c r="Q82" i="36"/>
  <c r="M82" i="36"/>
  <c r="I82" i="36"/>
  <c r="E82" i="36"/>
  <c r="Q81" i="36"/>
  <c r="M81" i="36"/>
  <c r="I81" i="36"/>
  <c r="E81" i="36"/>
  <c r="Q80" i="36"/>
  <c r="M80" i="36"/>
  <c r="I80" i="36"/>
  <c r="E80" i="36"/>
  <c r="Q79" i="36"/>
  <c r="M79" i="36"/>
  <c r="I79" i="36"/>
  <c r="E79" i="36"/>
  <c r="Q78" i="36"/>
  <c r="M78" i="36"/>
  <c r="I78" i="36"/>
  <c r="E78" i="36"/>
  <c r="Q77" i="36"/>
  <c r="M77" i="36"/>
  <c r="I77" i="36"/>
  <c r="E77" i="36"/>
  <c r="Q76" i="36"/>
  <c r="M76" i="36"/>
  <c r="I76" i="36"/>
  <c r="E76" i="36"/>
  <c r="Q75" i="36"/>
  <c r="M75" i="36"/>
  <c r="I75" i="36"/>
  <c r="E75" i="36"/>
  <c r="Q74" i="36"/>
  <c r="M74" i="36"/>
  <c r="I74" i="36"/>
  <c r="E74" i="36"/>
  <c r="Q73" i="36"/>
  <c r="M73" i="36"/>
  <c r="I73" i="36"/>
  <c r="E73" i="36"/>
  <c r="Q72" i="36"/>
  <c r="M72" i="36"/>
  <c r="I72" i="36"/>
  <c r="E72" i="36"/>
  <c r="Q71" i="36"/>
  <c r="M71" i="36"/>
  <c r="I71" i="36"/>
  <c r="E71" i="36"/>
  <c r="N80" i="36"/>
  <c r="B78" i="36"/>
  <c r="J75" i="36"/>
  <c r="N72" i="36"/>
  <c r="Q80" i="37"/>
  <c r="E79" i="37"/>
  <c r="I77" i="37"/>
  <c r="E76" i="37"/>
  <c r="P50" i="37"/>
  <c r="M80" i="37"/>
  <c r="Q79" i="37"/>
  <c r="M79" i="37"/>
  <c r="M78" i="37"/>
  <c r="I78" i="37"/>
  <c r="M77" i="37"/>
  <c r="M76" i="37"/>
  <c r="M71" i="37"/>
  <c r="N35" i="38"/>
  <c r="F35" i="38"/>
  <c r="J50" i="40"/>
  <c r="I123" i="29"/>
  <c r="Q95" i="29"/>
  <c r="I95" i="29"/>
  <c r="P112" i="32"/>
  <c r="L112" i="32"/>
  <c r="H112" i="32"/>
  <c r="D112" i="32"/>
  <c r="E123" i="32"/>
  <c r="E122" i="32"/>
  <c r="E121" i="32"/>
  <c r="E120" i="32"/>
  <c r="E119" i="32"/>
  <c r="E118" i="32"/>
  <c r="E117" i="32"/>
  <c r="E116" i="32"/>
  <c r="E115" i="32"/>
  <c r="E114" i="32"/>
  <c r="E113" i="32"/>
  <c r="E112" i="32"/>
  <c r="O82" i="36"/>
  <c r="K82" i="36"/>
  <c r="G82" i="36"/>
  <c r="C82" i="36"/>
  <c r="O81" i="36"/>
  <c r="K81" i="36"/>
  <c r="G81" i="36"/>
  <c r="C81" i="36"/>
  <c r="O80" i="36"/>
  <c r="K80" i="36"/>
  <c r="G80" i="36"/>
  <c r="C80" i="36"/>
  <c r="O79" i="36"/>
  <c r="K79" i="36"/>
  <c r="G79" i="36"/>
  <c r="C79" i="36"/>
  <c r="O78" i="36"/>
  <c r="K78" i="36"/>
  <c r="G78" i="36"/>
  <c r="C78" i="36"/>
  <c r="O77" i="36"/>
  <c r="K77" i="36"/>
  <c r="G77" i="36"/>
  <c r="C77" i="36"/>
  <c r="O76" i="36"/>
  <c r="K76" i="36"/>
  <c r="G76" i="36"/>
  <c r="C76" i="36"/>
  <c r="O75" i="36"/>
  <c r="K75" i="36"/>
  <c r="G75" i="36"/>
  <c r="C75" i="36"/>
  <c r="O74" i="36"/>
  <c r="K74" i="36"/>
  <c r="G74" i="36"/>
  <c r="C74" i="36"/>
  <c r="O73" i="36"/>
  <c r="K73" i="36"/>
  <c r="G73" i="36"/>
  <c r="C73" i="36"/>
  <c r="O72" i="36"/>
  <c r="K72" i="36"/>
  <c r="G72" i="36"/>
  <c r="C72" i="36"/>
  <c r="O71" i="36"/>
  <c r="K71" i="36"/>
  <c r="G71" i="36"/>
  <c r="C71" i="36"/>
  <c r="J36" i="34"/>
  <c r="E80" i="37"/>
  <c r="E78" i="37"/>
  <c r="H50" i="37"/>
  <c r="O80" i="37"/>
  <c r="K80" i="37"/>
  <c r="G80" i="37"/>
  <c r="C80" i="37"/>
  <c r="O79" i="37"/>
  <c r="K79" i="37"/>
  <c r="G79" i="37"/>
  <c r="C79" i="37"/>
  <c r="O78" i="37"/>
  <c r="K78" i="37"/>
  <c r="G78" i="37"/>
  <c r="C78" i="37"/>
  <c r="O77" i="37"/>
  <c r="K77" i="37"/>
  <c r="G77" i="37"/>
  <c r="C77" i="37"/>
  <c r="O76" i="37"/>
  <c r="K76" i="37"/>
  <c r="G76" i="37"/>
  <c r="C76" i="37"/>
  <c r="O71" i="37"/>
  <c r="K71" i="37"/>
  <c r="G71" i="37"/>
  <c r="C71" i="37"/>
  <c r="Q50" i="41"/>
  <c r="I50" i="41"/>
  <c r="I62" i="44"/>
  <c r="Q81" i="39"/>
  <c r="I80" i="39"/>
  <c r="Q77" i="39"/>
  <c r="Q76" i="39"/>
  <c r="Q75" i="39"/>
  <c r="Q74" i="39"/>
  <c r="Q73" i="39"/>
  <c r="Q82" i="41"/>
  <c r="M82" i="41"/>
  <c r="I82" i="41"/>
  <c r="E82" i="41"/>
  <c r="Q81" i="41"/>
  <c r="M81" i="41"/>
  <c r="I81" i="41"/>
  <c r="E81" i="41"/>
  <c r="P35" i="42"/>
  <c r="H35" i="42"/>
  <c r="N81" i="43"/>
  <c r="N82" i="43"/>
  <c r="N83" i="43"/>
  <c r="N84" i="43"/>
  <c r="N85" i="43"/>
  <c r="N86" i="43"/>
  <c r="N87" i="43"/>
  <c r="N88" i="43"/>
  <c r="N89" i="43"/>
  <c r="N90" i="43"/>
  <c r="J81" i="43"/>
  <c r="J82" i="43"/>
  <c r="J83" i="43"/>
  <c r="J84" i="43"/>
  <c r="J85" i="43"/>
  <c r="J86" i="43"/>
  <c r="J87" i="43"/>
  <c r="J88" i="43"/>
  <c r="J89" i="43"/>
  <c r="J90" i="43"/>
  <c r="F81" i="43"/>
  <c r="F82" i="43"/>
  <c r="F83" i="43"/>
  <c r="F84" i="43"/>
  <c r="F85" i="43"/>
  <c r="F86" i="43"/>
  <c r="F87" i="43"/>
  <c r="F88" i="43"/>
  <c r="F89" i="43"/>
  <c r="F90" i="43"/>
  <c r="B81" i="43"/>
  <c r="B82" i="43"/>
  <c r="B83" i="43"/>
  <c r="B84" i="43"/>
  <c r="B85" i="43"/>
  <c r="B86" i="43"/>
  <c r="B87" i="43"/>
  <c r="B88" i="43"/>
  <c r="B89" i="43"/>
  <c r="B90" i="43"/>
  <c r="H90" i="43"/>
  <c r="H89" i="43"/>
  <c r="H88" i="43"/>
  <c r="H87" i="43"/>
  <c r="H86" i="43"/>
  <c r="H85" i="43"/>
  <c r="H84" i="43"/>
  <c r="H83" i="43"/>
  <c r="H82" i="43"/>
  <c r="O62" i="43"/>
  <c r="Q86" i="44"/>
  <c r="Q84" i="44"/>
  <c r="Q83" i="44"/>
  <c r="Q82" i="44"/>
  <c r="Q81" i="44"/>
  <c r="Q80" i="44"/>
  <c r="P90" i="45"/>
  <c r="L90" i="45"/>
  <c r="H90" i="45"/>
  <c r="D90" i="45"/>
  <c r="K89" i="45"/>
  <c r="P88" i="45"/>
  <c r="L88" i="45"/>
  <c r="H88" i="45"/>
  <c r="D88" i="45"/>
  <c r="K87" i="45"/>
  <c r="K86" i="45"/>
  <c r="K85" i="45"/>
  <c r="K80" i="45"/>
  <c r="P62" i="45"/>
  <c r="H62" i="45"/>
  <c r="M51" i="47"/>
  <c r="P50" i="40"/>
  <c r="H50" i="40"/>
  <c r="K50" i="41"/>
  <c r="P90" i="43"/>
  <c r="P89" i="43"/>
  <c r="P88" i="43"/>
  <c r="P87" i="43"/>
  <c r="P86" i="43"/>
  <c r="P85" i="43"/>
  <c r="P84" i="43"/>
  <c r="P83" i="43"/>
  <c r="P82" i="43"/>
  <c r="Q90" i="44"/>
  <c r="Q76" i="43"/>
  <c r="M90" i="44"/>
  <c r="M76" i="43"/>
  <c r="I90" i="44"/>
  <c r="I76" i="43"/>
  <c r="E90" i="44"/>
  <c r="E76" i="43"/>
  <c r="Q89" i="44"/>
  <c r="Q89" i="45"/>
  <c r="Q71" i="43"/>
  <c r="M89" i="44"/>
  <c r="M71" i="43"/>
  <c r="M89" i="45"/>
  <c r="I89" i="44"/>
  <c r="I89" i="45"/>
  <c r="I71" i="43"/>
  <c r="E89" i="44"/>
  <c r="E71" i="43"/>
  <c r="E89" i="45"/>
  <c r="Q88" i="44"/>
  <c r="Q70" i="43"/>
  <c r="M88" i="44"/>
  <c r="M70" i="43"/>
  <c r="I88" i="44"/>
  <c r="I70" i="43"/>
  <c r="E88" i="44"/>
  <c r="E70" i="43"/>
  <c r="Q87" i="44"/>
  <c r="Q87" i="45"/>
  <c r="Q69" i="43"/>
  <c r="M87" i="44"/>
  <c r="M69" i="43"/>
  <c r="M87" i="45"/>
  <c r="I87" i="44"/>
  <c r="I87" i="45"/>
  <c r="I69" i="43"/>
  <c r="E87" i="44"/>
  <c r="E69" i="43"/>
  <c r="E87" i="45"/>
  <c r="Q86" i="45"/>
  <c r="Q68" i="43"/>
  <c r="M68" i="43"/>
  <c r="M86" i="45"/>
  <c r="I86" i="45"/>
  <c r="I68" i="43"/>
  <c r="E68" i="43"/>
  <c r="E86" i="45"/>
  <c r="Q85" i="45"/>
  <c r="Q67" i="43"/>
  <c r="M67" i="43"/>
  <c r="M85" i="45"/>
  <c r="I85" i="45"/>
  <c r="I67" i="43"/>
  <c r="E67" i="43"/>
  <c r="E85" i="45"/>
  <c r="I86" i="44"/>
  <c r="I85" i="44"/>
  <c r="I84" i="44"/>
  <c r="I83" i="44"/>
  <c r="I82" i="44"/>
  <c r="I81" i="44"/>
  <c r="I80" i="44"/>
  <c r="C89" i="45"/>
  <c r="C87" i="45"/>
  <c r="C86" i="45"/>
  <c r="C85" i="45"/>
  <c r="C80" i="45"/>
  <c r="I51" i="47"/>
  <c r="H51" i="49"/>
  <c r="M80" i="39"/>
  <c r="M79" i="39"/>
  <c r="M78" i="39"/>
  <c r="Q81" i="40"/>
  <c r="E50" i="40"/>
  <c r="P80" i="45"/>
  <c r="L80" i="45"/>
  <c r="H80" i="45"/>
  <c r="D80" i="45"/>
  <c r="D90" i="44"/>
  <c r="D88" i="44"/>
  <c r="L84" i="44"/>
  <c r="D84" i="44"/>
  <c r="L83" i="44"/>
  <c r="D83" i="44"/>
  <c r="L82" i="44"/>
  <c r="D82" i="44"/>
  <c r="L81" i="44"/>
  <c r="D81" i="44"/>
  <c r="L80" i="44"/>
  <c r="D80" i="44"/>
  <c r="J62" i="44"/>
  <c r="N36" i="42"/>
  <c r="J36" i="42"/>
  <c r="F36" i="42"/>
  <c r="B36" i="42"/>
  <c r="N37" i="46"/>
  <c r="N178" i="6" s="1"/>
  <c r="F37" i="46"/>
  <c r="F178" i="6" s="1"/>
  <c r="N35" i="46"/>
  <c r="F35" i="46"/>
  <c r="H76" i="47"/>
  <c r="H75" i="47"/>
  <c r="H73" i="47"/>
  <c r="J77" i="48"/>
  <c r="J64" i="47"/>
  <c r="F77" i="47"/>
  <c r="B64" i="47"/>
  <c r="B77" i="48"/>
  <c r="N76" i="47"/>
  <c r="N59" i="47"/>
  <c r="J59" i="47"/>
  <c r="J76" i="48"/>
  <c r="F76" i="47"/>
  <c r="B59" i="47"/>
  <c r="B76" i="48"/>
  <c r="J58" i="47"/>
  <c r="J75" i="48"/>
  <c r="F75" i="47"/>
  <c r="B58" i="47"/>
  <c r="B75" i="48"/>
  <c r="N74" i="49"/>
  <c r="N57" i="47"/>
  <c r="J57" i="47"/>
  <c r="J74" i="47"/>
  <c r="J74" i="48"/>
  <c r="F74" i="47"/>
  <c r="B57" i="47"/>
  <c r="B74" i="48"/>
  <c r="N56" i="47"/>
  <c r="N73" i="47"/>
  <c r="J56" i="47"/>
  <c r="J73" i="48"/>
  <c r="F73" i="47"/>
  <c r="B56" i="47"/>
  <c r="B73" i="49"/>
  <c r="B73" i="47"/>
  <c r="B73" i="48"/>
  <c r="J55" i="47"/>
  <c r="J72" i="47"/>
  <c r="F72" i="47"/>
  <c r="J54" i="47"/>
  <c r="J71" i="48"/>
  <c r="J71" i="47"/>
  <c r="F71" i="47"/>
  <c r="F71" i="48"/>
  <c r="B54" i="47"/>
  <c r="B71" i="48"/>
  <c r="J53" i="47"/>
  <c r="J70" i="47"/>
  <c r="F70" i="47"/>
  <c r="J52" i="47"/>
  <c r="J69" i="47"/>
  <c r="J69" i="48"/>
  <c r="F69" i="47"/>
  <c r="E55" i="48"/>
  <c r="E72" i="48"/>
  <c r="E53" i="48"/>
  <c r="E70" i="48"/>
  <c r="M69" i="48"/>
  <c r="M52" i="48"/>
  <c r="E52" i="48"/>
  <c r="E69" i="48"/>
  <c r="E51" i="49"/>
  <c r="Q64" i="49"/>
  <c r="Q77" i="49"/>
  <c r="I64" i="49"/>
  <c r="I77" i="49"/>
  <c r="Q58" i="49"/>
  <c r="Q75" i="49"/>
  <c r="I58" i="49"/>
  <c r="I75" i="49"/>
  <c r="N37" i="50"/>
  <c r="N179" i="6" s="1"/>
  <c r="F37" i="50"/>
  <c r="F179" i="6" s="1"/>
  <c r="P97" i="51"/>
  <c r="P100" i="51"/>
  <c r="P101" i="51"/>
  <c r="P105" i="51"/>
  <c r="P98" i="51"/>
  <c r="P99" i="51"/>
  <c r="P104" i="51"/>
  <c r="P36" i="50"/>
  <c r="P102" i="51"/>
  <c r="L99" i="51"/>
  <c r="L103" i="51"/>
  <c r="L96" i="51"/>
  <c r="L100" i="51"/>
  <c r="L106" i="51"/>
  <c r="L98" i="51"/>
  <c r="L101" i="51"/>
  <c r="L104" i="51"/>
  <c r="L36" i="50"/>
  <c r="H101" i="51"/>
  <c r="H105" i="51"/>
  <c r="H36" i="50"/>
  <c r="H103" i="51"/>
  <c r="H106" i="51"/>
  <c r="D103" i="51"/>
  <c r="D101" i="51"/>
  <c r="D102" i="51"/>
  <c r="P106" i="51"/>
  <c r="B106" i="51"/>
  <c r="D105" i="51"/>
  <c r="D104" i="51"/>
  <c r="D100" i="51"/>
  <c r="D97" i="51"/>
  <c r="B72" i="51"/>
  <c r="Q82" i="40"/>
  <c r="N80" i="45"/>
  <c r="J80" i="45"/>
  <c r="F80" i="45"/>
  <c r="B80" i="45"/>
  <c r="L90" i="44"/>
  <c r="L88" i="44"/>
  <c r="N84" i="44"/>
  <c r="F84" i="44"/>
  <c r="N83" i="44"/>
  <c r="F83" i="44"/>
  <c r="N82" i="44"/>
  <c r="F82" i="44"/>
  <c r="N81" i="44"/>
  <c r="F81" i="44"/>
  <c r="N80" i="44"/>
  <c r="F80" i="44"/>
  <c r="P36" i="42"/>
  <c r="L36" i="42"/>
  <c r="H36" i="42"/>
  <c r="D36" i="42"/>
  <c r="Q62" i="45"/>
  <c r="M62" i="45"/>
  <c r="I62" i="45"/>
  <c r="E62" i="45"/>
  <c r="P76" i="47"/>
  <c r="P74" i="47"/>
  <c r="P73" i="47"/>
  <c r="P64" i="47"/>
  <c r="P77" i="48"/>
  <c r="H64" i="47"/>
  <c r="H77" i="48"/>
  <c r="H77" i="47"/>
  <c r="P59" i="47"/>
  <c r="P76" i="48"/>
  <c r="H59" i="47"/>
  <c r="H76" i="48"/>
  <c r="P58" i="47"/>
  <c r="P75" i="48"/>
  <c r="P75" i="47"/>
  <c r="H58" i="47"/>
  <c r="H75" i="48"/>
  <c r="D75" i="47"/>
  <c r="P56" i="47"/>
  <c r="P73" i="48"/>
  <c r="P73" i="49"/>
  <c r="H56" i="47"/>
  <c r="H73" i="48"/>
  <c r="H72" i="47"/>
  <c r="D72" i="47"/>
  <c r="P71" i="47"/>
  <c r="D71" i="47"/>
  <c r="P70" i="47"/>
  <c r="D70" i="47"/>
  <c r="P69" i="47"/>
  <c r="D69" i="47"/>
  <c r="Q51" i="48"/>
  <c r="K55" i="48"/>
  <c r="K72" i="48"/>
  <c r="K53" i="48"/>
  <c r="K70" i="48"/>
  <c r="O64" i="49"/>
  <c r="O77" i="49"/>
  <c r="G64" i="49"/>
  <c r="G77" i="49"/>
  <c r="O75" i="49"/>
  <c r="O58" i="49"/>
  <c r="G58" i="49"/>
  <c r="G75" i="49"/>
  <c r="G57" i="49"/>
  <c r="G74" i="49"/>
  <c r="P34" i="50"/>
  <c r="P35" i="50"/>
  <c r="L37" i="50"/>
  <c r="L179" i="6" s="1"/>
  <c r="D35" i="50"/>
  <c r="D37" i="50"/>
  <c r="D179" i="6" s="1"/>
  <c r="N102" i="51"/>
  <c r="N106" i="51"/>
  <c r="N103" i="51"/>
  <c r="N105" i="51"/>
  <c r="J100" i="51"/>
  <c r="J97" i="51"/>
  <c r="J96" i="51"/>
  <c r="F103" i="51"/>
  <c r="F98" i="51"/>
  <c r="F99" i="51"/>
  <c r="F105" i="51"/>
  <c r="B99" i="51"/>
  <c r="B105" i="51"/>
  <c r="B96" i="51"/>
  <c r="B102" i="51"/>
  <c r="B97" i="51"/>
  <c r="B104" i="51"/>
  <c r="N72" i="51"/>
  <c r="Q76" i="49"/>
  <c r="M76" i="49"/>
  <c r="I76" i="49"/>
  <c r="E76" i="49"/>
  <c r="Q74" i="49"/>
  <c r="M74" i="49"/>
  <c r="I74" i="49"/>
  <c r="E74" i="49"/>
  <c r="Q73" i="49"/>
  <c r="M73" i="49"/>
  <c r="I73" i="49"/>
  <c r="E73" i="49"/>
  <c r="Q68" i="49"/>
  <c r="M68" i="49"/>
  <c r="I68" i="49"/>
  <c r="E68" i="49"/>
  <c r="H51" i="48"/>
  <c r="G37" i="50"/>
  <c r="G179" i="6" s="1"/>
  <c r="Q35" i="50"/>
  <c r="E35" i="50"/>
  <c r="Q34" i="50"/>
  <c r="M34" i="50"/>
  <c r="I34" i="50"/>
  <c r="E34" i="50"/>
  <c r="O86" i="51"/>
  <c r="I74" i="51"/>
  <c r="I72" i="51" s="1"/>
  <c r="I97" i="52"/>
  <c r="Q95" i="53"/>
  <c r="M95" i="53"/>
  <c r="I95" i="53"/>
  <c r="E95" i="53"/>
  <c r="M100" i="52"/>
  <c r="N105" i="52"/>
  <c r="N90" i="52"/>
  <c r="J105" i="52"/>
  <c r="J90" i="52"/>
  <c r="N86" i="52"/>
  <c r="N104" i="52"/>
  <c r="J104" i="52"/>
  <c r="J86" i="52"/>
  <c r="N82" i="52"/>
  <c r="N103" i="52"/>
  <c r="J103" i="52"/>
  <c r="J82" i="52"/>
  <c r="F82" i="52"/>
  <c r="F103" i="52"/>
  <c r="N79" i="52"/>
  <c r="N102" i="52"/>
  <c r="F102" i="52"/>
  <c r="F79" i="52"/>
  <c r="B79" i="52"/>
  <c r="B102" i="52"/>
  <c r="N101" i="52"/>
  <c r="N78" i="52"/>
  <c r="J101" i="52"/>
  <c r="J78" i="52"/>
  <c r="F78" i="52"/>
  <c r="F101" i="52"/>
  <c r="N100" i="52"/>
  <c r="N77" i="52"/>
  <c r="F77" i="52"/>
  <c r="F100" i="52"/>
  <c r="B100" i="52"/>
  <c r="B77" i="52"/>
  <c r="J99" i="52"/>
  <c r="J76" i="52"/>
  <c r="F76" i="52"/>
  <c r="F99" i="52"/>
  <c r="F98" i="52"/>
  <c r="F75" i="52"/>
  <c r="N97" i="52"/>
  <c r="N74" i="52"/>
  <c r="J97" i="52"/>
  <c r="J74" i="52"/>
  <c r="N73" i="52"/>
  <c r="N96" i="52"/>
  <c r="B96" i="52"/>
  <c r="B73" i="52"/>
  <c r="K76" i="49"/>
  <c r="C76" i="49"/>
  <c r="G73" i="49"/>
  <c r="C68" i="48"/>
  <c r="G91" i="51"/>
  <c r="G106" i="52"/>
  <c r="G106" i="51"/>
  <c r="C105" i="53"/>
  <c r="C90" i="51"/>
  <c r="C105" i="52"/>
  <c r="K86" i="51"/>
  <c r="K104" i="51"/>
  <c r="O103" i="51"/>
  <c r="O82" i="51"/>
  <c r="C103" i="51"/>
  <c r="C82" i="51"/>
  <c r="G79" i="51"/>
  <c r="G102" i="51"/>
  <c r="C102" i="53"/>
  <c r="O100" i="53"/>
  <c r="O77" i="51"/>
  <c r="C100" i="51"/>
  <c r="C77" i="51"/>
  <c r="K98" i="52"/>
  <c r="K98" i="51"/>
  <c r="C98" i="51"/>
  <c r="C75" i="51"/>
  <c r="K97" i="51"/>
  <c r="K74" i="51"/>
  <c r="G74" i="51"/>
  <c r="G97" i="51"/>
  <c r="C97" i="51"/>
  <c r="C97" i="52"/>
  <c r="O73" i="51"/>
  <c r="O96" i="51"/>
  <c r="G73" i="51"/>
  <c r="G96" i="51"/>
  <c r="C96" i="51"/>
  <c r="C73" i="51"/>
  <c r="O95" i="53"/>
  <c r="G95" i="53"/>
  <c r="C95" i="53"/>
  <c r="K101" i="52"/>
  <c r="P72" i="52"/>
  <c r="L72" i="52"/>
  <c r="P95" i="52"/>
  <c r="L95" i="52"/>
  <c r="H95" i="52"/>
  <c r="D95" i="52"/>
  <c r="E106" i="52"/>
  <c r="E105" i="52"/>
  <c r="E104" i="52"/>
  <c r="E103" i="52"/>
  <c r="E102" i="52"/>
  <c r="E101" i="52"/>
  <c r="E100" i="52"/>
  <c r="E99" i="52"/>
  <c r="E98" i="52"/>
  <c r="E97" i="52"/>
  <c r="E96" i="52"/>
  <c r="M95" i="52"/>
  <c r="N95" i="53"/>
  <c r="J95" i="53"/>
  <c r="F95" i="53"/>
  <c r="B95" i="53"/>
  <c r="K95" i="52"/>
  <c r="G36" i="50"/>
  <c r="P95" i="53"/>
  <c r="L95" i="53"/>
  <c r="H95" i="53"/>
  <c r="D95" i="53"/>
  <c r="L64" i="10"/>
  <c r="L153" i="6" s="1"/>
  <c r="D103" i="6"/>
  <c r="D104" i="6"/>
  <c r="N51" i="6"/>
  <c r="N58" i="10"/>
  <c r="J51" i="6"/>
  <c r="F58" i="10"/>
  <c r="B51" i="6"/>
  <c r="N57" i="10"/>
  <c r="F57" i="10"/>
  <c r="Q55" i="10"/>
  <c r="Q120" i="13"/>
  <c r="Q121" i="13"/>
  <c r="Q123" i="13"/>
  <c r="Q124" i="13"/>
  <c r="Q126" i="13"/>
  <c r="Q127" i="13"/>
  <c r="Q128" i="13"/>
  <c r="Q130" i="13"/>
  <c r="Q145" i="13"/>
  <c r="M55" i="10"/>
  <c r="M120" i="13"/>
  <c r="M121" i="13"/>
  <c r="M123" i="13"/>
  <c r="M124" i="13"/>
  <c r="M126" i="13"/>
  <c r="M127" i="13"/>
  <c r="M128" i="13"/>
  <c r="M130" i="13"/>
  <c r="M145" i="13"/>
  <c r="I55" i="10"/>
  <c r="I120" i="13"/>
  <c r="I121" i="13"/>
  <c r="I123" i="13"/>
  <c r="I124" i="13"/>
  <c r="I126" i="13"/>
  <c r="I127" i="13"/>
  <c r="I128" i="13"/>
  <c r="I130" i="13"/>
  <c r="I145" i="13"/>
  <c r="E55" i="10"/>
  <c r="E120" i="13"/>
  <c r="E121" i="13"/>
  <c r="E123" i="13"/>
  <c r="E124" i="13"/>
  <c r="E126" i="13"/>
  <c r="E127" i="13"/>
  <c r="E128" i="13"/>
  <c r="E130" i="13"/>
  <c r="E145" i="13"/>
  <c r="Q54" i="10"/>
  <c r="Q103" i="13"/>
  <c r="Q104" i="13"/>
  <c r="Q105" i="13"/>
  <c r="Q106" i="13"/>
  <c r="Q107" i="13"/>
  <c r="Q109" i="13"/>
  <c r="Q110" i="13"/>
  <c r="Q111" i="13"/>
  <c r="Q113" i="13"/>
  <c r="Q134" i="13"/>
  <c r="M54" i="10"/>
  <c r="M103" i="13"/>
  <c r="M104" i="13"/>
  <c r="M105" i="13"/>
  <c r="M106" i="13"/>
  <c r="M107" i="13"/>
  <c r="M109" i="13"/>
  <c r="M110" i="13"/>
  <c r="M111" i="13"/>
  <c r="M113" i="13"/>
  <c r="M134" i="13"/>
  <c r="I54" i="10"/>
  <c r="I103" i="13"/>
  <c r="I104" i="13"/>
  <c r="I105" i="13"/>
  <c r="I106" i="13"/>
  <c r="I107" i="13"/>
  <c r="I109" i="13"/>
  <c r="I110" i="13"/>
  <c r="I111" i="13"/>
  <c r="I113" i="13"/>
  <c r="I134" i="13"/>
  <c r="E54" i="10"/>
  <c r="E103" i="13"/>
  <c r="E104" i="13"/>
  <c r="E105" i="13"/>
  <c r="E106" i="13"/>
  <c r="E107" i="13"/>
  <c r="E109" i="13"/>
  <c r="E110" i="13"/>
  <c r="E111" i="13"/>
  <c r="E113" i="13"/>
  <c r="E134" i="13"/>
  <c r="M47" i="9"/>
  <c r="I47" i="9"/>
  <c r="E47" i="9"/>
  <c r="C107" i="6"/>
  <c r="O55" i="10"/>
  <c r="O145" i="13"/>
  <c r="K55" i="10"/>
  <c r="K145" i="13"/>
  <c r="G55" i="10"/>
  <c r="G145" i="13"/>
  <c r="C55" i="10"/>
  <c r="C145" i="13"/>
  <c r="O128" i="13"/>
  <c r="K128" i="13"/>
  <c r="G128" i="13"/>
  <c r="C128" i="13"/>
  <c r="O127" i="13"/>
  <c r="K127" i="13"/>
  <c r="G127" i="13"/>
  <c r="C127" i="13"/>
  <c r="O126" i="13"/>
  <c r="K126" i="13"/>
  <c r="G126" i="13"/>
  <c r="C126" i="13"/>
  <c r="O124" i="13"/>
  <c r="K124" i="13"/>
  <c r="G124" i="13"/>
  <c r="C124" i="13"/>
  <c r="O123" i="13"/>
  <c r="K123" i="13"/>
  <c r="G123" i="13"/>
  <c r="C123" i="13"/>
  <c r="O121" i="13"/>
  <c r="K121" i="13"/>
  <c r="G121" i="13"/>
  <c r="C121" i="13"/>
  <c r="O120" i="13"/>
  <c r="K120" i="13"/>
  <c r="G120" i="13"/>
  <c r="C120" i="13"/>
  <c r="O54" i="10"/>
  <c r="O134" i="13"/>
  <c r="K54" i="10"/>
  <c r="K134" i="13"/>
  <c r="G54" i="10"/>
  <c r="G134" i="13"/>
  <c r="C54" i="10"/>
  <c r="C134" i="13"/>
  <c r="O111" i="13"/>
  <c r="K111" i="13"/>
  <c r="G111" i="13"/>
  <c r="C111" i="13"/>
  <c r="O110" i="13"/>
  <c r="K110" i="13"/>
  <c r="G110" i="13"/>
  <c r="C110" i="13"/>
  <c r="O109" i="13"/>
  <c r="K109" i="13"/>
  <c r="G109" i="13"/>
  <c r="C109" i="13"/>
  <c r="O107" i="13"/>
  <c r="K107" i="13"/>
  <c r="G107" i="13"/>
  <c r="C107" i="13"/>
  <c r="O106" i="13"/>
  <c r="K106" i="13"/>
  <c r="G106" i="13"/>
  <c r="C106" i="13"/>
  <c r="O105" i="13"/>
  <c r="K105" i="13"/>
  <c r="G105" i="13"/>
  <c r="C105" i="13"/>
  <c r="O104" i="13"/>
  <c r="K104" i="13"/>
  <c r="G104" i="13"/>
  <c r="C104" i="13"/>
  <c r="O103" i="13"/>
  <c r="K103" i="13"/>
  <c r="G103" i="13"/>
  <c r="C103" i="13"/>
  <c r="D98" i="14"/>
  <c r="D159" i="6" s="1"/>
  <c r="P75" i="22"/>
  <c r="P166" i="6" s="1"/>
  <c r="H75" i="22"/>
  <c r="H111" i="6"/>
  <c r="B107" i="29"/>
  <c r="Q42" i="6"/>
  <c r="M42" i="6"/>
  <c r="I42" i="6"/>
  <c r="E42" i="6"/>
  <c r="M39" i="6"/>
  <c r="I39" i="6"/>
  <c r="E39" i="6"/>
  <c r="Q30" i="6"/>
  <c r="M30" i="6"/>
  <c r="I30" i="6"/>
  <c r="E30" i="6"/>
  <c r="P53" i="10"/>
  <c r="H53" i="10"/>
  <c r="Q58" i="10"/>
  <c r="M58" i="10"/>
  <c r="E58" i="10"/>
  <c r="P146" i="11"/>
  <c r="P147" i="11"/>
  <c r="P148" i="11"/>
  <c r="P149" i="11"/>
  <c r="P150" i="11"/>
  <c r="P151" i="11"/>
  <c r="P152" i="11"/>
  <c r="P153" i="11"/>
  <c r="P154" i="11"/>
  <c r="L146" i="11"/>
  <c r="L147" i="11"/>
  <c r="L148" i="11"/>
  <c r="L149" i="11"/>
  <c r="L150" i="11"/>
  <c r="L151" i="11"/>
  <c r="L152" i="11"/>
  <c r="L153" i="11"/>
  <c r="L154" i="11"/>
  <c r="H146" i="11"/>
  <c r="H147" i="11"/>
  <c r="H148" i="11"/>
  <c r="H149" i="11"/>
  <c r="H150" i="11"/>
  <c r="H151" i="11"/>
  <c r="H152" i="11"/>
  <c r="H153" i="11"/>
  <c r="H154" i="11"/>
  <c r="D146" i="11"/>
  <c r="D147" i="11"/>
  <c r="D148" i="11"/>
  <c r="D149" i="11"/>
  <c r="D150" i="11"/>
  <c r="D151" i="11"/>
  <c r="D152" i="11"/>
  <c r="D153" i="11"/>
  <c r="D154" i="11"/>
  <c r="P135" i="11"/>
  <c r="P136" i="11"/>
  <c r="P137" i="11"/>
  <c r="P138" i="11"/>
  <c r="P139" i="11"/>
  <c r="P140" i="11"/>
  <c r="P141" i="11"/>
  <c r="P142" i="11"/>
  <c r="P143" i="11"/>
  <c r="L135" i="11"/>
  <c r="L136" i="11"/>
  <c r="L137" i="11"/>
  <c r="L138" i="11"/>
  <c r="L139" i="11"/>
  <c r="L140" i="11"/>
  <c r="L141" i="11"/>
  <c r="L142" i="11"/>
  <c r="L143" i="11"/>
  <c r="H135" i="11"/>
  <c r="H136" i="11"/>
  <c r="H137" i="11"/>
  <c r="H138" i="11"/>
  <c r="H139" i="11"/>
  <c r="H140" i="11"/>
  <c r="H141" i="11"/>
  <c r="H142" i="11"/>
  <c r="H143" i="11"/>
  <c r="D135" i="11"/>
  <c r="D136" i="11"/>
  <c r="D137" i="11"/>
  <c r="D138" i="11"/>
  <c r="D139" i="11"/>
  <c r="D140" i="11"/>
  <c r="D141" i="11"/>
  <c r="D142" i="11"/>
  <c r="D143" i="11"/>
  <c r="M154" i="13"/>
  <c r="E154" i="13"/>
  <c r="M153" i="13"/>
  <c r="E153" i="13"/>
  <c r="M151" i="13"/>
  <c r="E151" i="13"/>
  <c r="M150" i="13"/>
  <c r="E150" i="13"/>
  <c r="M143" i="13"/>
  <c r="E143" i="13"/>
  <c r="M142" i="13"/>
  <c r="E142" i="13"/>
  <c r="M141" i="13"/>
  <c r="E141" i="13"/>
  <c r="M140" i="13"/>
  <c r="E140" i="13"/>
  <c r="M139" i="13"/>
  <c r="E139" i="13"/>
  <c r="N72" i="14"/>
  <c r="N250" i="15"/>
  <c r="N251" i="15"/>
  <c r="N252" i="15"/>
  <c r="N253" i="15"/>
  <c r="N254" i="15"/>
  <c r="N255" i="15"/>
  <c r="N256" i="15"/>
  <c r="N257" i="15"/>
  <c r="J250" i="15"/>
  <c r="J251" i="15"/>
  <c r="J252" i="15"/>
  <c r="J253" i="15"/>
  <c r="J254" i="15"/>
  <c r="J255" i="15"/>
  <c r="J256" i="15"/>
  <c r="J257" i="15"/>
  <c r="F250" i="15"/>
  <c r="F251" i="15"/>
  <c r="F252" i="15"/>
  <c r="F253" i="15"/>
  <c r="F254" i="15"/>
  <c r="F255" i="15"/>
  <c r="F256" i="15"/>
  <c r="F257" i="15"/>
  <c r="B250" i="15"/>
  <c r="B251" i="15"/>
  <c r="B252" i="15"/>
  <c r="B253" i="15"/>
  <c r="B254" i="15"/>
  <c r="B255" i="15"/>
  <c r="B256" i="15"/>
  <c r="B257" i="15"/>
  <c r="N240" i="15"/>
  <c r="N241" i="15"/>
  <c r="N242" i="15"/>
  <c r="N243" i="15"/>
  <c r="N244" i="15"/>
  <c r="N245" i="15"/>
  <c r="N246" i="15"/>
  <c r="N247" i="15"/>
  <c r="J240" i="15"/>
  <c r="J241" i="15"/>
  <c r="J242" i="15"/>
  <c r="J243" i="15"/>
  <c r="J244" i="15"/>
  <c r="J245" i="15"/>
  <c r="J246" i="15"/>
  <c r="J247" i="15"/>
  <c r="F240" i="15"/>
  <c r="F241" i="15"/>
  <c r="F242" i="15"/>
  <c r="F243" i="15"/>
  <c r="F244" i="15"/>
  <c r="F245" i="15"/>
  <c r="F246" i="15"/>
  <c r="F247" i="15"/>
  <c r="B240" i="15"/>
  <c r="B241" i="15"/>
  <c r="B242" i="15"/>
  <c r="B243" i="15"/>
  <c r="B244" i="15"/>
  <c r="B245" i="15"/>
  <c r="B246" i="15"/>
  <c r="B247" i="15"/>
  <c r="N230" i="15"/>
  <c r="N231" i="15"/>
  <c r="N232" i="15"/>
  <c r="N233" i="15"/>
  <c r="N234" i="15"/>
  <c r="N235" i="15"/>
  <c r="N236" i="15"/>
  <c r="N237" i="15"/>
  <c r="J230" i="15"/>
  <c r="J231" i="15"/>
  <c r="J232" i="15"/>
  <c r="J233" i="15"/>
  <c r="J234" i="15"/>
  <c r="J235" i="15"/>
  <c r="J236" i="15"/>
  <c r="J237" i="15"/>
  <c r="F230" i="15"/>
  <c r="F231" i="15"/>
  <c r="F232" i="15"/>
  <c r="F233" i="15"/>
  <c r="F234" i="15"/>
  <c r="F235" i="15"/>
  <c r="F236" i="15"/>
  <c r="F237" i="15"/>
  <c r="B230" i="15"/>
  <c r="B231" i="15"/>
  <c r="B232" i="15"/>
  <c r="B233" i="15"/>
  <c r="B234" i="15"/>
  <c r="B235" i="15"/>
  <c r="B236" i="15"/>
  <c r="B237" i="15"/>
  <c r="N221" i="15"/>
  <c r="N222" i="15"/>
  <c r="N223" i="15"/>
  <c r="N224" i="15"/>
  <c r="N225" i="15"/>
  <c r="N226" i="15"/>
  <c r="N227" i="15"/>
  <c r="J221" i="15"/>
  <c r="J222" i="15"/>
  <c r="J223" i="15"/>
  <c r="J224" i="15"/>
  <c r="J225" i="15"/>
  <c r="J226" i="15"/>
  <c r="J227" i="15"/>
  <c r="F221" i="15"/>
  <c r="F222" i="15"/>
  <c r="F223" i="15"/>
  <c r="F224" i="15"/>
  <c r="F225" i="15"/>
  <c r="F226" i="15"/>
  <c r="F227" i="15"/>
  <c r="B221" i="15"/>
  <c r="B222" i="15"/>
  <c r="B223" i="15"/>
  <c r="B224" i="15"/>
  <c r="B225" i="15"/>
  <c r="B226" i="15"/>
  <c r="B227" i="15"/>
  <c r="O257" i="17"/>
  <c r="O257" i="16"/>
  <c r="K257" i="17"/>
  <c r="K257" i="16"/>
  <c r="G257" i="17"/>
  <c r="G257" i="16"/>
  <c r="C257" i="17"/>
  <c r="C257" i="16"/>
  <c r="O256" i="17"/>
  <c r="O256" i="16"/>
  <c r="K256" i="17"/>
  <c r="K256" i="16"/>
  <c r="G256" i="17"/>
  <c r="G256" i="16"/>
  <c r="C256" i="17"/>
  <c r="C256" i="16"/>
  <c r="O255" i="17"/>
  <c r="O255" i="16"/>
  <c r="K255" i="17"/>
  <c r="K255" i="16"/>
  <c r="G255" i="17"/>
  <c r="G255" i="16"/>
  <c r="C255" i="17"/>
  <c r="C255" i="16"/>
  <c r="O254" i="17"/>
  <c r="O254" i="16"/>
  <c r="K254" i="17"/>
  <c r="K254" i="16"/>
  <c r="G254" i="17"/>
  <c r="G254" i="16"/>
  <c r="C254" i="17"/>
  <c r="C254" i="16"/>
  <c r="O247" i="17"/>
  <c r="O247" i="16"/>
  <c r="K247" i="17"/>
  <c r="K247" i="16"/>
  <c r="G247" i="17"/>
  <c r="G247" i="16"/>
  <c r="C247" i="17"/>
  <c r="C247" i="16"/>
  <c r="O246" i="17"/>
  <c r="O246" i="16"/>
  <c r="K246" i="17"/>
  <c r="K246" i="16"/>
  <c r="G246" i="17"/>
  <c r="G246" i="16"/>
  <c r="C246" i="17"/>
  <c r="C246" i="16"/>
  <c r="O245" i="17"/>
  <c r="O245" i="16"/>
  <c r="K245" i="17"/>
  <c r="K245" i="16"/>
  <c r="G245" i="17"/>
  <c r="G245" i="16"/>
  <c r="C245" i="17"/>
  <c r="C245" i="16"/>
  <c r="O244" i="17"/>
  <c r="O244" i="16"/>
  <c r="K244" i="17"/>
  <c r="K244" i="16"/>
  <c r="G244" i="17"/>
  <c r="G244" i="16"/>
  <c r="C244" i="17"/>
  <c r="C244" i="16"/>
  <c r="O239" i="17"/>
  <c r="O239" i="16"/>
  <c r="K239" i="17"/>
  <c r="K239" i="16"/>
  <c r="G239" i="17"/>
  <c r="G239" i="16"/>
  <c r="C239" i="17"/>
  <c r="C239" i="16"/>
  <c r="O237" i="17"/>
  <c r="O237" i="16"/>
  <c r="K237" i="17"/>
  <c r="K237" i="16"/>
  <c r="G237" i="17"/>
  <c r="G237" i="16"/>
  <c r="C237" i="17"/>
  <c r="C237" i="16"/>
  <c r="O236" i="17"/>
  <c r="O236" i="16"/>
  <c r="K236" i="17"/>
  <c r="K236" i="16"/>
  <c r="G236" i="17"/>
  <c r="G236" i="16"/>
  <c r="C236" i="17"/>
  <c r="C236" i="16"/>
  <c r="G234" i="16"/>
  <c r="G233" i="16"/>
  <c r="G232" i="16"/>
  <c r="G231" i="16"/>
  <c r="G230" i="16"/>
  <c r="G227" i="16"/>
  <c r="G226" i="16"/>
  <c r="G225" i="16"/>
  <c r="G224" i="16"/>
  <c r="G223" i="16"/>
  <c r="G222" i="16"/>
  <c r="G221" i="16"/>
  <c r="G220" i="16"/>
  <c r="Q180" i="21"/>
  <c r="Q181" i="21"/>
  <c r="Q182" i="21"/>
  <c r="Q184" i="21"/>
  <c r="Q185" i="21"/>
  <c r="Q187" i="21"/>
  <c r="Q188" i="21"/>
  <c r="Q189" i="21"/>
  <c r="Q192" i="21"/>
  <c r="Q226" i="21"/>
  <c r="Q80" i="18"/>
  <c r="M180" i="21"/>
  <c r="M181" i="21"/>
  <c r="M182" i="21"/>
  <c r="M184" i="21"/>
  <c r="M185" i="21"/>
  <c r="M187" i="21"/>
  <c r="M188" i="21"/>
  <c r="M189" i="21"/>
  <c r="M192" i="21"/>
  <c r="M226" i="21"/>
  <c r="M80" i="18"/>
  <c r="I180" i="21"/>
  <c r="I181" i="21"/>
  <c r="I182" i="21"/>
  <c r="I184" i="21"/>
  <c r="I185" i="21"/>
  <c r="I187" i="21"/>
  <c r="I188" i="21"/>
  <c r="I189" i="21"/>
  <c r="I192" i="21"/>
  <c r="I226" i="21"/>
  <c r="I80" i="18"/>
  <c r="E180" i="21"/>
  <c r="E181" i="21"/>
  <c r="E182" i="21"/>
  <c r="E184" i="21"/>
  <c r="E185" i="21"/>
  <c r="E187" i="21"/>
  <c r="E188" i="21"/>
  <c r="E189" i="21"/>
  <c r="E192" i="21"/>
  <c r="E226" i="21"/>
  <c r="E80" i="18"/>
  <c r="Q162" i="21"/>
  <c r="Q164" i="21"/>
  <c r="Q165" i="21"/>
  <c r="Q166" i="21"/>
  <c r="Q168" i="21"/>
  <c r="Q169" i="21"/>
  <c r="Q170" i="21"/>
  <c r="Q173" i="21"/>
  <c r="Q214" i="21"/>
  <c r="Q79" i="18"/>
  <c r="M162" i="21"/>
  <c r="M164" i="21"/>
  <c r="M165" i="21"/>
  <c r="M166" i="21"/>
  <c r="M168" i="21"/>
  <c r="M169" i="21"/>
  <c r="M170" i="21"/>
  <c r="M173" i="21"/>
  <c r="M214" i="21"/>
  <c r="M79" i="18"/>
  <c r="I162" i="21"/>
  <c r="I164" i="21"/>
  <c r="I165" i="21"/>
  <c r="I166" i="21"/>
  <c r="I168" i="21"/>
  <c r="I169" i="21"/>
  <c r="I170" i="21"/>
  <c r="I173" i="21"/>
  <c r="I214" i="21"/>
  <c r="I79" i="18"/>
  <c r="E162" i="21"/>
  <c r="E164" i="21"/>
  <c r="E165" i="21"/>
  <c r="E166" i="21"/>
  <c r="E168" i="21"/>
  <c r="E169" i="21"/>
  <c r="E170" i="21"/>
  <c r="E173" i="21"/>
  <c r="E214" i="21"/>
  <c r="E79" i="18"/>
  <c r="Q60" i="22"/>
  <c r="Q148" i="25"/>
  <c r="Q150" i="25"/>
  <c r="Q151" i="25"/>
  <c r="Q152" i="25"/>
  <c r="Q154" i="25"/>
  <c r="Q155" i="25"/>
  <c r="Q157" i="25"/>
  <c r="Q158" i="25"/>
  <c r="Q160" i="25"/>
  <c r="Q191" i="25"/>
  <c r="I60" i="22"/>
  <c r="I148" i="25"/>
  <c r="I150" i="25"/>
  <c r="I151" i="25"/>
  <c r="I152" i="25"/>
  <c r="I154" i="25"/>
  <c r="I155" i="25"/>
  <c r="I157" i="25"/>
  <c r="I158" i="25"/>
  <c r="I160" i="25"/>
  <c r="I191" i="25"/>
  <c r="M123" i="28"/>
  <c r="E123" i="28"/>
  <c r="O95" i="28"/>
  <c r="K95" i="28"/>
  <c r="C95" i="28"/>
  <c r="P107" i="29"/>
  <c r="N153" i="29"/>
  <c r="N59" i="26"/>
  <c r="J153" i="29"/>
  <c r="J59" i="26"/>
  <c r="F153" i="29"/>
  <c r="F59" i="26"/>
  <c r="N143" i="29"/>
  <c r="N58" i="26"/>
  <c r="J143" i="29"/>
  <c r="J58" i="26"/>
  <c r="F143" i="29"/>
  <c r="F58" i="26"/>
  <c r="N50" i="9"/>
  <c r="J50" i="9"/>
  <c r="F50" i="9"/>
  <c r="B50" i="9"/>
  <c r="N49" i="9"/>
  <c r="J49" i="9"/>
  <c r="F49" i="9"/>
  <c r="B49" i="9"/>
  <c r="N48" i="9"/>
  <c r="J48" i="9"/>
  <c r="F48" i="9"/>
  <c r="B48" i="9"/>
  <c r="N133" i="29"/>
  <c r="N57" i="26"/>
  <c r="J133" i="29"/>
  <c r="J57" i="26"/>
  <c r="F133" i="29"/>
  <c r="F57" i="26"/>
  <c r="Q113" i="31"/>
  <c r="Q114" i="31"/>
  <c r="Q115" i="31"/>
  <c r="Q116" i="31"/>
  <c r="Q117" i="31"/>
  <c r="Q118" i="31"/>
  <c r="Q119" i="31"/>
  <c r="Q120" i="31"/>
  <c r="Q121" i="31"/>
  <c r="Q122" i="31"/>
  <c r="Q123" i="31"/>
  <c r="M113" i="31"/>
  <c r="M114" i="31"/>
  <c r="M115" i="31"/>
  <c r="M116" i="31"/>
  <c r="M117" i="31"/>
  <c r="M118" i="31"/>
  <c r="M119" i="31"/>
  <c r="M120" i="31"/>
  <c r="M121" i="31"/>
  <c r="M122" i="31"/>
  <c r="M123" i="31"/>
  <c r="I113" i="31"/>
  <c r="I114" i="31"/>
  <c r="I115" i="31"/>
  <c r="I116" i="31"/>
  <c r="I117" i="31"/>
  <c r="I118" i="31"/>
  <c r="I119" i="31"/>
  <c r="I120" i="31"/>
  <c r="I121" i="31"/>
  <c r="I122" i="31"/>
  <c r="I123" i="31"/>
  <c r="E113" i="31"/>
  <c r="E114" i="31"/>
  <c r="E115" i="31"/>
  <c r="E116" i="31"/>
  <c r="E117" i="31"/>
  <c r="E118" i="31"/>
  <c r="E119" i="31"/>
  <c r="E120" i="31"/>
  <c r="E121" i="31"/>
  <c r="E122" i="31"/>
  <c r="E123" i="31"/>
  <c r="N83" i="31"/>
  <c r="J83" i="31"/>
  <c r="P91" i="53"/>
  <c r="P106" i="53"/>
  <c r="L91" i="53"/>
  <c r="L106" i="53"/>
  <c r="H91" i="53"/>
  <c r="H106" i="53"/>
  <c r="D91" i="53"/>
  <c r="D106" i="53"/>
  <c r="P105" i="53"/>
  <c r="P90" i="53"/>
  <c r="L90" i="53"/>
  <c r="L105" i="53"/>
  <c r="H90" i="53"/>
  <c r="H105" i="53"/>
  <c r="D90" i="53"/>
  <c r="D105" i="53"/>
  <c r="P104" i="53"/>
  <c r="P86" i="53"/>
  <c r="L86" i="53"/>
  <c r="L104" i="53"/>
  <c r="H86" i="53"/>
  <c r="H104" i="53"/>
  <c r="D86" i="53"/>
  <c r="D104" i="53"/>
  <c r="P103" i="53"/>
  <c r="P82" i="53"/>
  <c r="L82" i="53"/>
  <c r="L103" i="53"/>
  <c r="H82" i="53"/>
  <c r="H103" i="53"/>
  <c r="D82" i="53"/>
  <c r="D103" i="53"/>
  <c r="P102" i="53"/>
  <c r="P79" i="53"/>
  <c r="L79" i="53"/>
  <c r="L102" i="53"/>
  <c r="H79" i="53"/>
  <c r="H102" i="53"/>
  <c r="D79" i="53"/>
  <c r="D102" i="53"/>
  <c r="P101" i="53"/>
  <c r="P78" i="53"/>
  <c r="L78" i="53"/>
  <c r="L101" i="53"/>
  <c r="H78" i="53"/>
  <c r="H101" i="53"/>
  <c r="D78" i="53"/>
  <c r="D101" i="53"/>
  <c r="P100" i="53"/>
  <c r="P77" i="53"/>
  <c r="L77" i="53"/>
  <c r="L100" i="53"/>
  <c r="H77" i="53"/>
  <c r="H100" i="53"/>
  <c r="D77" i="53"/>
  <c r="D100" i="53"/>
  <c r="P76" i="53"/>
  <c r="P99" i="53"/>
  <c r="L76" i="53"/>
  <c r="L99" i="53"/>
  <c r="H76" i="53"/>
  <c r="H99" i="53"/>
  <c r="D76" i="53"/>
  <c r="D99" i="53"/>
  <c r="P75" i="53"/>
  <c r="P98" i="53"/>
  <c r="L75" i="53"/>
  <c r="L98" i="53"/>
  <c r="H75" i="53"/>
  <c r="H98" i="53"/>
  <c r="D75" i="53"/>
  <c r="D98" i="53"/>
  <c r="P74" i="53"/>
  <c r="P97" i="53"/>
  <c r="L74" i="53"/>
  <c r="L97" i="53"/>
  <c r="H74" i="53"/>
  <c r="H97" i="53"/>
  <c r="D74" i="53"/>
  <c r="D97" i="53"/>
  <c r="P73" i="53"/>
  <c r="P96" i="53"/>
  <c r="L73" i="53"/>
  <c r="L96" i="53"/>
  <c r="H73" i="53"/>
  <c r="H96" i="53"/>
  <c r="D73" i="53"/>
  <c r="D96" i="53"/>
  <c r="P102" i="6"/>
  <c r="L102" i="6"/>
  <c r="H102" i="6"/>
  <c r="D102" i="6"/>
  <c r="L99" i="6"/>
  <c r="D99" i="6"/>
  <c r="L64" i="6"/>
  <c r="L137" i="6" s="1"/>
  <c r="L60" i="6"/>
  <c r="L133" i="6" s="1"/>
  <c r="P59" i="6"/>
  <c r="L59" i="6"/>
  <c r="H59" i="6"/>
  <c r="D59" i="6"/>
  <c r="P57" i="6"/>
  <c r="L57" i="6"/>
  <c r="H57" i="6"/>
  <c r="D57" i="6"/>
  <c r="P56" i="6"/>
  <c r="L56" i="6"/>
  <c r="H56" i="6"/>
  <c r="P54" i="6"/>
  <c r="P4" i="6"/>
  <c r="P128" i="6" s="1"/>
  <c r="L4" i="6"/>
  <c r="H4" i="6"/>
  <c r="D4" i="6"/>
  <c r="P63" i="10"/>
  <c r="L63" i="10"/>
  <c r="H63" i="10"/>
  <c r="D63" i="10"/>
  <c r="P62" i="10"/>
  <c r="L62" i="10"/>
  <c r="H62" i="10"/>
  <c r="D62" i="10"/>
  <c r="N61" i="10"/>
  <c r="F61" i="10"/>
  <c r="P60" i="10"/>
  <c r="L60" i="10"/>
  <c r="H60" i="10"/>
  <c r="D60" i="10"/>
  <c r="P59" i="10"/>
  <c r="L59" i="10"/>
  <c r="H59" i="10"/>
  <c r="D59" i="10"/>
  <c r="O57" i="10"/>
  <c r="O61" i="10"/>
  <c r="K57" i="10"/>
  <c r="K61" i="10"/>
  <c r="G57" i="10"/>
  <c r="G61" i="10"/>
  <c r="O154" i="11"/>
  <c r="G154" i="11"/>
  <c r="O153" i="11"/>
  <c r="G153" i="11"/>
  <c r="O152" i="11"/>
  <c r="G152" i="11"/>
  <c r="O151" i="11"/>
  <c r="G151" i="11"/>
  <c r="O150" i="11"/>
  <c r="G150" i="11"/>
  <c r="O149" i="11"/>
  <c r="G149" i="11"/>
  <c r="O148" i="11"/>
  <c r="G148" i="11"/>
  <c r="O147" i="11"/>
  <c r="G147" i="11"/>
  <c r="O146" i="11"/>
  <c r="G146" i="11"/>
  <c r="O143" i="11"/>
  <c r="G143" i="11"/>
  <c r="O142" i="11"/>
  <c r="G142" i="11"/>
  <c r="O141" i="11"/>
  <c r="G141" i="11"/>
  <c r="O140" i="11"/>
  <c r="G140" i="11"/>
  <c r="O139" i="11"/>
  <c r="G139" i="11"/>
  <c r="O138" i="11"/>
  <c r="G138" i="11"/>
  <c r="O137" i="11"/>
  <c r="G137" i="11"/>
  <c r="O136" i="11"/>
  <c r="G136" i="11"/>
  <c r="O135" i="11"/>
  <c r="G135" i="11"/>
  <c r="K154" i="13"/>
  <c r="C154" i="13"/>
  <c r="K153" i="13"/>
  <c r="C153" i="13"/>
  <c r="K151" i="13"/>
  <c r="C151" i="13"/>
  <c r="K150" i="13"/>
  <c r="C150" i="13"/>
  <c r="K143" i="13"/>
  <c r="C143" i="13"/>
  <c r="K142" i="13"/>
  <c r="C142" i="13"/>
  <c r="K141" i="13"/>
  <c r="C141" i="13"/>
  <c r="K140" i="13"/>
  <c r="C140" i="13"/>
  <c r="K139" i="13"/>
  <c r="C139" i="13"/>
  <c r="K130" i="13"/>
  <c r="C130" i="13"/>
  <c r="K113" i="13"/>
  <c r="C113" i="13"/>
  <c r="N120" i="13"/>
  <c r="N121" i="13"/>
  <c r="N123" i="13"/>
  <c r="N124" i="13"/>
  <c r="N126" i="13"/>
  <c r="N127" i="13"/>
  <c r="N128" i="13"/>
  <c r="N130" i="13"/>
  <c r="N145" i="13"/>
  <c r="J120" i="13"/>
  <c r="J121" i="13"/>
  <c r="J123" i="13"/>
  <c r="J124" i="13"/>
  <c r="J126" i="13"/>
  <c r="J127" i="13"/>
  <c r="J128" i="13"/>
  <c r="J130" i="13"/>
  <c r="J145" i="13"/>
  <c r="F120" i="13"/>
  <c r="F121" i="13"/>
  <c r="F123" i="13"/>
  <c r="F124" i="13"/>
  <c r="F126" i="13"/>
  <c r="F127" i="13"/>
  <c r="F128" i="13"/>
  <c r="F130" i="13"/>
  <c r="F145" i="13"/>
  <c r="B120" i="13"/>
  <c r="B121" i="13"/>
  <c r="B123" i="13"/>
  <c r="B124" i="13"/>
  <c r="B126" i="13"/>
  <c r="B127" i="13"/>
  <c r="B128" i="13"/>
  <c r="B130" i="13"/>
  <c r="B145" i="13"/>
  <c r="N103" i="13"/>
  <c r="N104" i="13"/>
  <c r="N105" i="13"/>
  <c r="N106" i="13"/>
  <c r="N107" i="13"/>
  <c r="N109" i="13"/>
  <c r="N110" i="13"/>
  <c r="N111" i="13"/>
  <c r="N113" i="13"/>
  <c r="N134" i="13"/>
  <c r="J103" i="13"/>
  <c r="J104" i="13"/>
  <c r="J105" i="13"/>
  <c r="J106" i="13"/>
  <c r="J107" i="13"/>
  <c r="J109" i="13"/>
  <c r="J110" i="13"/>
  <c r="J111" i="13"/>
  <c r="J113" i="13"/>
  <c r="J134" i="13"/>
  <c r="F103" i="13"/>
  <c r="F104" i="13"/>
  <c r="F105" i="13"/>
  <c r="F106" i="13"/>
  <c r="F107" i="13"/>
  <c r="F109" i="13"/>
  <c r="F110" i="13"/>
  <c r="F111" i="13"/>
  <c r="F113" i="13"/>
  <c r="F134" i="13"/>
  <c r="B103" i="13"/>
  <c r="B104" i="13"/>
  <c r="B105" i="13"/>
  <c r="B106" i="13"/>
  <c r="B107" i="13"/>
  <c r="B109" i="13"/>
  <c r="B110" i="13"/>
  <c r="B111" i="13"/>
  <c r="B113" i="13"/>
  <c r="B134" i="13"/>
  <c r="K257" i="15"/>
  <c r="C257" i="15"/>
  <c r="K256" i="15"/>
  <c r="C256" i="15"/>
  <c r="K255" i="15"/>
  <c r="C255" i="15"/>
  <c r="K254" i="15"/>
  <c r="C254" i="15"/>
  <c r="K253" i="15"/>
  <c r="C253" i="15"/>
  <c r="K252" i="15"/>
  <c r="C252" i="15"/>
  <c r="K251" i="15"/>
  <c r="C251" i="15"/>
  <c r="K250" i="15"/>
  <c r="C250" i="15"/>
  <c r="K247" i="15"/>
  <c r="C247" i="15"/>
  <c r="K246" i="15"/>
  <c r="C246" i="15"/>
  <c r="K245" i="15"/>
  <c r="C245" i="15"/>
  <c r="K244" i="15"/>
  <c r="C244" i="15"/>
  <c r="K243" i="15"/>
  <c r="C243" i="15"/>
  <c r="K242" i="15"/>
  <c r="C242" i="15"/>
  <c r="K241" i="15"/>
  <c r="C241" i="15"/>
  <c r="K240" i="15"/>
  <c r="C240" i="15"/>
  <c r="K237" i="15"/>
  <c r="C237" i="15"/>
  <c r="K236" i="15"/>
  <c r="C236" i="15"/>
  <c r="K235" i="15"/>
  <c r="C235" i="15"/>
  <c r="K234" i="15"/>
  <c r="C234" i="15"/>
  <c r="K233" i="15"/>
  <c r="C233" i="15"/>
  <c r="K232" i="15"/>
  <c r="C232" i="15"/>
  <c r="K231" i="15"/>
  <c r="C231" i="15"/>
  <c r="K230" i="15"/>
  <c r="C230" i="15"/>
  <c r="K227" i="15"/>
  <c r="C227" i="15"/>
  <c r="K226" i="15"/>
  <c r="C226" i="15"/>
  <c r="K225" i="15"/>
  <c r="C225" i="15"/>
  <c r="K224" i="15"/>
  <c r="C224" i="15"/>
  <c r="K223" i="15"/>
  <c r="C223" i="15"/>
  <c r="K222" i="15"/>
  <c r="C222" i="15"/>
  <c r="K221" i="15"/>
  <c r="C221" i="15"/>
  <c r="C234" i="16"/>
  <c r="C227" i="16"/>
  <c r="C226" i="16"/>
  <c r="C225" i="16"/>
  <c r="C220" i="16"/>
  <c r="O205" i="17"/>
  <c r="O206" i="17"/>
  <c r="O207" i="17"/>
  <c r="O209" i="17"/>
  <c r="O210" i="17"/>
  <c r="O212" i="17"/>
  <c r="O213" i="17"/>
  <c r="O214" i="17"/>
  <c r="O216" i="17"/>
  <c r="O249" i="17"/>
  <c r="O77" i="14"/>
  <c r="K205" i="17"/>
  <c r="K206" i="17"/>
  <c r="K207" i="17"/>
  <c r="K209" i="17"/>
  <c r="K210" i="17"/>
  <c r="K212" i="17"/>
  <c r="K213" i="17"/>
  <c r="K214" i="17"/>
  <c r="K216" i="17"/>
  <c r="K249" i="17"/>
  <c r="K77" i="14"/>
  <c r="G205" i="17"/>
  <c r="G206" i="17"/>
  <c r="G207" i="17"/>
  <c r="G209" i="17"/>
  <c r="G210" i="17"/>
  <c r="G212" i="17"/>
  <c r="G213" i="17"/>
  <c r="G214" i="17"/>
  <c r="G216" i="17"/>
  <c r="G249" i="17"/>
  <c r="G77" i="14"/>
  <c r="C209" i="17"/>
  <c r="C210" i="17"/>
  <c r="C212" i="17"/>
  <c r="C213" i="17"/>
  <c r="C214" i="17"/>
  <c r="C216" i="17"/>
  <c r="C249" i="17"/>
  <c r="C77" i="14"/>
  <c r="O172" i="17"/>
  <c r="O174" i="17"/>
  <c r="O175" i="17"/>
  <c r="O177" i="17"/>
  <c r="O178" i="17"/>
  <c r="O179" i="17"/>
  <c r="O181" i="17"/>
  <c r="O229" i="17"/>
  <c r="O75" i="14"/>
  <c r="O74" i="14" s="1"/>
  <c r="K172" i="17"/>
  <c r="K174" i="17"/>
  <c r="K175" i="17"/>
  <c r="K177" i="17"/>
  <c r="K178" i="17"/>
  <c r="K179" i="17"/>
  <c r="K181" i="17"/>
  <c r="K229" i="17"/>
  <c r="K75" i="14"/>
  <c r="K74" i="14" s="1"/>
  <c r="G172" i="17"/>
  <c r="G174" i="17"/>
  <c r="G175" i="17"/>
  <c r="G177" i="17"/>
  <c r="G178" i="17"/>
  <c r="G179" i="17"/>
  <c r="G181" i="17"/>
  <c r="G229" i="17"/>
  <c r="G75" i="14"/>
  <c r="G74" i="14" s="1"/>
  <c r="C172" i="17"/>
  <c r="C174" i="17"/>
  <c r="C175" i="17"/>
  <c r="C177" i="17"/>
  <c r="C178" i="17"/>
  <c r="C179" i="17"/>
  <c r="C181" i="17"/>
  <c r="C229" i="17"/>
  <c r="C75" i="14"/>
  <c r="C74" i="14" s="1"/>
  <c r="P180" i="21"/>
  <c r="P181" i="21"/>
  <c r="P182" i="21"/>
  <c r="P184" i="21"/>
  <c r="P185" i="21"/>
  <c r="P187" i="21"/>
  <c r="P188" i="21"/>
  <c r="P189" i="21"/>
  <c r="P192" i="21"/>
  <c r="P226" i="21"/>
  <c r="P80" i="18"/>
  <c r="P109" i="6" s="1"/>
  <c r="L180" i="21"/>
  <c r="L181" i="21"/>
  <c r="L182" i="21"/>
  <c r="L184" i="21"/>
  <c r="L185" i="21"/>
  <c r="L187" i="21"/>
  <c r="L188" i="21"/>
  <c r="L189" i="21"/>
  <c r="L192" i="21"/>
  <c r="L226" i="21"/>
  <c r="L80" i="18"/>
  <c r="L109" i="6" s="1"/>
  <c r="H180" i="21"/>
  <c r="H181" i="21"/>
  <c r="H182" i="21"/>
  <c r="H184" i="21"/>
  <c r="H185" i="21"/>
  <c r="H187" i="21"/>
  <c r="H188" i="21"/>
  <c r="H189" i="21"/>
  <c r="H192" i="21"/>
  <c r="H226" i="21"/>
  <c r="H80" i="18"/>
  <c r="H109" i="6" s="1"/>
  <c r="D180" i="21"/>
  <c r="D181" i="21"/>
  <c r="D182" i="21"/>
  <c r="D184" i="21"/>
  <c r="D185" i="21"/>
  <c r="D187" i="21"/>
  <c r="D188" i="21"/>
  <c r="D189" i="21"/>
  <c r="D192" i="21"/>
  <c r="D226" i="21"/>
  <c r="D80" i="18"/>
  <c r="D109" i="6" s="1"/>
  <c r="P162" i="21"/>
  <c r="P164" i="21"/>
  <c r="P165" i="21"/>
  <c r="P166" i="21"/>
  <c r="P168" i="21"/>
  <c r="P169" i="21"/>
  <c r="P170" i="21"/>
  <c r="P173" i="21"/>
  <c r="P214" i="21"/>
  <c r="P79" i="18"/>
  <c r="P100" i="18" s="1"/>
  <c r="P163" i="6" s="1"/>
  <c r="L162" i="21"/>
  <c r="L164" i="21"/>
  <c r="L165" i="21"/>
  <c r="L166" i="21"/>
  <c r="L168" i="21"/>
  <c r="L169" i="21"/>
  <c r="L170" i="21"/>
  <c r="L173" i="21"/>
  <c r="L214" i="21"/>
  <c r="L79" i="18"/>
  <c r="L100" i="18" s="1"/>
  <c r="L163" i="6" s="1"/>
  <c r="H162" i="21"/>
  <c r="H164" i="21"/>
  <c r="H165" i="21"/>
  <c r="H166" i="21"/>
  <c r="H168" i="21"/>
  <c r="H169" i="21"/>
  <c r="H170" i="21"/>
  <c r="H173" i="21"/>
  <c r="H214" i="21"/>
  <c r="H79" i="18"/>
  <c r="H100" i="18" s="1"/>
  <c r="H163" i="6" s="1"/>
  <c r="D162" i="21"/>
  <c r="D164" i="21"/>
  <c r="D165" i="21"/>
  <c r="D166" i="21"/>
  <c r="D168" i="21"/>
  <c r="D169" i="21"/>
  <c r="D170" i="21"/>
  <c r="D173" i="21"/>
  <c r="D214" i="21"/>
  <c r="D79" i="18"/>
  <c r="D100" i="18" s="1"/>
  <c r="D163" i="6" s="1"/>
  <c r="E107" i="28"/>
  <c r="O153" i="28"/>
  <c r="O72" i="26"/>
  <c r="K153" i="28"/>
  <c r="K72" i="26"/>
  <c r="G153" i="28"/>
  <c r="G72" i="26"/>
  <c r="C153" i="28"/>
  <c r="C72" i="26"/>
  <c r="O71" i="26"/>
  <c r="O143" i="28"/>
  <c r="K143" i="28"/>
  <c r="K71" i="26"/>
  <c r="G71" i="26"/>
  <c r="G143" i="28"/>
  <c r="C143" i="28"/>
  <c r="C71" i="26"/>
  <c r="O70" i="26"/>
  <c r="O133" i="28"/>
  <c r="K133" i="28"/>
  <c r="K70" i="26"/>
  <c r="G70" i="26"/>
  <c r="G133" i="28"/>
  <c r="C133" i="28"/>
  <c r="C70" i="26"/>
  <c r="P159" i="29"/>
  <c r="L159" i="29"/>
  <c r="H159" i="29"/>
  <c r="D159" i="29"/>
  <c r="B153" i="29"/>
  <c r="B148" i="29"/>
  <c r="N147" i="29"/>
  <c r="J147" i="29"/>
  <c r="F147" i="29"/>
  <c r="B147" i="29"/>
  <c r="N146" i="29"/>
  <c r="J146" i="29"/>
  <c r="F146" i="29"/>
  <c r="B146" i="29"/>
  <c r="N145" i="29"/>
  <c r="J145" i="29"/>
  <c r="F145" i="29"/>
  <c r="B145" i="29"/>
  <c r="N144" i="29"/>
  <c r="J144" i="29"/>
  <c r="F144" i="29"/>
  <c r="B144" i="29"/>
  <c r="P139" i="29"/>
  <c r="L139" i="29"/>
  <c r="H139" i="29"/>
  <c r="D139" i="29"/>
  <c r="B133" i="29"/>
  <c r="N129" i="29"/>
  <c r="J129" i="29"/>
  <c r="F129" i="29"/>
  <c r="B129" i="29"/>
  <c r="N128" i="29"/>
  <c r="J128" i="29"/>
  <c r="F128" i="29"/>
  <c r="P102" i="29"/>
  <c r="L102" i="29"/>
  <c r="H102" i="29"/>
  <c r="D102" i="29"/>
  <c r="P100" i="29"/>
  <c r="L100" i="29"/>
  <c r="L95" i="29" s="1"/>
  <c r="H100" i="29"/>
  <c r="D100" i="29"/>
  <c r="D95" i="29" s="1"/>
  <c r="N123" i="32"/>
  <c r="N123" i="31"/>
  <c r="J123" i="32"/>
  <c r="J123" i="31"/>
  <c r="F123" i="32"/>
  <c r="F123" i="31"/>
  <c r="N122" i="32"/>
  <c r="N122" i="31"/>
  <c r="N122" i="33"/>
  <c r="J122" i="32"/>
  <c r="J122" i="33"/>
  <c r="J122" i="31"/>
  <c r="F122" i="32"/>
  <c r="F122" i="31"/>
  <c r="N121" i="32"/>
  <c r="N121" i="33"/>
  <c r="N121" i="31"/>
  <c r="J121" i="32"/>
  <c r="J121" i="33"/>
  <c r="J121" i="31"/>
  <c r="F121" i="32"/>
  <c r="F121" i="31"/>
  <c r="B121" i="32"/>
  <c r="B121" i="33"/>
  <c r="N120" i="32"/>
  <c r="N120" i="31"/>
  <c r="J120" i="32"/>
  <c r="J120" i="33"/>
  <c r="J120" i="31"/>
  <c r="F120" i="32"/>
  <c r="F120" i="31"/>
  <c r="B120" i="32"/>
  <c r="B120" i="33"/>
  <c r="N119" i="32"/>
  <c r="N119" i="33"/>
  <c r="N119" i="31"/>
  <c r="J119" i="32"/>
  <c r="J119" i="31"/>
  <c r="F119" i="32"/>
  <c r="F119" i="31"/>
  <c r="B119" i="32"/>
  <c r="B119" i="33"/>
  <c r="N118" i="32"/>
  <c r="N118" i="31"/>
  <c r="N118" i="33"/>
  <c r="J118" i="32"/>
  <c r="J118" i="33"/>
  <c r="J118" i="31"/>
  <c r="F118" i="32"/>
  <c r="F118" i="31"/>
  <c r="N117" i="32"/>
  <c r="N117" i="33"/>
  <c r="N117" i="31"/>
  <c r="J117" i="32"/>
  <c r="J117" i="33"/>
  <c r="J117" i="31"/>
  <c r="F117" i="32"/>
  <c r="F117" i="31"/>
  <c r="B117" i="32"/>
  <c r="B117" i="33"/>
  <c r="N116" i="32"/>
  <c r="N116" i="31"/>
  <c r="J116" i="32"/>
  <c r="J116" i="31"/>
  <c r="F116" i="32"/>
  <c r="F116" i="31"/>
  <c r="N115" i="32"/>
  <c r="N115" i="31"/>
  <c r="J115" i="32"/>
  <c r="J115" i="31"/>
  <c r="F115" i="32"/>
  <c r="F115" i="31"/>
  <c r="N114" i="32"/>
  <c r="N114" i="31"/>
  <c r="J114" i="32"/>
  <c r="J114" i="31"/>
  <c r="F114" i="32"/>
  <c r="F114" i="31"/>
  <c r="N113" i="32"/>
  <c r="N113" i="31"/>
  <c r="J113" i="32"/>
  <c r="J113" i="31"/>
  <c r="F113" i="32"/>
  <c r="F113" i="31"/>
  <c r="J112" i="32"/>
  <c r="J112" i="33"/>
  <c r="B112" i="32"/>
  <c r="B112" i="33"/>
  <c r="K83" i="32"/>
  <c r="C83" i="32"/>
  <c r="B122" i="33"/>
  <c r="N112" i="33"/>
  <c r="G42" i="6"/>
  <c r="C42" i="6"/>
  <c r="O39" i="6"/>
  <c r="K39" i="6"/>
  <c r="G39" i="6"/>
  <c r="O30" i="6"/>
  <c r="K30" i="6"/>
  <c r="G30" i="6"/>
  <c r="C30" i="6"/>
  <c r="N146" i="11"/>
  <c r="N147" i="11"/>
  <c r="N148" i="11"/>
  <c r="N149" i="11"/>
  <c r="N150" i="11"/>
  <c r="N151" i="11"/>
  <c r="N152" i="11"/>
  <c r="N153" i="11"/>
  <c r="N154" i="11"/>
  <c r="J146" i="11"/>
  <c r="J147" i="11"/>
  <c r="J148" i="11"/>
  <c r="J149" i="11"/>
  <c r="J150" i="11"/>
  <c r="J151" i="11"/>
  <c r="J152" i="11"/>
  <c r="J153" i="11"/>
  <c r="J154" i="11"/>
  <c r="F146" i="11"/>
  <c r="F147" i="11"/>
  <c r="F148" i="11"/>
  <c r="F149" i="11"/>
  <c r="F150" i="11"/>
  <c r="F151" i="11"/>
  <c r="F152" i="11"/>
  <c r="F153" i="11"/>
  <c r="F154" i="11"/>
  <c r="B146" i="11"/>
  <c r="B147" i="11"/>
  <c r="B148" i="11"/>
  <c r="B149" i="11"/>
  <c r="B150" i="11"/>
  <c r="B151" i="11"/>
  <c r="B152" i="11"/>
  <c r="B153" i="11"/>
  <c r="B154" i="11"/>
  <c r="N135" i="11"/>
  <c r="N136" i="11"/>
  <c r="N137" i="11"/>
  <c r="N138" i="11"/>
  <c r="N139" i="11"/>
  <c r="N140" i="11"/>
  <c r="N141" i="11"/>
  <c r="N142" i="11"/>
  <c r="N143" i="11"/>
  <c r="J135" i="11"/>
  <c r="J136" i="11"/>
  <c r="J137" i="11"/>
  <c r="J138" i="11"/>
  <c r="J139" i="11"/>
  <c r="J140" i="11"/>
  <c r="J141" i="11"/>
  <c r="J142" i="11"/>
  <c r="J143" i="11"/>
  <c r="F135" i="11"/>
  <c r="F136" i="11"/>
  <c r="F137" i="11"/>
  <c r="F138" i="11"/>
  <c r="F139" i="11"/>
  <c r="F140" i="11"/>
  <c r="F141" i="11"/>
  <c r="F142" i="11"/>
  <c r="F143" i="11"/>
  <c r="B135" i="11"/>
  <c r="B136" i="11"/>
  <c r="B137" i="11"/>
  <c r="B138" i="11"/>
  <c r="B139" i="11"/>
  <c r="B140" i="11"/>
  <c r="B141" i="11"/>
  <c r="B142" i="11"/>
  <c r="B143" i="11"/>
  <c r="Q154" i="13"/>
  <c r="I154" i="13"/>
  <c r="Q153" i="13"/>
  <c r="I153" i="13"/>
  <c r="Q151" i="13"/>
  <c r="I151" i="13"/>
  <c r="Q150" i="13"/>
  <c r="I150" i="13"/>
  <c r="Q143" i="13"/>
  <c r="I143" i="13"/>
  <c r="Q142" i="13"/>
  <c r="I142" i="13"/>
  <c r="Q141" i="13"/>
  <c r="I141" i="13"/>
  <c r="Q140" i="13"/>
  <c r="I140" i="13"/>
  <c r="Q139" i="13"/>
  <c r="I139" i="13"/>
  <c r="P250" i="15"/>
  <c r="P251" i="15"/>
  <c r="P252" i="15"/>
  <c r="P253" i="15"/>
  <c r="P254" i="15"/>
  <c r="P255" i="15"/>
  <c r="P256" i="15"/>
  <c r="P257" i="15"/>
  <c r="L250" i="15"/>
  <c r="L251" i="15"/>
  <c r="L252" i="15"/>
  <c r="L253" i="15"/>
  <c r="L254" i="15"/>
  <c r="L255" i="15"/>
  <c r="L256" i="15"/>
  <c r="L257" i="15"/>
  <c r="H250" i="15"/>
  <c r="H251" i="15"/>
  <c r="H252" i="15"/>
  <c r="H253" i="15"/>
  <c r="H254" i="15"/>
  <c r="H255" i="15"/>
  <c r="H256" i="15"/>
  <c r="H257" i="15"/>
  <c r="D250" i="15"/>
  <c r="D251" i="15"/>
  <c r="D252" i="15"/>
  <c r="D253" i="15"/>
  <c r="D254" i="15"/>
  <c r="D255" i="15"/>
  <c r="D256" i="15"/>
  <c r="D257" i="15"/>
  <c r="P240" i="15"/>
  <c r="P241" i="15"/>
  <c r="P242" i="15"/>
  <c r="P243" i="15"/>
  <c r="P244" i="15"/>
  <c r="P245" i="15"/>
  <c r="P246" i="15"/>
  <c r="P247" i="15"/>
  <c r="L240" i="15"/>
  <c r="L241" i="15"/>
  <c r="L242" i="15"/>
  <c r="L243" i="15"/>
  <c r="L244" i="15"/>
  <c r="L245" i="15"/>
  <c r="L246" i="15"/>
  <c r="L247" i="15"/>
  <c r="H240" i="15"/>
  <c r="H241" i="15"/>
  <c r="H242" i="15"/>
  <c r="H243" i="15"/>
  <c r="H244" i="15"/>
  <c r="H245" i="15"/>
  <c r="H246" i="15"/>
  <c r="H247" i="15"/>
  <c r="D240" i="15"/>
  <c r="D241" i="15"/>
  <c r="D242" i="15"/>
  <c r="D243" i="15"/>
  <c r="D244" i="15"/>
  <c r="D245" i="15"/>
  <c r="D246" i="15"/>
  <c r="D247" i="15"/>
  <c r="P230" i="15"/>
  <c r="P231" i="15"/>
  <c r="P232" i="15"/>
  <c r="P233" i="15"/>
  <c r="P234" i="15"/>
  <c r="P235" i="15"/>
  <c r="P236" i="15"/>
  <c r="P237" i="15"/>
  <c r="L230" i="15"/>
  <c r="L231" i="15"/>
  <c r="L232" i="15"/>
  <c r="L233" i="15"/>
  <c r="L234" i="15"/>
  <c r="L235" i="15"/>
  <c r="L236" i="15"/>
  <c r="L237" i="15"/>
  <c r="H230" i="15"/>
  <c r="H231" i="15"/>
  <c r="H232" i="15"/>
  <c r="H233" i="15"/>
  <c r="H234" i="15"/>
  <c r="H235" i="15"/>
  <c r="H236" i="15"/>
  <c r="H237" i="15"/>
  <c r="D230" i="15"/>
  <c r="D231" i="15"/>
  <c r="D232" i="15"/>
  <c r="D233" i="15"/>
  <c r="D234" i="15"/>
  <c r="D235" i="15"/>
  <c r="D236" i="15"/>
  <c r="D237" i="15"/>
  <c r="P221" i="15"/>
  <c r="P222" i="15"/>
  <c r="P223" i="15"/>
  <c r="P224" i="15"/>
  <c r="P225" i="15"/>
  <c r="P226" i="15"/>
  <c r="P227" i="15"/>
  <c r="L221" i="15"/>
  <c r="L222" i="15"/>
  <c r="L223" i="15"/>
  <c r="L224" i="15"/>
  <c r="L225" i="15"/>
  <c r="L226" i="15"/>
  <c r="L227" i="15"/>
  <c r="H221" i="15"/>
  <c r="H222" i="15"/>
  <c r="H223" i="15"/>
  <c r="H224" i="15"/>
  <c r="H225" i="15"/>
  <c r="H226" i="15"/>
  <c r="H227" i="15"/>
  <c r="D221" i="15"/>
  <c r="D222" i="15"/>
  <c r="D223" i="15"/>
  <c r="D224" i="15"/>
  <c r="D225" i="15"/>
  <c r="D226" i="15"/>
  <c r="D227" i="15"/>
  <c r="Q257" i="17"/>
  <c r="Q257" i="16"/>
  <c r="M257" i="17"/>
  <c r="M257" i="16"/>
  <c r="I257" i="17"/>
  <c r="I257" i="16"/>
  <c r="E257" i="17"/>
  <c r="E257" i="16"/>
  <c r="Q256" i="17"/>
  <c r="Q256" i="16"/>
  <c r="M256" i="17"/>
  <c r="M256" i="16"/>
  <c r="I256" i="17"/>
  <c r="I256" i="16"/>
  <c r="E256" i="17"/>
  <c r="E256" i="16"/>
  <c r="Q255" i="17"/>
  <c r="Q255" i="16"/>
  <c r="M255" i="17"/>
  <c r="M255" i="16"/>
  <c r="I255" i="17"/>
  <c r="I255" i="16"/>
  <c r="E255" i="17"/>
  <c r="E255" i="16"/>
  <c r="Q254" i="17"/>
  <c r="Q254" i="16"/>
  <c r="M254" i="17"/>
  <c r="M254" i="16"/>
  <c r="I254" i="17"/>
  <c r="I254" i="16"/>
  <c r="E254" i="17"/>
  <c r="E254" i="16"/>
  <c r="Q247" i="17"/>
  <c r="Q247" i="16"/>
  <c r="M247" i="17"/>
  <c r="M247" i="16"/>
  <c r="I247" i="17"/>
  <c r="I247" i="16"/>
  <c r="E247" i="17"/>
  <c r="E247" i="16"/>
  <c r="Q246" i="17"/>
  <c r="Q246" i="16"/>
  <c r="M246" i="17"/>
  <c r="M246" i="16"/>
  <c r="I246" i="17"/>
  <c r="I246" i="16"/>
  <c r="E246" i="17"/>
  <c r="E246" i="16"/>
  <c r="Q245" i="17"/>
  <c r="Q245" i="16"/>
  <c r="M245" i="17"/>
  <c r="M245" i="16"/>
  <c r="I245" i="17"/>
  <c r="I245" i="16"/>
  <c r="E245" i="17"/>
  <c r="E245" i="16"/>
  <c r="Q244" i="17"/>
  <c r="Q244" i="16"/>
  <c r="M244" i="17"/>
  <c r="M244" i="16"/>
  <c r="I244" i="17"/>
  <c r="I244" i="16"/>
  <c r="E244" i="17"/>
  <c r="E244" i="16"/>
  <c r="Q239" i="17"/>
  <c r="Q239" i="16"/>
  <c r="M239" i="17"/>
  <c r="M239" i="16"/>
  <c r="I239" i="17"/>
  <c r="I239" i="16"/>
  <c r="E239" i="17"/>
  <c r="E239" i="16"/>
  <c r="Q237" i="17"/>
  <c r="Q237" i="16"/>
  <c r="M237" i="17"/>
  <c r="M237" i="16"/>
  <c r="I237" i="17"/>
  <c r="I237" i="16"/>
  <c r="E237" i="17"/>
  <c r="E237" i="16"/>
  <c r="Q236" i="17"/>
  <c r="Q236" i="16"/>
  <c r="M236" i="17"/>
  <c r="M236" i="16"/>
  <c r="I236" i="17"/>
  <c r="I236" i="16"/>
  <c r="E236" i="17"/>
  <c r="E236" i="16"/>
  <c r="Q234" i="17"/>
  <c r="Q234" i="16"/>
  <c r="M234" i="17"/>
  <c r="M234" i="16"/>
  <c r="I234" i="17"/>
  <c r="I234" i="16"/>
  <c r="E234" i="17"/>
  <c r="E234" i="16"/>
  <c r="Q227" i="17"/>
  <c r="Q227" i="16"/>
  <c r="M227" i="17"/>
  <c r="M227" i="16"/>
  <c r="I227" i="17"/>
  <c r="I227" i="16"/>
  <c r="E227" i="17"/>
  <c r="E227" i="16"/>
  <c r="Q226" i="17"/>
  <c r="Q226" i="16"/>
  <c r="M226" i="17"/>
  <c r="M226" i="16"/>
  <c r="I226" i="17"/>
  <c r="I226" i="16"/>
  <c r="E226" i="17"/>
  <c r="E226" i="16"/>
  <c r="Q225" i="17"/>
  <c r="Q225" i="16"/>
  <c r="M225" i="17"/>
  <c r="M225" i="16"/>
  <c r="I225" i="17"/>
  <c r="I225" i="16"/>
  <c r="E225" i="17"/>
  <c r="E225" i="16"/>
  <c r="Q220" i="17"/>
  <c r="Q220" i="16"/>
  <c r="M220" i="17"/>
  <c r="M220" i="16"/>
  <c r="I220" i="17"/>
  <c r="I220" i="16"/>
  <c r="E220" i="17"/>
  <c r="E220" i="16"/>
  <c r="O234" i="16"/>
  <c r="O233" i="16"/>
  <c r="O232" i="16"/>
  <c r="O231" i="16"/>
  <c r="O230" i="16"/>
  <c r="O227" i="16"/>
  <c r="O226" i="16"/>
  <c r="O225" i="16"/>
  <c r="O224" i="16"/>
  <c r="O223" i="16"/>
  <c r="O222" i="16"/>
  <c r="O221" i="16"/>
  <c r="O220" i="16"/>
  <c r="N205" i="17"/>
  <c r="N206" i="17"/>
  <c r="N207" i="17"/>
  <c r="N209" i="17"/>
  <c r="N210" i="17"/>
  <c r="N212" i="17"/>
  <c r="N213" i="17"/>
  <c r="N214" i="17"/>
  <c r="N216" i="17"/>
  <c r="N249" i="17"/>
  <c r="J205" i="17"/>
  <c r="J206" i="17"/>
  <c r="J207" i="17"/>
  <c r="J209" i="17"/>
  <c r="J210" i="17"/>
  <c r="J212" i="17"/>
  <c r="J213" i="17"/>
  <c r="J214" i="17"/>
  <c r="J216" i="17"/>
  <c r="J249" i="17"/>
  <c r="F209" i="17"/>
  <c r="F210" i="17"/>
  <c r="F212" i="17"/>
  <c r="F213" i="17"/>
  <c r="F214" i="17"/>
  <c r="F216" i="17"/>
  <c r="F249" i="17"/>
  <c r="B209" i="17"/>
  <c r="B210" i="17"/>
  <c r="B212" i="17"/>
  <c r="B213" i="17"/>
  <c r="B214" i="17"/>
  <c r="B216" i="17"/>
  <c r="B249" i="17"/>
  <c r="N172" i="17"/>
  <c r="N174" i="17"/>
  <c r="N175" i="17"/>
  <c r="N177" i="17"/>
  <c r="N178" i="17"/>
  <c r="N179" i="17"/>
  <c r="N181" i="17"/>
  <c r="N229" i="17"/>
  <c r="J172" i="17"/>
  <c r="J174" i="17"/>
  <c r="J175" i="17"/>
  <c r="J177" i="17"/>
  <c r="J178" i="17"/>
  <c r="J179" i="17"/>
  <c r="J181" i="17"/>
  <c r="J229" i="17"/>
  <c r="F172" i="17"/>
  <c r="F174" i="17"/>
  <c r="F175" i="17"/>
  <c r="F177" i="17"/>
  <c r="F178" i="17"/>
  <c r="F179" i="17"/>
  <c r="F181" i="17"/>
  <c r="F229" i="17"/>
  <c r="B172" i="17"/>
  <c r="B174" i="17"/>
  <c r="B175" i="17"/>
  <c r="B177" i="17"/>
  <c r="B178" i="17"/>
  <c r="B179" i="17"/>
  <c r="B181" i="17"/>
  <c r="B229" i="17"/>
  <c r="M158" i="25"/>
  <c r="M155" i="25"/>
  <c r="M152" i="25"/>
  <c r="M150" i="25"/>
  <c r="Q61" i="22"/>
  <c r="Q167" i="25"/>
  <c r="Q168" i="25"/>
  <c r="Q169" i="25"/>
  <c r="Q172" i="25"/>
  <c r="Q173" i="25"/>
  <c r="Q176" i="25"/>
  <c r="Q202" i="25"/>
  <c r="I61" i="22"/>
  <c r="I167" i="25"/>
  <c r="I168" i="25"/>
  <c r="I169" i="25"/>
  <c r="I172" i="25"/>
  <c r="I173" i="25"/>
  <c r="I176" i="25"/>
  <c r="I202" i="25"/>
  <c r="Q59" i="22"/>
  <c r="Q134" i="25"/>
  <c r="Q136" i="25"/>
  <c r="Q137" i="25"/>
  <c r="Q138" i="25"/>
  <c r="Q139" i="25"/>
  <c r="Q141" i="25"/>
  <c r="Q180" i="25"/>
  <c r="I59" i="22"/>
  <c r="I134" i="25"/>
  <c r="I136" i="25"/>
  <c r="I137" i="25"/>
  <c r="I138" i="25"/>
  <c r="I139" i="25"/>
  <c r="I141" i="25"/>
  <c r="I180" i="25"/>
  <c r="O123" i="28"/>
  <c r="G123" i="28"/>
  <c r="C123" i="28"/>
  <c r="M95" i="28"/>
  <c r="E95" i="28"/>
  <c r="B151" i="29"/>
  <c r="N119" i="29"/>
  <c r="J119" i="29"/>
  <c r="F119" i="29"/>
  <c r="N116" i="29"/>
  <c r="J116" i="29"/>
  <c r="F116" i="29"/>
  <c r="B116" i="29"/>
  <c r="N113" i="29"/>
  <c r="J113" i="29"/>
  <c r="F113" i="29"/>
  <c r="N112" i="29"/>
  <c r="J112" i="29"/>
  <c r="F112" i="29"/>
  <c r="F107" i="29" s="1"/>
  <c r="P153" i="29"/>
  <c r="P59" i="26"/>
  <c r="L153" i="29"/>
  <c r="L59" i="26"/>
  <c r="H153" i="29"/>
  <c r="H59" i="26"/>
  <c r="D153" i="29"/>
  <c r="D59" i="26"/>
  <c r="P143" i="29"/>
  <c r="P58" i="26"/>
  <c r="L143" i="29"/>
  <c r="L58" i="26"/>
  <c r="H143" i="29"/>
  <c r="H58" i="26"/>
  <c r="D143" i="29"/>
  <c r="D58" i="26"/>
  <c r="P50" i="9"/>
  <c r="L50" i="9"/>
  <c r="H50" i="9"/>
  <c r="D50" i="9"/>
  <c r="P49" i="9"/>
  <c r="L49" i="9"/>
  <c r="H49" i="9"/>
  <c r="D49" i="9"/>
  <c r="P48" i="9"/>
  <c r="L48" i="9"/>
  <c r="H48" i="9"/>
  <c r="D48" i="9"/>
  <c r="P133" i="29"/>
  <c r="P57" i="26"/>
  <c r="L133" i="29"/>
  <c r="L57" i="26"/>
  <c r="H133" i="29"/>
  <c r="H57" i="26"/>
  <c r="D133" i="29"/>
  <c r="D57" i="26"/>
  <c r="D56" i="26" s="1"/>
  <c r="D115" i="6" s="1"/>
  <c r="Q36" i="30"/>
  <c r="M36" i="30"/>
  <c r="I36" i="30"/>
  <c r="E36" i="30"/>
  <c r="Q35" i="30"/>
  <c r="M35" i="30"/>
  <c r="I35" i="30"/>
  <c r="E35" i="30"/>
  <c r="O113" i="31"/>
  <c r="O114" i="31"/>
  <c r="O115" i="31"/>
  <c r="O116" i="31"/>
  <c r="O117" i="31"/>
  <c r="O118" i="31"/>
  <c r="O119" i="31"/>
  <c r="O120" i="31"/>
  <c r="O121" i="31"/>
  <c r="O122" i="31"/>
  <c r="O123" i="31"/>
  <c r="K113" i="31"/>
  <c r="K114" i="31"/>
  <c r="K115" i="31"/>
  <c r="K116" i="31"/>
  <c r="K117" i="31"/>
  <c r="K118" i="31"/>
  <c r="K119" i="31"/>
  <c r="K120" i="31"/>
  <c r="K121" i="31"/>
  <c r="K122" i="31"/>
  <c r="K123" i="31"/>
  <c r="G113" i="31"/>
  <c r="G114" i="31"/>
  <c r="G115" i="31"/>
  <c r="G116" i="31"/>
  <c r="G117" i="31"/>
  <c r="G118" i="31"/>
  <c r="G119" i="31"/>
  <c r="G120" i="31"/>
  <c r="G121" i="31"/>
  <c r="G122" i="31"/>
  <c r="G123" i="31"/>
  <c r="C113" i="31"/>
  <c r="C114" i="31"/>
  <c r="C115" i="31"/>
  <c r="C116" i="31"/>
  <c r="C117" i="31"/>
  <c r="C118" i="31"/>
  <c r="C119" i="31"/>
  <c r="C120" i="31"/>
  <c r="C121" i="31"/>
  <c r="C122" i="31"/>
  <c r="C123" i="31"/>
  <c r="D83" i="31"/>
  <c r="B118" i="6"/>
  <c r="B116" i="6"/>
  <c r="F68" i="6"/>
  <c r="F141" i="6" s="1"/>
  <c r="J64" i="6"/>
  <c r="J137" i="6" s="1"/>
  <c r="F64" i="6"/>
  <c r="F137" i="6" s="1"/>
  <c r="N4" i="6"/>
  <c r="J4" i="6"/>
  <c r="F4" i="6"/>
  <c r="B4" i="6"/>
  <c r="J62" i="10"/>
  <c r="B62" i="10"/>
  <c r="N60" i="10"/>
  <c r="J60" i="10"/>
  <c r="F60" i="10"/>
  <c r="B60" i="10"/>
  <c r="N59" i="10"/>
  <c r="J59" i="10"/>
  <c r="F59" i="10"/>
  <c r="B59" i="10"/>
  <c r="B37" i="9"/>
  <c r="Q57" i="10"/>
  <c r="Q61" i="10"/>
  <c r="E57" i="10"/>
  <c r="E61" i="10"/>
  <c r="K154" i="11"/>
  <c r="C154" i="11"/>
  <c r="K153" i="11"/>
  <c r="C153" i="11"/>
  <c r="K152" i="11"/>
  <c r="C152" i="11"/>
  <c r="K151" i="11"/>
  <c r="C151" i="11"/>
  <c r="K150" i="11"/>
  <c r="C150" i="11"/>
  <c r="K149" i="11"/>
  <c r="C149" i="11"/>
  <c r="K148" i="11"/>
  <c r="C148" i="11"/>
  <c r="K147" i="11"/>
  <c r="C147" i="11"/>
  <c r="K146" i="11"/>
  <c r="C146" i="11"/>
  <c r="K143" i="11"/>
  <c r="C143" i="11"/>
  <c r="K142" i="11"/>
  <c r="C142" i="11"/>
  <c r="K141" i="11"/>
  <c r="C141" i="11"/>
  <c r="K140" i="11"/>
  <c r="C140" i="11"/>
  <c r="K139" i="11"/>
  <c r="C139" i="11"/>
  <c r="K138" i="11"/>
  <c r="C138" i="11"/>
  <c r="K137" i="11"/>
  <c r="C137" i="11"/>
  <c r="K136" i="11"/>
  <c r="C136" i="11"/>
  <c r="K135" i="11"/>
  <c r="C135" i="11"/>
  <c r="L138" i="12"/>
  <c r="D138" i="12"/>
  <c r="L137" i="12"/>
  <c r="D137" i="12"/>
  <c r="L136" i="12"/>
  <c r="D136" i="12"/>
  <c r="L135" i="12"/>
  <c r="D135" i="12"/>
  <c r="O154" i="13"/>
  <c r="G154" i="13"/>
  <c r="O153" i="13"/>
  <c r="G153" i="13"/>
  <c r="O151" i="13"/>
  <c r="G151" i="13"/>
  <c r="O150" i="13"/>
  <c r="G150" i="13"/>
  <c r="O143" i="13"/>
  <c r="G143" i="13"/>
  <c r="O142" i="13"/>
  <c r="G142" i="13"/>
  <c r="O141" i="13"/>
  <c r="G141" i="13"/>
  <c r="O140" i="13"/>
  <c r="G140" i="13"/>
  <c r="O139" i="13"/>
  <c r="G139" i="13"/>
  <c r="O130" i="13"/>
  <c r="G130" i="13"/>
  <c r="O113" i="13"/>
  <c r="G113" i="13"/>
  <c r="P120" i="13"/>
  <c r="P121" i="13"/>
  <c r="P123" i="13"/>
  <c r="P124" i="13"/>
  <c r="P126" i="13"/>
  <c r="P127" i="13"/>
  <c r="P128" i="13"/>
  <c r="P130" i="13"/>
  <c r="P145" i="13"/>
  <c r="L120" i="13"/>
  <c r="L121" i="13"/>
  <c r="L123" i="13"/>
  <c r="L124" i="13"/>
  <c r="L126" i="13"/>
  <c r="L127" i="13"/>
  <c r="L128" i="13"/>
  <c r="L130" i="13"/>
  <c r="L145" i="13"/>
  <c r="H120" i="13"/>
  <c r="H121" i="13"/>
  <c r="H123" i="13"/>
  <c r="H124" i="13"/>
  <c r="H126" i="13"/>
  <c r="H127" i="13"/>
  <c r="H128" i="13"/>
  <c r="H130" i="13"/>
  <c r="H145" i="13"/>
  <c r="D120" i="13"/>
  <c r="D121" i="13"/>
  <c r="D123" i="13"/>
  <c r="D124" i="13"/>
  <c r="D126" i="13"/>
  <c r="D127" i="13"/>
  <c r="D128" i="13"/>
  <c r="D130" i="13"/>
  <c r="D145" i="13"/>
  <c r="P103" i="13"/>
  <c r="P104" i="13"/>
  <c r="P105" i="13"/>
  <c r="P106" i="13"/>
  <c r="P107" i="13"/>
  <c r="P109" i="13"/>
  <c r="P110" i="13"/>
  <c r="P111" i="13"/>
  <c r="P113" i="13"/>
  <c r="P134" i="13"/>
  <c r="L103" i="13"/>
  <c r="L104" i="13"/>
  <c r="L105" i="13"/>
  <c r="L106" i="13"/>
  <c r="L107" i="13"/>
  <c r="L109" i="13"/>
  <c r="L110" i="13"/>
  <c r="L111" i="13"/>
  <c r="L113" i="13"/>
  <c r="L134" i="13"/>
  <c r="H103" i="13"/>
  <c r="H104" i="13"/>
  <c r="H105" i="13"/>
  <c r="H106" i="13"/>
  <c r="H107" i="13"/>
  <c r="H109" i="13"/>
  <c r="H110" i="13"/>
  <c r="H111" i="13"/>
  <c r="H113" i="13"/>
  <c r="H134" i="13"/>
  <c r="D103" i="13"/>
  <c r="D104" i="13"/>
  <c r="D105" i="13"/>
  <c r="D106" i="13"/>
  <c r="D107" i="13"/>
  <c r="D109" i="13"/>
  <c r="D110" i="13"/>
  <c r="D111" i="13"/>
  <c r="D113" i="13"/>
  <c r="D134" i="13"/>
  <c r="O257" i="15"/>
  <c r="G257" i="15"/>
  <c r="O256" i="15"/>
  <c r="G256" i="15"/>
  <c r="O255" i="15"/>
  <c r="G255" i="15"/>
  <c r="O254" i="15"/>
  <c r="G254" i="15"/>
  <c r="O253" i="15"/>
  <c r="G253" i="15"/>
  <c r="O252" i="15"/>
  <c r="G252" i="15"/>
  <c r="O251" i="15"/>
  <c r="G251" i="15"/>
  <c r="O250" i="15"/>
  <c r="G250" i="15"/>
  <c r="O247" i="15"/>
  <c r="G247" i="15"/>
  <c r="O246" i="15"/>
  <c r="G246" i="15"/>
  <c r="O245" i="15"/>
  <c r="G245" i="15"/>
  <c r="O244" i="15"/>
  <c r="G244" i="15"/>
  <c r="O243" i="15"/>
  <c r="G243" i="15"/>
  <c r="O242" i="15"/>
  <c r="G242" i="15"/>
  <c r="O241" i="15"/>
  <c r="G241" i="15"/>
  <c r="O240" i="15"/>
  <c r="G240" i="15"/>
  <c r="O237" i="15"/>
  <c r="G237" i="15"/>
  <c r="O236" i="15"/>
  <c r="G236" i="15"/>
  <c r="O235" i="15"/>
  <c r="G235" i="15"/>
  <c r="O234" i="15"/>
  <c r="G234" i="15"/>
  <c r="O227" i="15"/>
  <c r="G227" i="15"/>
  <c r="O226" i="15"/>
  <c r="G226" i="15"/>
  <c r="O225" i="15"/>
  <c r="G225" i="15"/>
  <c r="K234" i="16"/>
  <c r="K227" i="16"/>
  <c r="K226" i="16"/>
  <c r="K225" i="16"/>
  <c r="K220" i="16"/>
  <c r="Q205" i="17"/>
  <c r="Q206" i="17"/>
  <c r="Q207" i="17"/>
  <c r="Q209" i="17"/>
  <c r="Q210" i="17"/>
  <c r="Q212" i="17"/>
  <c r="Q213" i="17"/>
  <c r="Q214" i="17"/>
  <c r="Q216" i="17"/>
  <c r="Q249" i="17"/>
  <c r="Q77" i="14"/>
  <c r="M205" i="17"/>
  <c r="M206" i="17"/>
  <c r="M207" i="17"/>
  <c r="M209" i="17"/>
  <c r="M210" i="17"/>
  <c r="M212" i="17"/>
  <c r="M213" i="17"/>
  <c r="M214" i="17"/>
  <c r="M216" i="17"/>
  <c r="M249" i="17"/>
  <c r="M77" i="14"/>
  <c r="I205" i="17"/>
  <c r="I206" i="17"/>
  <c r="I207" i="17"/>
  <c r="I209" i="17"/>
  <c r="I210" i="17"/>
  <c r="I212" i="17"/>
  <c r="I213" i="17"/>
  <c r="I214" i="17"/>
  <c r="I216" i="17"/>
  <c r="I249" i="17"/>
  <c r="I77" i="14"/>
  <c r="E209" i="17"/>
  <c r="E210" i="17"/>
  <c r="E212" i="17"/>
  <c r="E213" i="17"/>
  <c r="E214" i="17"/>
  <c r="E216" i="17"/>
  <c r="E249" i="17"/>
  <c r="E77" i="14"/>
  <c r="Q172" i="17"/>
  <c r="Q174" i="17"/>
  <c r="Q175" i="17"/>
  <c r="Q177" i="17"/>
  <c r="Q178" i="17"/>
  <c r="Q179" i="17"/>
  <c r="Q181" i="17"/>
  <c r="Q229" i="17"/>
  <c r="Q75" i="14"/>
  <c r="Q74" i="14" s="1"/>
  <c r="M172" i="17"/>
  <c r="M174" i="17"/>
  <c r="M175" i="17"/>
  <c r="M177" i="17"/>
  <c r="M178" i="17"/>
  <c r="M179" i="17"/>
  <c r="M181" i="17"/>
  <c r="M229" i="17"/>
  <c r="M75" i="14"/>
  <c r="M74" i="14" s="1"/>
  <c r="I172" i="17"/>
  <c r="I174" i="17"/>
  <c r="I175" i="17"/>
  <c r="I177" i="17"/>
  <c r="I178" i="17"/>
  <c r="I179" i="17"/>
  <c r="I181" i="17"/>
  <c r="I229" i="17"/>
  <c r="I75" i="14"/>
  <c r="I74" i="14" s="1"/>
  <c r="E172" i="17"/>
  <c r="E174" i="17"/>
  <c r="E175" i="17"/>
  <c r="E177" i="17"/>
  <c r="E178" i="17"/>
  <c r="E179" i="17"/>
  <c r="E181" i="17"/>
  <c r="E229" i="17"/>
  <c r="E75" i="14"/>
  <c r="E74" i="14" s="1"/>
  <c r="N180" i="21"/>
  <c r="N181" i="21"/>
  <c r="N182" i="21"/>
  <c r="N184" i="21"/>
  <c r="N185" i="21"/>
  <c r="N187" i="21"/>
  <c r="N188" i="21"/>
  <c r="N189" i="21"/>
  <c r="N192" i="21"/>
  <c r="N226" i="21"/>
  <c r="N80" i="18"/>
  <c r="N109" i="6" s="1"/>
  <c r="J180" i="21"/>
  <c r="J181" i="21"/>
  <c r="J182" i="21"/>
  <c r="J184" i="21"/>
  <c r="J185" i="21"/>
  <c r="J187" i="21"/>
  <c r="J188" i="21"/>
  <c r="J189" i="21"/>
  <c r="J192" i="21"/>
  <c r="J226" i="21"/>
  <c r="J80" i="18"/>
  <c r="J109" i="6" s="1"/>
  <c r="F180" i="21"/>
  <c r="F181" i="21"/>
  <c r="F182" i="21"/>
  <c r="F184" i="21"/>
  <c r="F185" i="21"/>
  <c r="F187" i="21"/>
  <c r="F188" i="21"/>
  <c r="F189" i="21"/>
  <c r="F192" i="21"/>
  <c r="F226" i="21"/>
  <c r="F80" i="18"/>
  <c r="F109" i="6" s="1"/>
  <c r="B180" i="21"/>
  <c r="B181" i="21"/>
  <c r="B182" i="21"/>
  <c r="B184" i="21"/>
  <c r="B185" i="21"/>
  <c r="B187" i="21"/>
  <c r="B188" i="21"/>
  <c r="B189" i="21"/>
  <c r="B192" i="21"/>
  <c r="B226" i="21"/>
  <c r="B80" i="18"/>
  <c r="B109" i="6" s="1"/>
  <c r="N162" i="21"/>
  <c r="N164" i="21"/>
  <c r="N165" i="21"/>
  <c r="N166" i="21"/>
  <c r="N168" i="21"/>
  <c r="N169" i="21"/>
  <c r="N170" i="21"/>
  <c r="N173" i="21"/>
  <c r="N214" i="21"/>
  <c r="N79" i="18"/>
  <c r="J162" i="21"/>
  <c r="J164" i="21"/>
  <c r="J165" i="21"/>
  <c r="J166" i="21"/>
  <c r="J168" i="21"/>
  <c r="J169" i="21"/>
  <c r="J170" i="21"/>
  <c r="J173" i="21"/>
  <c r="J214" i="21"/>
  <c r="J79" i="18"/>
  <c r="F162" i="21"/>
  <c r="F164" i="21"/>
  <c r="F165" i="21"/>
  <c r="F166" i="21"/>
  <c r="F168" i="21"/>
  <c r="F169" i="21"/>
  <c r="F170" i="21"/>
  <c r="F173" i="21"/>
  <c r="F214" i="21"/>
  <c r="F79" i="18"/>
  <c r="B162" i="21"/>
  <c r="B164" i="21"/>
  <c r="B165" i="21"/>
  <c r="B166" i="21"/>
  <c r="B168" i="21"/>
  <c r="B169" i="21"/>
  <c r="B170" i="21"/>
  <c r="B173" i="21"/>
  <c r="B214" i="21"/>
  <c r="B79" i="18"/>
  <c r="E76" i="22"/>
  <c r="E167" i="6" s="1"/>
  <c r="O107" i="28"/>
  <c r="K107" i="28"/>
  <c r="G107" i="28"/>
  <c r="Q153" i="28"/>
  <c r="Q72" i="26"/>
  <c r="M153" i="28"/>
  <c r="M72" i="26"/>
  <c r="I153" i="28"/>
  <c r="I72" i="26"/>
  <c r="E153" i="28"/>
  <c r="E72" i="26"/>
  <c r="M71" i="26"/>
  <c r="M143" i="28"/>
  <c r="I71" i="26"/>
  <c r="I143" i="28"/>
  <c r="E71" i="26"/>
  <c r="E143" i="28"/>
  <c r="M70" i="26"/>
  <c r="M133" i="28"/>
  <c r="I70" i="26"/>
  <c r="I133" i="28"/>
  <c r="E70" i="26"/>
  <c r="E133" i="28"/>
  <c r="B140" i="29"/>
  <c r="N139" i="29"/>
  <c r="J139" i="29"/>
  <c r="F139" i="29"/>
  <c r="B139" i="29"/>
  <c r="P128" i="29"/>
  <c r="L128" i="29"/>
  <c r="H128" i="29"/>
  <c r="D128" i="29"/>
  <c r="N102" i="29"/>
  <c r="J102" i="29"/>
  <c r="F102" i="29"/>
  <c r="N101" i="29"/>
  <c r="J101" i="29"/>
  <c r="F101" i="29"/>
  <c r="B101" i="29"/>
  <c r="N100" i="29"/>
  <c r="J100" i="29"/>
  <c r="F100" i="29"/>
  <c r="N99" i="29"/>
  <c r="J99" i="29"/>
  <c r="F99" i="29"/>
  <c r="B99" i="29"/>
  <c r="N98" i="29"/>
  <c r="J98" i="29"/>
  <c r="F98" i="29"/>
  <c r="B98" i="29"/>
  <c r="N97" i="29"/>
  <c r="J97" i="29"/>
  <c r="F97" i="29"/>
  <c r="B97" i="29"/>
  <c r="N96" i="29"/>
  <c r="J96" i="29"/>
  <c r="F96" i="29"/>
  <c r="B96" i="29"/>
  <c r="P123" i="32"/>
  <c r="P123" i="31"/>
  <c r="L123" i="32"/>
  <c r="L123" i="31"/>
  <c r="H123" i="32"/>
  <c r="H123" i="31"/>
  <c r="D123" i="32"/>
  <c r="D123" i="31"/>
  <c r="P122" i="32"/>
  <c r="P122" i="31"/>
  <c r="L122" i="32"/>
  <c r="L122" i="31"/>
  <c r="H122" i="32"/>
  <c r="H122" i="31"/>
  <c r="D122" i="32"/>
  <c r="D122" i="31"/>
  <c r="P121" i="32"/>
  <c r="P121" i="31"/>
  <c r="L121" i="32"/>
  <c r="L121" i="31"/>
  <c r="H121" i="32"/>
  <c r="H121" i="31"/>
  <c r="D121" i="32"/>
  <c r="D121" i="31"/>
  <c r="P120" i="32"/>
  <c r="P120" i="31"/>
  <c r="L120" i="32"/>
  <c r="L120" i="31"/>
  <c r="H120" i="32"/>
  <c r="H120" i="31"/>
  <c r="D120" i="32"/>
  <c r="D120" i="31"/>
  <c r="P119" i="32"/>
  <c r="P119" i="31"/>
  <c r="L119" i="32"/>
  <c r="L119" i="31"/>
  <c r="H119" i="32"/>
  <c r="H119" i="31"/>
  <c r="D119" i="32"/>
  <c r="D119" i="31"/>
  <c r="P118" i="32"/>
  <c r="P118" i="31"/>
  <c r="L118" i="32"/>
  <c r="L118" i="31"/>
  <c r="H118" i="32"/>
  <c r="H118" i="31"/>
  <c r="D118" i="32"/>
  <c r="D118" i="31"/>
  <c r="P117" i="32"/>
  <c r="P117" i="31"/>
  <c r="L117" i="32"/>
  <c r="L117" i="31"/>
  <c r="H117" i="32"/>
  <c r="H117" i="31"/>
  <c r="D117" i="32"/>
  <c r="D117" i="31"/>
  <c r="P116" i="32"/>
  <c r="P116" i="31"/>
  <c r="L116" i="32"/>
  <c r="L116" i="31"/>
  <c r="H116" i="32"/>
  <c r="H116" i="31"/>
  <c r="D116" i="32"/>
  <c r="D116" i="31"/>
  <c r="P115" i="32"/>
  <c r="P115" i="31"/>
  <c r="L115" i="32"/>
  <c r="L115" i="31"/>
  <c r="H115" i="32"/>
  <c r="H115" i="31"/>
  <c r="D115" i="32"/>
  <c r="D115" i="31"/>
  <c r="P114" i="32"/>
  <c r="P114" i="31"/>
  <c r="L114" i="32"/>
  <c r="L114" i="31"/>
  <c r="H114" i="32"/>
  <c r="H114" i="31"/>
  <c r="D114" i="32"/>
  <c r="D114" i="31"/>
  <c r="P113" i="32"/>
  <c r="P113" i="31"/>
  <c r="L113" i="32"/>
  <c r="L113" i="31"/>
  <c r="H113" i="32"/>
  <c r="H113" i="31"/>
  <c r="D113" i="32"/>
  <c r="D113" i="31"/>
  <c r="I83" i="32"/>
  <c r="E83" i="32"/>
  <c r="J119" i="33"/>
  <c r="J234" i="17"/>
  <c r="B234" i="17"/>
  <c r="J227" i="17"/>
  <c r="B227" i="17"/>
  <c r="J226" i="17"/>
  <c r="B226" i="17"/>
  <c r="J225" i="17"/>
  <c r="B225" i="17"/>
  <c r="J220" i="17"/>
  <c r="B220" i="17"/>
  <c r="N92" i="18"/>
  <c r="N102" i="18"/>
  <c r="N165" i="6" s="1"/>
  <c r="J92" i="18"/>
  <c r="J102" i="18"/>
  <c r="J165" i="6" s="1"/>
  <c r="F92" i="18"/>
  <c r="F102" i="18"/>
  <c r="F165" i="6" s="1"/>
  <c r="B92" i="18"/>
  <c r="B102" i="18"/>
  <c r="B165" i="6" s="1"/>
  <c r="N91" i="18"/>
  <c r="J91" i="18"/>
  <c r="F91" i="18"/>
  <c r="B91" i="18"/>
  <c r="N90" i="18"/>
  <c r="J90" i="18"/>
  <c r="F90" i="18"/>
  <c r="B90" i="18"/>
  <c r="J51" i="18"/>
  <c r="B51" i="18"/>
  <c r="P238" i="19"/>
  <c r="P239" i="19"/>
  <c r="P240" i="19"/>
  <c r="P241" i="19"/>
  <c r="P242" i="19"/>
  <c r="P243" i="19"/>
  <c r="P244" i="19"/>
  <c r="P245" i="19"/>
  <c r="P246" i="19"/>
  <c r="L238" i="19"/>
  <c r="L239" i="19"/>
  <c r="L240" i="19"/>
  <c r="L241" i="19"/>
  <c r="L242" i="19"/>
  <c r="L243" i="19"/>
  <c r="L244" i="19"/>
  <c r="L245" i="19"/>
  <c r="L246" i="19"/>
  <c r="H238" i="19"/>
  <c r="H239" i="19"/>
  <c r="H240" i="19"/>
  <c r="H241" i="19"/>
  <c r="H242" i="19"/>
  <c r="H243" i="19"/>
  <c r="H244" i="19"/>
  <c r="H245" i="19"/>
  <c r="H246" i="19"/>
  <c r="D238" i="19"/>
  <c r="D239" i="19"/>
  <c r="D240" i="19"/>
  <c r="D241" i="19"/>
  <c r="D242" i="19"/>
  <c r="D243" i="19"/>
  <c r="D244" i="19"/>
  <c r="D245" i="19"/>
  <c r="D246" i="19"/>
  <c r="P227" i="19"/>
  <c r="P228" i="19"/>
  <c r="P229" i="19"/>
  <c r="P230" i="19"/>
  <c r="P231" i="19"/>
  <c r="P232" i="19"/>
  <c r="P233" i="19"/>
  <c r="P234" i="19"/>
  <c r="P235" i="19"/>
  <c r="L227" i="19"/>
  <c r="L228" i="19"/>
  <c r="L229" i="19"/>
  <c r="L230" i="19"/>
  <c r="L231" i="19"/>
  <c r="L232" i="19"/>
  <c r="L233" i="19"/>
  <c r="L234" i="19"/>
  <c r="L235" i="19"/>
  <c r="H227" i="19"/>
  <c r="H228" i="19"/>
  <c r="H229" i="19"/>
  <c r="H230" i="19"/>
  <c r="H231" i="19"/>
  <c r="H232" i="19"/>
  <c r="H233" i="19"/>
  <c r="H234" i="19"/>
  <c r="H235" i="19"/>
  <c r="D227" i="19"/>
  <c r="D228" i="19"/>
  <c r="D229" i="19"/>
  <c r="D230" i="19"/>
  <c r="D231" i="19"/>
  <c r="D232" i="19"/>
  <c r="D233" i="19"/>
  <c r="D234" i="19"/>
  <c r="D235" i="19"/>
  <c r="P89" i="18"/>
  <c r="P215" i="19"/>
  <c r="P216" i="19"/>
  <c r="P217" i="19"/>
  <c r="P218" i="19"/>
  <c r="P219" i="19"/>
  <c r="P220" i="19"/>
  <c r="P221" i="19"/>
  <c r="P222" i="19"/>
  <c r="P223" i="19"/>
  <c r="P224" i="19"/>
  <c r="L89" i="18"/>
  <c r="L215" i="19"/>
  <c r="L216" i="19"/>
  <c r="L217" i="19"/>
  <c r="L218" i="19"/>
  <c r="L219" i="19"/>
  <c r="L220" i="19"/>
  <c r="L221" i="19"/>
  <c r="L222" i="19"/>
  <c r="L223" i="19"/>
  <c r="L224" i="19"/>
  <c r="H89" i="18"/>
  <c r="H215" i="19"/>
  <c r="H216" i="19"/>
  <c r="H217" i="19"/>
  <c r="H218" i="19"/>
  <c r="H219" i="19"/>
  <c r="H220" i="19"/>
  <c r="H221" i="19"/>
  <c r="H222" i="19"/>
  <c r="H223" i="19"/>
  <c r="H224" i="19"/>
  <c r="D89" i="18"/>
  <c r="D215" i="19"/>
  <c r="D216" i="19"/>
  <c r="D217" i="19"/>
  <c r="D218" i="19"/>
  <c r="D219" i="19"/>
  <c r="D220" i="19"/>
  <c r="D221" i="19"/>
  <c r="D222" i="19"/>
  <c r="D223" i="19"/>
  <c r="D224" i="19"/>
  <c r="P86" i="18"/>
  <c r="L86" i="18"/>
  <c r="H86" i="18"/>
  <c r="D86" i="18"/>
  <c r="P85" i="18"/>
  <c r="L85" i="18"/>
  <c r="H85" i="18"/>
  <c r="D85" i="18"/>
  <c r="P84" i="18"/>
  <c r="L84" i="18"/>
  <c r="H84" i="18"/>
  <c r="D84" i="18"/>
  <c r="Q214" i="20"/>
  <c r="M214" i="20"/>
  <c r="I214" i="20"/>
  <c r="E214" i="20"/>
  <c r="N98" i="18"/>
  <c r="J98" i="18"/>
  <c r="F98" i="18"/>
  <c r="B98" i="18"/>
  <c r="N97" i="18"/>
  <c r="J97" i="18"/>
  <c r="F97" i="18"/>
  <c r="B97" i="18"/>
  <c r="N95" i="18"/>
  <c r="J95" i="18"/>
  <c r="F95" i="18"/>
  <c r="B95" i="18"/>
  <c r="N96" i="18"/>
  <c r="J96" i="18"/>
  <c r="F96" i="18"/>
  <c r="B96" i="18"/>
  <c r="M245" i="21"/>
  <c r="E245" i="21"/>
  <c r="M244" i="21"/>
  <c r="E244" i="21"/>
  <c r="M243" i="21"/>
  <c r="E243" i="21"/>
  <c r="M242" i="21"/>
  <c r="E242" i="21"/>
  <c r="M237" i="21"/>
  <c r="E237" i="21"/>
  <c r="M234" i="21"/>
  <c r="E234" i="21"/>
  <c r="M233" i="21"/>
  <c r="E233" i="21"/>
  <c r="M232" i="21"/>
  <c r="E232" i="21"/>
  <c r="M231" i="21"/>
  <c r="E231" i="21"/>
  <c r="M223" i="21"/>
  <c r="E223" i="21"/>
  <c r="M222" i="21"/>
  <c r="E222" i="21"/>
  <c r="M221" i="21"/>
  <c r="E221" i="21"/>
  <c r="M219" i="21"/>
  <c r="E219" i="21"/>
  <c r="N203" i="23"/>
  <c r="N204" i="23"/>
  <c r="N205" i="23"/>
  <c r="N206" i="23"/>
  <c r="N207" i="23"/>
  <c r="N208" i="23"/>
  <c r="N209" i="23"/>
  <c r="N210" i="23"/>
  <c r="N211" i="23"/>
  <c r="J203" i="23"/>
  <c r="J204" i="23"/>
  <c r="J205" i="23"/>
  <c r="J206" i="23"/>
  <c r="J207" i="23"/>
  <c r="J208" i="23"/>
  <c r="J209" i="23"/>
  <c r="J210" i="23"/>
  <c r="J211" i="23"/>
  <c r="F203" i="23"/>
  <c r="F204" i="23"/>
  <c r="F205" i="23"/>
  <c r="F206" i="23"/>
  <c r="F207" i="23"/>
  <c r="F208" i="23"/>
  <c r="F209" i="23"/>
  <c r="F210" i="23"/>
  <c r="F211" i="23"/>
  <c r="B203" i="23"/>
  <c r="B204" i="23"/>
  <c r="B205" i="23"/>
  <c r="B206" i="23"/>
  <c r="B207" i="23"/>
  <c r="B208" i="23"/>
  <c r="B209" i="23"/>
  <c r="B210" i="23"/>
  <c r="B211" i="23"/>
  <c r="N192" i="23"/>
  <c r="N193" i="23"/>
  <c r="N194" i="23"/>
  <c r="N195" i="23"/>
  <c r="N196" i="23"/>
  <c r="N197" i="23"/>
  <c r="N198" i="23"/>
  <c r="N199" i="23"/>
  <c r="N200" i="23"/>
  <c r="J192" i="23"/>
  <c r="J193" i="23"/>
  <c r="J194" i="23"/>
  <c r="J195" i="23"/>
  <c r="J196" i="23"/>
  <c r="J197" i="23"/>
  <c r="J198" i="23"/>
  <c r="J199" i="23"/>
  <c r="J200" i="23"/>
  <c r="F192" i="23"/>
  <c r="F193" i="23"/>
  <c r="F194" i="23"/>
  <c r="F195" i="23"/>
  <c r="F196" i="23"/>
  <c r="F197" i="23"/>
  <c r="F198" i="23"/>
  <c r="F199" i="23"/>
  <c r="F200" i="23"/>
  <c r="B192" i="23"/>
  <c r="B193" i="23"/>
  <c r="B194" i="23"/>
  <c r="B195" i="23"/>
  <c r="B196" i="23"/>
  <c r="B197" i="23"/>
  <c r="B198" i="23"/>
  <c r="B199" i="23"/>
  <c r="B200" i="23"/>
  <c r="N181" i="23"/>
  <c r="N182" i="23"/>
  <c r="N183" i="23"/>
  <c r="N184" i="23"/>
  <c r="N185" i="23"/>
  <c r="N186" i="23"/>
  <c r="N187" i="23"/>
  <c r="N188" i="23"/>
  <c r="N189" i="23"/>
  <c r="J181" i="23"/>
  <c r="J182" i="23"/>
  <c r="J183" i="23"/>
  <c r="J184" i="23"/>
  <c r="J185" i="23"/>
  <c r="J186" i="23"/>
  <c r="J187" i="23"/>
  <c r="J188" i="23"/>
  <c r="J189" i="23"/>
  <c r="F181" i="23"/>
  <c r="F182" i="23"/>
  <c r="F183" i="23"/>
  <c r="F184" i="23"/>
  <c r="F185" i="23"/>
  <c r="F186" i="23"/>
  <c r="F187" i="23"/>
  <c r="F188" i="23"/>
  <c r="F189" i="23"/>
  <c r="B181" i="23"/>
  <c r="B182" i="23"/>
  <c r="B183" i="23"/>
  <c r="B184" i="23"/>
  <c r="B185" i="23"/>
  <c r="B186" i="23"/>
  <c r="B187" i="23"/>
  <c r="B188" i="23"/>
  <c r="B189" i="23"/>
  <c r="P162" i="24"/>
  <c r="L162" i="24"/>
  <c r="H162" i="24"/>
  <c r="D162" i="24"/>
  <c r="P143" i="24"/>
  <c r="L143" i="24"/>
  <c r="D143" i="24"/>
  <c r="L129" i="24"/>
  <c r="H129" i="24"/>
  <c r="D129" i="24"/>
  <c r="Q210" i="25"/>
  <c r="Q208" i="25"/>
  <c r="Q207" i="25"/>
  <c r="Q200" i="25"/>
  <c r="Q199" i="25"/>
  <c r="Q198" i="25"/>
  <c r="Q196" i="25"/>
  <c r="Q188" i="25"/>
  <c r="Q187" i="25"/>
  <c r="Q185" i="25"/>
  <c r="P154" i="27"/>
  <c r="P155" i="27"/>
  <c r="P156" i="27"/>
  <c r="P157" i="27"/>
  <c r="P158" i="27"/>
  <c r="P159" i="27"/>
  <c r="P72" i="26"/>
  <c r="L154" i="27"/>
  <c r="L155" i="27"/>
  <c r="L156" i="27"/>
  <c r="L157" i="27"/>
  <c r="L158" i="27"/>
  <c r="L159" i="27"/>
  <c r="L72" i="26"/>
  <c r="L64" i="26"/>
  <c r="H154" i="27"/>
  <c r="H155" i="27"/>
  <c r="H156" i="27"/>
  <c r="H157" i="27"/>
  <c r="H158" i="27"/>
  <c r="H159" i="27"/>
  <c r="H72" i="26"/>
  <c r="D154" i="27"/>
  <c r="D155" i="27"/>
  <c r="D156" i="27"/>
  <c r="D157" i="27"/>
  <c r="D158" i="27"/>
  <c r="D159" i="27"/>
  <c r="D64" i="26"/>
  <c r="D72" i="26"/>
  <c r="P144" i="27"/>
  <c r="P145" i="27"/>
  <c r="P146" i="27"/>
  <c r="P147" i="27"/>
  <c r="P148" i="27"/>
  <c r="P149" i="27"/>
  <c r="P150" i="27"/>
  <c r="P151" i="27"/>
  <c r="P71" i="26"/>
  <c r="L144" i="27"/>
  <c r="L145" i="27"/>
  <c r="L146" i="27"/>
  <c r="L147" i="27"/>
  <c r="L148" i="27"/>
  <c r="L149" i="27"/>
  <c r="L150" i="27"/>
  <c r="L151" i="27"/>
  <c r="L71" i="26"/>
  <c r="L63" i="26"/>
  <c r="H144" i="27"/>
  <c r="H145" i="27"/>
  <c r="H146" i="27"/>
  <c r="H147" i="27"/>
  <c r="H148" i="27"/>
  <c r="H149" i="27"/>
  <c r="H150" i="27"/>
  <c r="H151" i="27"/>
  <c r="H71" i="26"/>
  <c r="D144" i="27"/>
  <c r="D145" i="27"/>
  <c r="D146" i="27"/>
  <c r="D147" i="27"/>
  <c r="D148" i="27"/>
  <c r="D149" i="27"/>
  <c r="D150" i="27"/>
  <c r="D151" i="27"/>
  <c r="D63" i="26"/>
  <c r="D71" i="26"/>
  <c r="P134" i="27"/>
  <c r="P135" i="27"/>
  <c r="P136" i="27"/>
  <c r="P137" i="27"/>
  <c r="P138" i="27"/>
  <c r="P139" i="27"/>
  <c r="P140" i="27"/>
  <c r="P141" i="27"/>
  <c r="P70" i="26"/>
  <c r="L134" i="27"/>
  <c r="L135" i="27"/>
  <c r="L136" i="27"/>
  <c r="L137" i="27"/>
  <c r="L138" i="27"/>
  <c r="L139" i="27"/>
  <c r="L140" i="27"/>
  <c r="L141" i="27"/>
  <c r="L70" i="26"/>
  <c r="L62" i="26"/>
  <c r="H134" i="27"/>
  <c r="H135" i="27"/>
  <c r="H136" i="27"/>
  <c r="H137" i="27"/>
  <c r="H138" i="27"/>
  <c r="H139" i="27"/>
  <c r="H140" i="27"/>
  <c r="H141" i="27"/>
  <c r="H70" i="26"/>
  <c r="D134" i="27"/>
  <c r="D135" i="27"/>
  <c r="D136" i="27"/>
  <c r="D137" i="27"/>
  <c r="D138" i="27"/>
  <c r="D139" i="27"/>
  <c r="D140" i="27"/>
  <c r="D141" i="27"/>
  <c r="D62" i="26"/>
  <c r="D70" i="26"/>
  <c r="Q37" i="34"/>
  <c r="Q175" i="6" s="1"/>
  <c r="M37" i="34"/>
  <c r="M175" i="6" s="1"/>
  <c r="I37" i="34"/>
  <c r="I175" i="6" s="1"/>
  <c r="E37" i="34"/>
  <c r="E175" i="6" s="1"/>
  <c r="O72" i="35"/>
  <c r="O73" i="35"/>
  <c r="O74" i="35"/>
  <c r="O75" i="35"/>
  <c r="O76" i="35"/>
  <c r="O77" i="35"/>
  <c r="O78" i="35"/>
  <c r="O79" i="35"/>
  <c r="O80" i="35"/>
  <c r="O81" i="35"/>
  <c r="O82" i="35"/>
  <c r="O36" i="34"/>
  <c r="K72" i="35"/>
  <c r="K73" i="35"/>
  <c r="K74" i="35"/>
  <c r="K75" i="35"/>
  <c r="K76" i="35"/>
  <c r="K77" i="35"/>
  <c r="K78" i="35"/>
  <c r="K79" i="35"/>
  <c r="K80" i="35"/>
  <c r="K81" i="35"/>
  <c r="K82" i="35"/>
  <c r="K36" i="34"/>
  <c r="G72" i="35"/>
  <c r="G73" i="35"/>
  <c r="G74" i="35"/>
  <c r="G75" i="35"/>
  <c r="G76" i="35"/>
  <c r="G77" i="35"/>
  <c r="G78" i="35"/>
  <c r="G79" i="35"/>
  <c r="G80" i="35"/>
  <c r="G81" i="35"/>
  <c r="G82" i="35"/>
  <c r="G36" i="34"/>
  <c r="C72" i="35"/>
  <c r="C73" i="35"/>
  <c r="C74" i="35"/>
  <c r="C75" i="35"/>
  <c r="C76" i="35"/>
  <c r="C77" i="35"/>
  <c r="C78" i="35"/>
  <c r="C79" i="35"/>
  <c r="C80" i="35"/>
  <c r="C81" i="35"/>
  <c r="C82" i="35"/>
  <c r="C36" i="34"/>
  <c r="I50" i="35"/>
  <c r="J67" i="36"/>
  <c r="J82" i="36"/>
  <c r="F82" i="36"/>
  <c r="F67" i="36"/>
  <c r="N66" i="36"/>
  <c r="N81" i="36"/>
  <c r="F81" i="36"/>
  <c r="F66" i="36"/>
  <c r="B66" i="36"/>
  <c r="B81" i="36"/>
  <c r="J65" i="36"/>
  <c r="J80" i="36"/>
  <c r="F80" i="36"/>
  <c r="F65" i="36"/>
  <c r="N62" i="36"/>
  <c r="N79" i="36"/>
  <c r="F79" i="36"/>
  <c r="F62" i="36"/>
  <c r="B62" i="36"/>
  <c r="B79" i="36"/>
  <c r="J59" i="36"/>
  <c r="J78" i="36"/>
  <c r="F78" i="36"/>
  <c r="F59" i="36"/>
  <c r="N56" i="36"/>
  <c r="N77" i="36"/>
  <c r="F77" i="36"/>
  <c r="F56" i="36"/>
  <c r="B56" i="36"/>
  <c r="B77" i="36"/>
  <c r="J55" i="36"/>
  <c r="J76" i="36"/>
  <c r="F76" i="36"/>
  <c r="F55" i="36"/>
  <c r="N54" i="36"/>
  <c r="N75" i="36"/>
  <c r="F75" i="36"/>
  <c r="F54" i="36"/>
  <c r="B54" i="36"/>
  <c r="B75" i="36"/>
  <c r="J53" i="36"/>
  <c r="J74" i="36"/>
  <c r="F74" i="36"/>
  <c r="F53" i="36"/>
  <c r="N52" i="36"/>
  <c r="N73" i="36"/>
  <c r="F73" i="36"/>
  <c r="F52" i="36"/>
  <c r="B52" i="36"/>
  <c r="B73" i="36"/>
  <c r="J51" i="36"/>
  <c r="J72" i="36"/>
  <c r="F72" i="36"/>
  <c r="F51" i="36"/>
  <c r="N36" i="34"/>
  <c r="N71" i="36"/>
  <c r="F36" i="34"/>
  <c r="F71" i="36"/>
  <c r="B36" i="34"/>
  <c r="B71" i="36"/>
  <c r="G50" i="37"/>
  <c r="O67" i="39"/>
  <c r="O82" i="40"/>
  <c r="O82" i="39"/>
  <c r="K67" i="39"/>
  <c r="K82" i="40"/>
  <c r="K82" i="39"/>
  <c r="G67" i="39"/>
  <c r="G82" i="40"/>
  <c r="G82" i="39"/>
  <c r="C67" i="39"/>
  <c r="C82" i="40"/>
  <c r="C82" i="39"/>
  <c r="O66" i="39"/>
  <c r="O81" i="40"/>
  <c r="O81" i="39"/>
  <c r="K66" i="39"/>
  <c r="K81" i="40"/>
  <c r="K81" i="39"/>
  <c r="G66" i="39"/>
  <c r="G81" i="40"/>
  <c r="G81" i="39"/>
  <c r="C66" i="39"/>
  <c r="C81" i="40"/>
  <c r="C81" i="39"/>
  <c r="O80" i="41"/>
  <c r="O65" i="39"/>
  <c r="O80" i="39"/>
  <c r="K80" i="41"/>
  <c r="K65" i="39"/>
  <c r="K80" i="39"/>
  <c r="K80" i="40"/>
  <c r="G80" i="41"/>
  <c r="G65" i="39"/>
  <c r="G80" i="39"/>
  <c r="G80" i="40"/>
  <c r="C80" i="41"/>
  <c r="C65" i="39"/>
  <c r="C80" i="40"/>
  <c r="C80" i="39"/>
  <c r="O79" i="41"/>
  <c r="O62" i="39"/>
  <c r="O79" i="39"/>
  <c r="O79" i="40"/>
  <c r="K79" i="41"/>
  <c r="K62" i="39"/>
  <c r="K79" i="39"/>
  <c r="K79" i="40"/>
  <c r="G79" i="41"/>
  <c r="G62" i="39"/>
  <c r="G79" i="39"/>
  <c r="G79" i="40"/>
  <c r="C79" i="41"/>
  <c r="C62" i="39"/>
  <c r="C79" i="40"/>
  <c r="C79" i="39"/>
  <c r="O78" i="41"/>
  <c r="O59" i="39"/>
  <c r="O78" i="39"/>
  <c r="K78" i="41"/>
  <c r="K59" i="39"/>
  <c r="K78" i="39"/>
  <c r="K78" i="40"/>
  <c r="G78" i="41"/>
  <c r="G59" i="39"/>
  <c r="G78" i="39"/>
  <c r="G78" i="40"/>
  <c r="C78" i="41"/>
  <c r="C59" i="39"/>
  <c r="C78" i="40"/>
  <c r="C78" i="39"/>
  <c r="O77" i="41"/>
  <c r="O56" i="39"/>
  <c r="O77" i="39"/>
  <c r="O77" i="40"/>
  <c r="K77" i="41"/>
  <c r="K56" i="39"/>
  <c r="K77" i="39"/>
  <c r="K77" i="40"/>
  <c r="G77" i="41"/>
  <c r="G56" i="39"/>
  <c r="G77" i="39"/>
  <c r="G77" i="40"/>
  <c r="C77" i="41"/>
  <c r="C56" i="39"/>
  <c r="C77" i="40"/>
  <c r="C77" i="39"/>
  <c r="O76" i="41"/>
  <c r="O55" i="39"/>
  <c r="O76" i="39"/>
  <c r="K76" i="41"/>
  <c r="K55" i="39"/>
  <c r="K76" i="39"/>
  <c r="K76" i="40"/>
  <c r="G76" i="41"/>
  <c r="G55" i="39"/>
  <c r="G76" i="39"/>
  <c r="G76" i="40"/>
  <c r="C76" i="41"/>
  <c r="C55" i="39"/>
  <c r="C76" i="40"/>
  <c r="C76" i="39"/>
  <c r="O54" i="39"/>
  <c r="O75" i="39"/>
  <c r="O75" i="40"/>
  <c r="K54" i="39"/>
  <c r="K75" i="39"/>
  <c r="K75" i="40"/>
  <c r="G54" i="39"/>
  <c r="G75" i="39"/>
  <c r="G75" i="40"/>
  <c r="C54" i="39"/>
  <c r="C75" i="40"/>
  <c r="C75" i="39"/>
  <c r="O53" i="39"/>
  <c r="O74" i="39"/>
  <c r="K53" i="39"/>
  <c r="K74" i="39"/>
  <c r="K74" i="40"/>
  <c r="G53" i="39"/>
  <c r="G74" i="39"/>
  <c r="G74" i="40"/>
  <c r="C53" i="39"/>
  <c r="C74" i="40"/>
  <c r="C74" i="39"/>
  <c r="O52" i="39"/>
  <c r="O73" i="39"/>
  <c r="O73" i="40"/>
  <c r="K52" i="39"/>
  <c r="K73" i="39"/>
  <c r="K73" i="40"/>
  <c r="G52" i="39"/>
  <c r="G73" i="39"/>
  <c r="G73" i="40"/>
  <c r="C52" i="39"/>
  <c r="C73" i="40"/>
  <c r="C73" i="39"/>
  <c r="O51" i="39"/>
  <c r="O72" i="39"/>
  <c r="K51" i="39"/>
  <c r="K72" i="39"/>
  <c r="K72" i="40"/>
  <c r="G51" i="39"/>
  <c r="G72" i="39"/>
  <c r="G72" i="40"/>
  <c r="C51" i="39"/>
  <c r="C72" i="40"/>
  <c r="C72" i="39"/>
  <c r="O71" i="41"/>
  <c r="O71" i="40"/>
  <c r="K71" i="41"/>
  <c r="K71" i="40"/>
  <c r="G71" i="41"/>
  <c r="G71" i="40"/>
  <c r="C71" i="41"/>
  <c r="C71" i="40"/>
  <c r="O80" i="40"/>
  <c r="O72" i="40"/>
  <c r="N234" i="17"/>
  <c r="F234" i="17"/>
  <c r="N227" i="17"/>
  <c r="F227" i="17"/>
  <c r="N226" i="17"/>
  <c r="F226" i="17"/>
  <c r="N225" i="17"/>
  <c r="F225" i="17"/>
  <c r="N220" i="17"/>
  <c r="F220" i="17"/>
  <c r="P92" i="18"/>
  <c r="P102" i="18"/>
  <c r="P165" i="6" s="1"/>
  <c r="L92" i="18"/>
  <c r="L102" i="18"/>
  <c r="L165" i="6" s="1"/>
  <c r="H92" i="18"/>
  <c r="H102" i="18"/>
  <c r="H165" i="6" s="1"/>
  <c r="D92" i="18"/>
  <c r="D102" i="18"/>
  <c r="D165" i="6" s="1"/>
  <c r="P91" i="18"/>
  <c r="P101" i="18"/>
  <c r="P164" i="6" s="1"/>
  <c r="L91" i="18"/>
  <c r="H91" i="18"/>
  <c r="D91" i="18"/>
  <c r="P90" i="18"/>
  <c r="L90" i="18"/>
  <c r="H90" i="18"/>
  <c r="D90" i="18"/>
  <c r="N51" i="18"/>
  <c r="F51" i="18"/>
  <c r="N238" i="19"/>
  <c r="N239" i="19"/>
  <c r="N240" i="19"/>
  <c r="N241" i="19"/>
  <c r="N242" i="19"/>
  <c r="N243" i="19"/>
  <c r="N244" i="19"/>
  <c r="N245" i="19"/>
  <c r="N246" i="19"/>
  <c r="J238" i="19"/>
  <c r="J239" i="19"/>
  <c r="J240" i="19"/>
  <c r="J241" i="19"/>
  <c r="J242" i="19"/>
  <c r="J243" i="19"/>
  <c r="J244" i="19"/>
  <c r="J245" i="19"/>
  <c r="J246" i="19"/>
  <c r="F238" i="19"/>
  <c r="F239" i="19"/>
  <c r="F240" i="19"/>
  <c r="F241" i="19"/>
  <c r="F242" i="19"/>
  <c r="F243" i="19"/>
  <c r="F244" i="19"/>
  <c r="F245" i="19"/>
  <c r="F246" i="19"/>
  <c r="B238" i="19"/>
  <c r="B239" i="19"/>
  <c r="B240" i="19"/>
  <c r="B241" i="19"/>
  <c r="B242" i="19"/>
  <c r="B243" i="19"/>
  <c r="B244" i="19"/>
  <c r="B245" i="19"/>
  <c r="B246" i="19"/>
  <c r="N227" i="19"/>
  <c r="N228" i="19"/>
  <c r="N229" i="19"/>
  <c r="N230" i="19"/>
  <c r="N231" i="19"/>
  <c r="N232" i="19"/>
  <c r="N233" i="19"/>
  <c r="N234" i="19"/>
  <c r="N235" i="19"/>
  <c r="J227" i="19"/>
  <c r="J228" i="19"/>
  <c r="J229" i="19"/>
  <c r="J230" i="19"/>
  <c r="J231" i="19"/>
  <c r="J232" i="19"/>
  <c r="J233" i="19"/>
  <c r="J234" i="19"/>
  <c r="J235" i="19"/>
  <c r="F227" i="19"/>
  <c r="F228" i="19"/>
  <c r="F229" i="19"/>
  <c r="F230" i="19"/>
  <c r="F231" i="19"/>
  <c r="F232" i="19"/>
  <c r="F233" i="19"/>
  <c r="F234" i="19"/>
  <c r="F235" i="19"/>
  <c r="B227" i="19"/>
  <c r="B228" i="19"/>
  <c r="B229" i="19"/>
  <c r="B230" i="19"/>
  <c r="B231" i="19"/>
  <c r="B232" i="19"/>
  <c r="B233" i="19"/>
  <c r="B234" i="19"/>
  <c r="B235" i="19"/>
  <c r="N215" i="19"/>
  <c r="N216" i="19"/>
  <c r="N217" i="19"/>
  <c r="N218" i="19"/>
  <c r="N219" i="19"/>
  <c r="N220" i="19"/>
  <c r="N221" i="19"/>
  <c r="N222" i="19"/>
  <c r="N223" i="19"/>
  <c r="N224" i="19"/>
  <c r="N89" i="18"/>
  <c r="J215" i="19"/>
  <c r="J216" i="19"/>
  <c r="J217" i="19"/>
  <c r="J218" i="19"/>
  <c r="J219" i="19"/>
  <c r="J220" i="19"/>
  <c r="J221" i="19"/>
  <c r="J222" i="19"/>
  <c r="J223" i="19"/>
  <c r="J224" i="19"/>
  <c r="J89" i="18"/>
  <c r="F215" i="19"/>
  <c r="F216" i="19"/>
  <c r="F217" i="19"/>
  <c r="F218" i="19"/>
  <c r="F219" i="19"/>
  <c r="F220" i="19"/>
  <c r="F221" i="19"/>
  <c r="F222" i="19"/>
  <c r="F223" i="19"/>
  <c r="F224" i="19"/>
  <c r="F89" i="18"/>
  <c r="B215" i="19"/>
  <c r="B216" i="19"/>
  <c r="B217" i="19"/>
  <c r="B218" i="19"/>
  <c r="B219" i="19"/>
  <c r="B220" i="19"/>
  <c r="B221" i="19"/>
  <c r="B222" i="19"/>
  <c r="B223" i="19"/>
  <c r="B224" i="19"/>
  <c r="B89" i="18"/>
  <c r="N86" i="18"/>
  <c r="J86" i="18"/>
  <c r="F86" i="18"/>
  <c r="B86" i="18"/>
  <c r="N85" i="18"/>
  <c r="J85" i="18"/>
  <c r="F85" i="18"/>
  <c r="B85" i="18"/>
  <c r="N84" i="18"/>
  <c r="J84" i="18"/>
  <c r="F84" i="18"/>
  <c r="B84" i="18"/>
  <c r="O214" i="20"/>
  <c r="K214" i="20"/>
  <c r="G214" i="20"/>
  <c r="C214" i="20"/>
  <c r="P98" i="18"/>
  <c r="L98" i="18"/>
  <c r="H98" i="18"/>
  <c r="D98" i="18"/>
  <c r="P97" i="18"/>
  <c r="L97" i="18"/>
  <c r="H97" i="18"/>
  <c r="D97" i="18"/>
  <c r="P95" i="18"/>
  <c r="L95" i="18"/>
  <c r="H95" i="18"/>
  <c r="D95" i="18"/>
  <c r="P96" i="18"/>
  <c r="L96" i="18"/>
  <c r="H96" i="18"/>
  <c r="D96" i="18"/>
  <c r="Q245" i="21"/>
  <c r="I245" i="21"/>
  <c r="Q244" i="21"/>
  <c r="I244" i="21"/>
  <c r="Q243" i="21"/>
  <c r="I243" i="21"/>
  <c r="Q242" i="21"/>
  <c r="I242" i="21"/>
  <c r="Q237" i="21"/>
  <c r="I237" i="21"/>
  <c r="Q234" i="21"/>
  <c r="I234" i="21"/>
  <c r="Q233" i="21"/>
  <c r="I233" i="21"/>
  <c r="Q232" i="21"/>
  <c r="I232" i="21"/>
  <c r="Q231" i="21"/>
  <c r="I231" i="21"/>
  <c r="Q223" i="21"/>
  <c r="I223" i="21"/>
  <c r="Q222" i="21"/>
  <c r="I222" i="21"/>
  <c r="Q221" i="21"/>
  <c r="I221" i="21"/>
  <c r="Q219" i="21"/>
  <c r="I219" i="21"/>
  <c r="P203" i="23"/>
  <c r="P204" i="23"/>
  <c r="P205" i="23"/>
  <c r="P206" i="23"/>
  <c r="P207" i="23"/>
  <c r="P208" i="23"/>
  <c r="P209" i="23"/>
  <c r="P210" i="23"/>
  <c r="P211" i="23"/>
  <c r="L203" i="23"/>
  <c r="L204" i="23"/>
  <c r="L205" i="23"/>
  <c r="L206" i="23"/>
  <c r="L207" i="23"/>
  <c r="L208" i="23"/>
  <c r="L209" i="23"/>
  <c r="L210" i="23"/>
  <c r="L211" i="23"/>
  <c r="H203" i="23"/>
  <c r="H204" i="23"/>
  <c r="H205" i="23"/>
  <c r="H206" i="23"/>
  <c r="H207" i="23"/>
  <c r="H208" i="23"/>
  <c r="H209" i="23"/>
  <c r="H210" i="23"/>
  <c r="H211" i="23"/>
  <c r="D203" i="23"/>
  <c r="D204" i="23"/>
  <c r="D205" i="23"/>
  <c r="D206" i="23"/>
  <c r="D207" i="23"/>
  <c r="D208" i="23"/>
  <c r="D209" i="23"/>
  <c r="D210" i="23"/>
  <c r="D211" i="23"/>
  <c r="P192" i="23"/>
  <c r="P193" i="23"/>
  <c r="P194" i="23"/>
  <c r="P195" i="23"/>
  <c r="P196" i="23"/>
  <c r="P197" i="23"/>
  <c r="P198" i="23"/>
  <c r="P199" i="23"/>
  <c r="P200" i="23"/>
  <c r="L192" i="23"/>
  <c r="L193" i="23"/>
  <c r="L194" i="23"/>
  <c r="L195" i="23"/>
  <c r="L196" i="23"/>
  <c r="L197" i="23"/>
  <c r="L198" i="23"/>
  <c r="L199" i="23"/>
  <c r="L200" i="23"/>
  <c r="H192" i="23"/>
  <c r="H193" i="23"/>
  <c r="H194" i="23"/>
  <c r="H195" i="23"/>
  <c r="H196" i="23"/>
  <c r="H197" i="23"/>
  <c r="H198" i="23"/>
  <c r="H199" i="23"/>
  <c r="H200" i="23"/>
  <c r="D192" i="23"/>
  <c r="D193" i="23"/>
  <c r="D194" i="23"/>
  <c r="D195" i="23"/>
  <c r="D196" i="23"/>
  <c r="D197" i="23"/>
  <c r="D198" i="23"/>
  <c r="D199" i="23"/>
  <c r="D200" i="23"/>
  <c r="P181" i="23"/>
  <c r="P182" i="23"/>
  <c r="P183" i="23"/>
  <c r="P184" i="23"/>
  <c r="P185" i="23"/>
  <c r="P186" i="23"/>
  <c r="P187" i="23"/>
  <c r="P188" i="23"/>
  <c r="P189" i="23"/>
  <c r="L181" i="23"/>
  <c r="L182" i="23"/>
  <c r="L183" i="23"/>
  <c r="L184" i="23"/>
  <c r="L185" i="23"/>
  <c r="L186" i="23"/>
  <c r="L187" i="23"/>
  <c r="L188" i="23"/>
  <c r="L189" i="23"/>
  <c r="H181" i="23"/>
  <c r="H182" i="23"/>
  <c r="H183" i="23"/>
  <c r="H184" i="23"/>
  <c r="H185" i="23"/>
  <c r="H186" i="23"/>
  <c r="H187" i="23"/>
  <c r="H188" i="23"/>
  <c r="H189" i="23"/>
  <c r="D181" i="23"/>
  <c r="D182" i="23"/>
  <c r="D183" i="23"/>
  <c r="D184" i="23"/>
  <c r="D185" i="23"/>
  <c r="D186" i="23"/>
  <c r="D187" i="23"/>
  <c r="D188" i="23"/>
  <c r="D189" i="23"/>
  <c r="I210" i="25"/>
  <c r="I208" i="25"/>
  <c r="I207" i="25"/>
  <c r="I200" i="25"/>
  <c r="I199" i="25"/>
  <c r="I198" i="25"/>
  <c r="I196" i="25"/>
  <c r="I188" i="25"/>
  <c r="I187" i="25"/>
  <c r="I185" i="25"/>
  <c r="O176" i="25"/>
  <c r="K173" i="25"/>
  <c r="G173" i="25"/>
  <c r="C172" i="25"/>
  <c r="C176" i="25"/>
  <c r="O210" i="25"/>
  <c r="K210" i="25"/>
  <c r="G210" i="25"/>
  <c r="C210" i="25"/>
  <c r="O208" i="25"/>
  <c r="K208" i="25"/>
  <c r="G208" i="25"/>
  <c r="C208" i="25"/>
  <c r="O167" i="25"/>
  <c r="O207" i="25"/>
  <c r="K207" i="25"/>
  <c r="G207" i="25"/>
  <c r="C207" i="25"/>
  <c r="O157" i="25"/>
  <c r="K160" i="25"/>
  <c r="G158" i="25"/>
  <c r="C160" i="25"/>
  <c r="O200" i="25"/>
  <c r="K200" i="25"/>
  <c r="G200" i="25"/>
  <c r="C200" i="25"/>
  <c r="O199" i="25"/>
  <c r="K199" i="25"/>
  <c r="G199" i="25"/>
  <c r="C154" i="25"/>
  <c r="C199" i="25"/>
  <c r="C152" i="25"/>
  <c r="O198" i="25"/>
  <c r="K150" i="25"/>
  <c r="K198" i="25"/>
  <c r="G150" i="25"/>
  <c r="G198" i="25"/>
  <c r="C150" i="25"/>
  <c r="C198" i="25"/>
  <c r="O196" i="25"/>
  <c r="K196" i="25"/>
  <c r="G196" i="25"/>
  <c r="C148" i="25"/>
  <c r="C196" i="25"/>
  <c r="O137" i="25"/>
  <c r="K141" i="25"/>
  <c r="G138" i="25"/>
  <c r="G141" i="25"/>
  <c r="C141" i="25"/>
  <c r="O188" i="25"/>
  <c r="K139" i="25"/>
  <c r="K188" i="25"/>
  <c r="G139" i="25"/>
  <c r="G188" i="25"/>
  <c r="C188" i="25"/>
  <c r="O138" i="25"/>
  <c r="K138" i="25"/>
  <c r="C138" i="25"/>
  <c r="K137" i="25"/>
  <c r="C137" i="25"/>
  <c r="O187" i="25"/>
  <c r="K136" i="25"/>
  <c r="K187" i="25"/>
  <c r="G187" i="25"/>
  <c r="C187" i="25"/>
  <c r="O185" i="25"/>
  <c r="K185" i="25"/>
  <c r="G185" i="25"/>
  <c r="C185" i="25"/>
  <c r="P51" i="26"/>
  <c r="L51" i="26"/>
  <c r="L66" i="26"/>
  <c r="H51" i="26"/>
  <c r="D51" i="26"/>
  <c r="D66" i="26"/>
  <c r="N154" i="27"/>
  <c r="N155" i="27"/>
  <c r="N156" i="27"/>
  <c r="N157" i="27"/>
  <c r="N158" i="27"/>
  <c r="N159" i="27"/>
  <c r="N64" i="26"/>
  <c r="J154" i="27"/>
  <c r="J155" i="27"/>
  <c r="J156" i="27"/>
  <c r="J157" i="27"/>
  <c r="J158" i="27"/>
  <c r="J159" i="27"/>
  <c r="F154" i="27"/>
  <c r="F155" i="27"/>
  <c r="F156" i="27"/>
  <c r="F157" i="27"/>
  <c r="F158" i="27"/>
  <c r="F159" i="27"/>
  <c r="F64" i="26"/>
  <c r="B154" i="27"/>
  <c r="B155" i="27"/>
  <c r="B156" i="27"/>
  <c r="B157" i="27"/>
  <c r="B158" i="27"/>
  <c r="B159" i="27"/>
  <c r="N144" i="27"/>
  <c r="N145" i="27"/>
  <c r="N146" i="27"/>
  <c r="N147" i="27"/>
  <c r="N148" i="27"/>
  <c r="N149" i="27"/>
  <c r="N150" i="27"/>
  <c r="N151" i="27"/>
  <c r="N63" i="26"/>
  <c r="J144" i="27"/>
  <c r="J145" i="27"/>
  <c r="J146" i="27"/>
  <c r="J147" i="27"/>
  <c r="J148" i="27"/>
  <c r="J149" i="27"/>
  <c r="J150" i="27"/>
  <c r="J151" i="27"/>
  <c r="F144" i="27"/>
  <c r="F145" i="27"/>
  <c r="F146" i="27"/>
  <c r="F147" i="27"/>
  <c r="F148" i="27"/>
  <c r="F149" i="27"/>
  <c r="F150" i="27"/>
  <c r="F151" i="27"/>
  <c r="F63" i="26"/>
  <c r="B144" i="27"/>
  <c r="B145" i="27"/>
  <c r="B146" i="27"/>
  <c r="B147" i="27"/>
  <c r="B148" i="27"/>
  <c r="B149" i="27"/>
  <c r="B150" i="27"/>
  <c r="B151" i="27"/>
  <c r="N134" i="27"/>
  <c r="N135" i="27"/>
  <c r="N136" i="27"/>
  <c r="N137" i="27"/>
  <c r="N138" i="27"/>
  <c r="N139" i="27"/>
  <c r="N140" i="27"/>
  <c r="N141" i="27"/>
  <c r="N62" i="26"/>
  <c r="J134" i="27"/>
  <c r="J135" i="27"/>
  <c r="J136" i="27"/>
  <c r="J137" i="27"/>
  <c r="J138" i="27"/>
  <c r="J139" i="27"/>
  <c r="J140" i="27"/>
  <c r="J141" i="27"/>
  <c r="F134" i="27"/>
  <c r="F135" i="27"/>
  <c r="F136" i="27"/>
  <c r="F137" i="27"/>
  <c r="F138" i="27"/>
  <c r="F139" i="27"/>
  <c r="F140" i="27"/>
  <c r="F141" i="27"/>
  <c r="F62" i="26"/>
  <c r="B134" i="27"/>
  <c r="B135" i="27"/>
  <c r="B136" i="27"/>
  <c r="B137" i="27"/>
  <c r="B138" i="27"/>
  <c r="B139" i="27"/>
  <c r="B140" i="27"/>
  <c r="B141" i="27"/>
  <c r="O123" i="27"/>
  <c r="K123" i="27"/>
  <c r="C123" i="27"/>
  <c r="O107" i="27"/>
  <c r="K107" i="27"/>
  <c r="G107" i="27"/>
  <c r="K95" i="27"/>
  <c r="G95" i="27"/>
  <c r="C95" i="27"/>
  <c r="O158" i="29"/>
  <c r="O158" i="27"/>
  <c r="K158" i="29"/>
  <c r="K158" i="27"/>
  <c r="G158" i="29"/>
  <c r="G158" i="27"/>
  <c r="C158" i="29"/>
  <c r="C158" i="27"/>
  <c r="O151" i="29"/>
  <c r="O151" i="27"/>
  <c r="K151" i="29"/>
  <c r="K151" i="27"/>
  <c r="G151" i="29"/>
  <c r="G151" i="27"/>
  <c r="C151" i="29"/>
  <c r="C151" i="27"/>
  <c r="O150" i="29"/>
  <c r="O150" i="27"/>
  <c r="K150" i="29"/>
  <c r="K150" i="27"/>
  <c r="G150" i="29"/>
  <c r="G150" i="27"/>
  <c r="C150" i="29"/>
  <c r="C150" i="27"/>
  <c r="O149" i="29"/>
  <c r="O149" i="27"/>
  <c r="K149" i="29"/>
  <c r="K149" i="27"/>
  <c r="G149" i="29"/>
  <c r="G149" i="27"/>
  <c r="C149" i="29"/>
  <c r="C149" i="27"/>
  <c r="O148" i="29"/>
  <c r="O148" i="27"/>
  <c r="K148" i="29"/>
  <c r="K148" i="27"/>
  <c r="G148" i="29"/>
  <c r="G148" i="27"/>
  <c r="C148" i="29"/>
  <c r="C148" i="27"/>
  <c r="O140" i="29"/>
  <c r="O140" i="27"/>
  <c r="K140" i="29"/>
  <c r="K140" i="27"/>
  <c r="G140" i="29"/>
  <c r="G140" i="27"/>
  <c r="C140" i="29"/>
  <c r="C140" i="27"/>
  <c r="O138" i="29"/>
  <c r="O138" i="27"/>
  <c r="K138" i="29"/>
  <c r="K138" i="27"/>
  <c r="G138" i="29"/>
  <c r="G138" i="27"/>
  <c r="C138" i="29"/>
  <c r="C138" i="27"/>
  <c r="O37" i="34"/>
  <c r="O175" i="6" s="1"/>
  <c r="K37" i="34"/>
  <c r="K175" i="6" s="1"/>
  <c r="G37" i="34"/>
  <c r="G175" i="6" s="1"/>
  <c r="C37" i="34"/>
  <c r="C175" i="6" s="1"/>
  <c r="Q72" i="35"/>
  <c r="Q73" i="35"/>
  <c r="Q74" i="35"/>
  <c r="Q75" i="35"/>
  <c r="Q76" i="35"/>
  <c r="Q77" i="35"/>
  <c r="Q78" i="35"/>
  <c r="Q79" i="35"/>
  <c r="Q80" i="35"/>
  <c r="Q81" i="35"/>
  <c r="Q82" i="35"/>
  <c r="Q36" i="34"/>
  <c r="M72" i="35"/>
  <c r="M73" i="35"/>
  <c r="M74" i="35"/>
  <c r="M75" i="35"/>
  <c r="M76" i="35"/>
  <c r="M77" i="35"/>
  <c r="M78" i="35"/>
  <c r="M79" i="35"/>
  <c r="M80" i="35"/>
  <c r="M81" i="35"/>
  <c r="M82" i="35"/>
  <c r="M36" i="34"/>
  <c r="I72" i="35"/>
  <c r="I73" i="35"/>
  <c r="I74" i="35"/>
  <c r="I75" i="35"/>
  <c r="I76" i="35"/>
  <c r="I77" i="35"/>
  <c r="I78" i="35"/>
  <c r="I79" i="35"/>
  <c r="I80" i="35"/>
  <c r="I81" i="35"/>
  <c r="I82" i="35"/>
  <c r="E72" i="35"/>
  <c r="E73" i="35"/>
  <c r="E74" i="35"/>
  <c r="E75" i="35"/>
  <c r="E76" i="35"/>
  <c r="E77" i="35"/>
  <c r="E78" i="35"/>
  <c r="E79" i="35"/>
  <c r="E80" i="35"/>
  <c r="E81" i="35"/>
  <c r="E82" i="35"/>
  <c r="E36" i="34"/>
  <c r="B82" i="36"/>
  <c r="P82" i="36"/>
  <c r="P67" i="36"/>
  <c r="L82" i="36"/>
  <c r="L67" i="36"/>
  <c r="H82" i="36"/>
  <c r="H67" i="36"/>
  <c r="D82" i="36"/>
  <c r="D67" i="36"/>
  <c r="P81" i="36"/>
  <c r="P66" i="36"/>
  <c r="L81" i="36"/>
  <c r="L66" i="36"/>
  <c r="H81" i="36"/>
  <c r="H66" i="36"/>
  <c r="D81" i="36"/>
  <c r="D66" i="36"/>
  <c r="P80" i="36"/>
  <c r="P65" i="36"/>
  <c r="L80" i="36"/>
  <c r="L65" i="36"/>
  <c r="H80" i="36"/>
  <c r="H65" i="36"/>
  <c r="D80" i="36"/>
  <c r="D65" i="36"/>
  <c r="P79" i="36"/>
  <c r="P62" i="36"/>
  <c r="L79" i="36"/>
  <c r="L62" i="36"/>
  <c r="H79" i="36"/>
  <c r="H62" i="36"/>
  <c r="D79" i="36"/>
  <c r="D62" i="36"/>
  <c r="P78" i="36"/>
  <c r="P59" i="36"/>
  <c r="L78" i="36"/>
  <c r="L59" i="36"/>
  <c r="H78" i="36"/>
  <c r="H59" i="36"/>
  <c r="D78" i="36"/>
  <c r="D59" i="36"/>
  <c r="P77" i="36"/>
  <c r="P56" i="36"/>
  <c r="L77" i="36"/>
  <c r="L56" i="36"/>
  <c r="H77" i="36"/>
  <c r="H56" i="36"/>
  <c r="D77" i="36"/>
  <c r="D56" i="36"/>
  <c r="P76" i="36"/>
  <c r="P55" i="36"/>
  <c r="L76" i="36"/>
  <c r="L55" i="36"/>
  <c r="H76" i="36"/>
  <c r="H55" i="36"/>
  <c r="D76" i="36"/>
  <c r="D55" i="36"/>
  <c r="P75" i="36"/>
  <c r="P54" i="36"/>
  <c r="L75" i="36"/>
  <c r="L54" i="36"/>
  <c r="H75" i="36"/>
  <c r="H54" i="36"/>
  <c r="D75" i="36"/>
  <c r="D54" i="36"/>
  <c r="P74" i="36"/>
  <c r="P53" i="36"/>
  <c r="L74" i="36"/>
  <c r="L53" i="36"/>
  <c r="H74" i="36"/>
  <c r="H53" i="36"/>
  <c r="D74" i="36"/>
  <c r="D53" i="36"/>
  <c r="P73" i="36"/>
  <c r="P52" i="36"/>
  <c r="L73" i="36"/>
  <c r="L52" i="36"/>
  <c r="H73" i="36"/>
  <c r="H52" i="36"/>
  <c r="D73" i="36"/>
  <c r="D52" i="36"/>
  <c r="P72" i="36"/>
  <c r="P51" i="36"/>
  <c r="L72" i="36"/>
  <c r="L51" i="36"/>
  <c r="H72" i="36"/>
  <c r="H51" i="36"/>
  <c r="D72" i="36"/>
  <c r="D51" i="36"/>
  <c r="P36" i="34"/>
  <c r="P71" i="36"/>
  <c r="L36" i="34"/>
  <c r="L71" i="36"/>
  <c r="H36" i="34"/>
  <c r="H71" i="36"/>
  <c r="D36" i="34"/>
  <c r="D71" i="36"/>
  <c r="M50" i="37"/>
  <c r="O76" i="40"/>
  <c r="P167" i="25"/>
  <c r="P168" i="25"/>
  <c r="P169" i="25"/>
  <c r="P172" i="25"/>
  <c r="P173" i="25"/>
  <c r="P176" i="25"/>
  <c r="P202" i="25"/>
  <c r="L167" i="25"/>
  <c r="L168" i="25"/>
  <c r="L169" i="25"/>
  <c r="L172" i="25"/>
  <c r="L173" i="25"/>
  <c r="L176" i="25"/>
  <c r="L202" i="25"/>
  <c r="H167" i="25"/>
  <c r="H168" i="25"/>
  <c r="H169" i="25"/>
  <c r="H172" i="25"/>
  <c r="H173" i="25"/>
  <c r="H176" i="25"/>
  <c r="H202" i="25"/>
  <c r="D167" i="25"/>
  <c r="D168" i="25"/>
  <c r="D169" i="25"/>
  <c r="D172" i="25"/>
  <c r="D173" i="25"/>
  <c r="D176" i="25"/>
  <c r="D202" i="25"/>
  <c r="P148" i="25"/>
  <c r="P150" i="25"/>
  <c r="P151" i="25"/>
  <c r="P152" i="25"/>
  <c r="P154" i="25"/>
  <c r="P155" i="25"/>
  <c r="P157" i="25"/>
  <c r="P158" i="25"/>
  <c r="P160" i="25"/>
  <c r="P191" i="25"/>
  <c r="L148" i="25"/>
  <c r="L150" i="25"/>
  <c r="L151" i="25"/>
  <c r="L152" i="25"/>
  <c r="L154" i="25"/>
  <c r="L155" i="25"/>
  <c r="L157" i="25"/>
  <c r="L158" i="25"/>
  <c r="L160" i="25"/>
  <c r="L191" i="25"/>
  <c r="H148" i="25"/>
  <c r="H150" i="25"/>
  <c r="H151" i="25"/>
  <c r="H152" i="25"/>
  <c r="H154" i="25"/>
  <c r="H155" i="25"/>
  <c r="H157" i="25"/>
  <c r="H158" i="25"/>
  <c r="H160" i="25"/>
  <c r="H191" i="25"/>
  <c r="D148" i="25"/>
  <c r="D150" i="25"/>
  <c r="D151" i="25"/>
  <c r="D152" i="25"/>
  <c r="D154" i="25"/>
  <c r="D155" i="25"/>
  <c r="D157" i="25"/>
  <c r="D158" i="25"/>
  <c r="D160" i="25"/>
  <c r="D191" i="25"/>
  <c r="P134" i="25"/>
  <c r="P136" i="25"/>
  <c r="P137" i="25"/>
  <c r="P138" i="25"/>
  <c r="P139" i="25"/>
  <c r="P141" i="25"/>
  <c r="P180" i="25"/>
  <c r="L134" i="25"/>
  <c r="L136" i="25"/>
  <c r="L137" i="25"/>
  <c r="L138" i="25"/>
  <c r="L139" i="25"/>
  <c r="L141" i="25"/>
  <c r="L180" i="25"/>
  <c r="H134" i="25"/>
  <c r="H136" i="25"/>
  <c r="H137" i="25"/>
  <c r="H138" i="25"/>
  <c r="H139" i="25"/>
  <c r="H141" i="25"/>
  <c r="H180" i="25"/>
  <c r="D134" i="25"/>
  <c r="D136" i="25"/>
  <c r="D137" i="25"/>
  <c r="D138" i="25"/>
  <c r="D139" i="25"/>
  <c r="D141" i="25"/>
  <c r="D180" i="25"/>
  <c r="F122" i="33"/>
  <c r="F121" i="33"/>
  <c r="F120" i="33"/>
  <c r="F119" i="33"/>
  <c r="F118" i="33"/>
  <c r="F117" i="33"/>
  <c r="F112" i="33"/>
  <c r="F67" i="35"/>
  <c r="F82" i="35"/>
  <c r="F66" i="35"/>
  <c r="F81" i="35"/>
  <c r="N80" i="37"/>
  <c r="N65" i="35"/>
  <c r="J80" i="37"/>
  <c r="J65" i="35"/>
  <c r="F80" i="37"/>
  <c r="F65" i="35"/>
  <c r="F80" i="35"/>
  <c r="B80" i="37"/>
  <c r="B65" i="35"/>
  <c r="N79" i="37"/>
  <c r="N62" i="35"/>
  <c r="J79" i="37"/>
  <c r="J62" i="35"/>
  <c r="F79" i="37"/>
  <c r="F62" i="35"/>
  <c r="F79" i="35"/>
  <c r="B79" i="37"/>
  <c r="B62" i="35"/>
  <c r="N78" i="37"/>
  <c r="N59" i="35"/>
  <c r="J78" i="37"/>
  <c r="J59" i="35"/>
  <c r="F78" i="37"/>
  <c r="F59" i="35"/>
  <c r="F78" i="35"/>
  <c r="B78" i="37"/>
  <c r="B59" i="35"/>
  <c r="N77" i="37"/>
  <c r="N56" i="35"/>
  <c r="J77" i="37"/>
  <c r="J56" i="35"/>
  <c r="F77" i="37"/>
  <c r="F56" i="35"/>
  <c r="F77" i="35"/>
  <c r="B77" i="37"/>
  <c r="B56" i="35"/>
  <c r="N76" i="37"/>
  <c r="N55" i="35"/>
  <c r="J76" i="37"/>
  <c r="J55" i="35"/>
  <c r="F76" i="37"/>
  <c r="F55" i="35"/>
  <c r="F76" i="35"/>
  <c r="B76" i="37"/>
  <c r="B55" i="35"/>
  <c r="F54" i="35"/>
  <c r="F75" i="35"/>
  <c r="F53" i="35"/>
  <c r="F74" i="35"/>
  <c r="F52" i="35"/>
  <c r="F73" i="35"/>
  <c r="F51" i="35"/>
  <c r="F72" i="35"/>
  <c r="P72" i="39"/>
  <c r="P73" i="39"/>
  <c r="P74" i="39"/>
  <c r="P75" i="39"/>
  <c r="P76" i="39"/>
  <c r="P77" i="39"/>
  <c r="P78" i="39"/>
  <c r="P79" i="39"/>
  <c r="P80" i="39"/>
  <c r="P81" i="39"/>
  <c r="P82" i="39"/>
  <c r="P35" i="38"/>
  <c r="P36" i="38"/>
  <c r="L72" i="39"/>
  <c r="L73" i="39"/>
  <c r="L74" i="39"/>
  <c r="L75" i="39"/>
  <c r="L76" i="39"/>
  <c r="L77" i="39"/>
  <c r="L78" i="39"/>
  <c r="L79" i="39"/>
  <c r="L80" i="39"/>
  <c r="L81" i="39"/>
  <c r="L82" i="39"/>
  <c r="L35" i="38"/>
  <c r="L36" i="38"/>
  <c r="H72" i="39"/>
  <c r="H73" i="39"/>
  <c r="H74" i="39"/>
  <c r="H75" i="39"/>
  <c r="H76" i="39"/>
  <c r="H77" i="39"/>
  <c r="H78" i="39"/>
  <c r="H79" i="39"/>
  <c r="H80" i="39"/>
  <c r="H81" i="39"/>
  <c r="H82" i="39"/>
  <c r="H35" i="38"/>
  <c r="H36" i="38"/>
  <c r="D72" i="39"/>
  <c r="D73" i="39"/>
  <c r="D74" i="39"/>
  <c r="D75" i="39"/>
  <c r="D76" i="39"/>
  <c r="D77" i="39"/>
  <c r="D78" i="39"/>
  <c r="D79" i="39"/>
  <c r="D80" i="39"/>
  <c r="D81" i="39"/>
  <c r="D82" i="39"/>
  <c r="D35" i="38"/>
  <c r="D36" i="38"/>
  <c r="N167" i="25"/>
  <c r="N168" i="25"/>
  <c r="N169" i="25"/>
  <c r="N172" i="25"/>
  <c r="N173" i="25"/>
  <c r="N176" i="25"/>
  <c r="N202" i="25"/>
  <c r="J167" i="25"/>
  <c r="J168" i="25"/>
  <c r="J169" i="25"/>
  <c r="J172" i="25"/>
  <c r="J173" i="25"/>
  <c r="J176" i="25"/>
  <c r="J202" i="25"/>
  <c r="F167" i="25"/>
  <c r="F168" i="25"/>
  <c r="F169" i="25"/>
  <c r="F172" i="25"/>
  <c r="F173" i="25"/>
  <c r="F176" i="25"/>
  <c r="F202" i="25"/>
  <c r="B167" i="25"/>
  <c r="B168" i="25"/>
  <c r="B169" i="25"/>
  <c r="B172" i="25"/>
  <c r="B173" i="25"/>
  <c r="B176" i="25"/>
  <c r="B202" i="25"/>
  <c r="N148" i="25"/>
  <c r="N150" i="25"/>
  <c r="N151" i="25"/>
  <c r="N152" i="25"/>
  <c r="N154" i="25"/>
  <c r="N155" i="25"/>
  <c r="N157" i="25"/>
  <c r="N158" i="25"/>
  <c r="N160" i="25"/>
  <c r="N191" i="25"/>
  <c r="J148" i="25"/>
  <c r="J150" i="25"/>
  <c r="J151" i="25"/>
  <c r="J152" i="25"/>
  <c r="J154" i="25"/>
  <c r="J155" i="25"/>
  <c r="J157" i="25"/>
  <c r="J158" i="25"/>
  <c r="J160" i="25"/>
  <c r="J191" i="25"/>
  <c r="F148" i="25"/>
  <c r="F150" i="25"/>
  <c r="F151" i="25"/>
  <c r="F152" i="25"/>
  <c r="F154" i="25"/>
  <c r="F155" i="25"/>
  <c r="F157" i="25"/>
  <c r="F158" i="25"/>
  <c r="F160" i="25"/>
  <c r="F191" i="25"/>
  <c r="B148" i="25"/>
  <c r="B150" i="25"/>
  <c r="B151" i="25"/>
  <c r="B152" i="25"/>
  <c r="B154" i="25"/>
  <c r="B155" i="25"/>
  <c r="B157" i="25"/>
  <c r="B158" i="25"/>
  <c r="B160" i="25"/>
  <c r="B191" i="25"/>
  <c r="N134" i="25"/>
  <c r="N136" i="25"/>
  <c r="N137" i="25"/>
  <c r="N138" i="25"/>
  <c r="N139" i="25"/>
  <c r="N141" i="25"/>
  <c r="N180" i="25"/>
  <c r="J134" i="25"/>
  <c r="J136" i="25"/>
  <c r="J137" i="25"/>
  <c r="J138" i="25"/>
  <c r="J139" i="25"/>
  <c r="J141" i="25"/>
  <c r="J180" i="25"/>
  <c r="F134" i="25"/>
  <c r="F136" i="25"/>
  <c r="F137" i="25"/>
  <c r="F138" i="25"/>
  <c r="F139" i="25"/>
  <c r="F141" i="25"/>
  <c r="F180" i="25"/>
  <c r="B134" i="25"/>
  <c r="B136" i="25"/>
  <c r="B137" i="25"/>
  <c r="B138" i="25"/>
  <c r="B139" i="25"/>
  <c r="B141" i="25"/>
  <c r="B180" i="25"/>
  <c r="P122" i="33"/>
  <c r="L122" i="33"/>
  <c r="H122" i="33"/>
  <c r="D122" i="33"/>
  <c r="P121" i="33"/>
  <c r="L121" i="33"/>
  <c r="H121" i="33"/>
  <c r="D121" i="33"/>
  <c r="P120" i="33"/>
  <c r="L120" i="33"/>
  <c r="H120" i="33"/>
  <c r="D120" i="33"/>
  <c r="P119" i="33"/>
  <c r="L119" i="33"/>
  <c r="H119" i="33"/>
  <c r="D119" i="33"/>
  <c r="P118" i="33"/>
  <c r="L118" i="33"/>
  <c r="H118" i="33"/>
  <c r="D118" i="33"/>
  <c r="P117" i="33"/>
  <c r="L117" i="33"/>
  <c r="H117" i="33"/>
  <c r="D117" i="33"/>
  <c r="P112" i="33"/>
  <c r="L112" i="33"/>
  <c r="H112" i="33"/>
  <c r="D112" i="33"/>
  <c r="B82" i="35"/>
  <c r="N80" i="35"/>
  <c r="J79" i="35"/>
  <c r="P67" i="35"/>
  <c r="P82" i="35"/>
  <c r="L67" i="35"/>
  <c r="L82" i="35"/>
  <c r="H67" i="35"/>
  <c r="H82" i="35"/>
  <c r="D67" i="35"/>
  <c r="D82" i="35"/>
  <c r="P66" i="35"/>
  <c r="P81" i="35"/>
  <c r="L66" i="35"/>
  <c r="L81" i="35"/>
  <c r="H66" i="35"/>
  <c r="H81" i="35"/>
  <c r="D66" i="35"/>
  <c r="D81" i="35"/>
  <c r="P80" i="37"/>
  <c r="P65" i="35"/>
  <c r="P80" i="35"/>
  <c r="L80" i="37"/>
  <c r="L65" i="35"/>
  <c r="L80" i="35"/>
  <c r="H80" i="37"/>
  <c r="H65" i="35"/>
  <c r="H80" i="35"/>
  <c r="D80" i="37"/>
  <c r="D65" i="35"/>
  <c r="D80" i="35"/>
  <c r="P79" i="37"/>
  <c r="P62" i="35"/>
  <c r="P79" i="35"/>
  <c r="L79" i="37"/>
  <c r="L62" i="35"/>
  <c r="L79" i="35"/>
  <c r="H79" i="37"/>
  <c r="H62" i="35"/>
  <c r="H79" i="35"/>
  <c r="D79" i="37"/>
  <c r="D62" i="35"/>
  <c r="D79" i="35"/>
  <c r="P78" i="37"/>
  <c r="P59" i="35"/>
  <c r="P78" i="35"/>
  <c r="L78" i="37"/>
  <c r="L59" i="35"/>
  <c r="L78" i="35"/>
  <c r="H78" i="37"/>
  <c r="H59" i="35"/>
  <c r="H78" i="35"/>
  <c r="D78" i="37"/>
  <c r="D59" i="35"/>
  <c r="D78" i="35"/>
  <c r="P77" i="37"/>
  <c r="P56" i="35"/>
  <c r="P77" i="35"/>
  <c r="L77" i="37"/>
  <c r="L56" i="35"/>
  <c r="L77" i="35"/>
  <c r="H77" i="37"/>
  <c r="H56" i="35"/>
  <c r="H77" i="35"/>
  <c r="D77" i="37"/>
  <c r="D56" i="35"/>
  <c r="D77" i="35"/>
  <c r="P76" i="37"/>
  <c r="P55" i="35"/>
  <c r="P76" i="35"/>
  <c r="L76" i="37"/>
  <c r="L55" i="35"/>
  <c r="L76" i="35"/>
  <c r="H76" i="37"/>
  <c r="H55" i="35"/>
  <c r="H76" i="35"/>
  <c r="D76" i="37"/>
  <c r="D55" i="35"/>
  <c r="D76" i="35"/>
  <c r="P54" i="35"/>
  <c r="P75" i="35"/>
  <c r="L54" i="35"/>
  <c r="L75" i="35"/>
  <c r="H54" i="35"/>
  <c r="H75" i="35"/>
  <c r="D54" i="35"/>
  <c r="D75" i="35"/>
  <c r="P53" i="35"/>
  <c r="P74" i="35"/>
  <c r="L53" i="35"/>
  <c r="L74" i="35"/>
  <c r="H53" i="35"/>
  <c r="H74" i="35"/>
  <c r="D53" i="35"/>
  <c r="D74" i="35"/>
  <c r="P52" i="35"/>
  <c r="P73" i="35"/>
  <c r="L52" i="35"/>
  <c r="L73" i="35"/>
  <c r="H52" i="35"/>
  <c r="H73" i="35"/>
  <c r="D52" i="35"/>
  <c r="D73" i="35"/>
  <c r="P51" i="35"/>
  <c r="P72" i="35"/>
  <c r="L51" i="35"/>
  <c r="L72" i="35"/>
  <c r="H51" i="35"/>
  <c r="H72" i="35"/>
  <c r="D51" i="35"/>
  <c r="D72" i="35"/>
  <c r="J35" i="38"/>
  <c r="M82" i="39"/>
  <c r="M81" i="39"/>
  <c r="M82" i="40"/>
  <c r="M81" i="40"/>
  <c r="N106" i="53"/>
  <c r="N91" i="53"/>
  <c r="J91" i="53"/>
  <c r="J106" i="53"/>
  <c r="F106" i="53"/>
  <c r="F91" i="53"/>
  <c r="B91" i="53"/>
  <c r="B106" i="53"/>
  <c r="N105" i="53"/>
  <c r="N90" i="53"/>
  <c r="J105" i="53"/>
  <c r="J90" i="53"/>
  <c r="F105" i="53"/>
  <c r="F90" i="53"/>
  <c r="B105" i="53"/>
  <c r="B90" i="53"/>
  <c r="N86" i="53"/>
  <c r="N104" i="53"/>
  <c r="J104" i="53"/>
  <c r="J86" i="53"/>
  <c r="F104" i="53"/>
  <c r="F86" i="53"/>
  <c r="B86" i="53"/>
  <c r="B104" i="53"/>
  <c r="N103" i="53"/>
  <c r="N82" i="53"/>
  <c r="J82" i="53"/>
  <c r="J103" i="53"/>
  <c r="F103" i="53"/>
  <c r="F82" i="53"/>
  <c r="N102" i="53"/>
  <c r="N79" i="53"/>
  <c r="J102" i="53"/>
  <c r="J79" i="53"/>
  <c r="F102" i="53"/>
  <c r="F79" i="53"/>
  <c r="B79" i="53"/>
  <c r="B102" i="53"/>
  <c r="N78" i="53"/>
  <c r="N101" i="53"/>
  <c r="J78" i="53"/>
  <c r="J101" i="53"/>
  <c r="F101" i="53"/>
  <c r="F78" i="53"/>
  <c r="B101" i="53"/>
  <c r="B78" i="53"/>
  <c r="N100" i="53"/>
  <c r="N77" i="53"/>
  <c r="J100" i="53"/>
  <c r="J77" i="53"/>
  <c r="F100" i="53"/>
  <c r="F77" i="53"/>
  <c r="B77" i="53"/>
  <c r="B100" i="53"/>
  <c r="N99" i="53"/>
  <c r="N76" i="53"/>
  <c r="J76" i="53"/>
  <c r="J99" i="53"/>
  <c r="F99" i="53"/>
  <c r="F76" i="53"/>
  <c r="B76" i="53"/>
  <c r="B99" i="53"/>
  <c r="N98" i="53"/>
  <c r="N75" i="53"/>
  <c r="J75" i="53"/>
  <c r="J98" i="53"/>
  <c r="F98" i="53"/>
  <c r="F75" i="53"/>
  <c r="B75" i="53"/>
  <c r="B98" i="53"/>
  <c r="N97" i="53"/>
  <c r="N74" i="53"/>
  <c r="J74" i="53"/>
  <c r="J97" i="53"/>
  <c r="F97" i="53"/>
  <c r="F74" i="53"/>
  <c r="B74" i="53"/>
  <c r="B97" i="53"/>
  <c r="N96" i="53"/>
  <c r="N73" i="53"/>
  <c r="J73" i="53"/>
  <c r="J96" i="53"/>
  <c r="F96" i="53"/>
  <c r="F73" i="53"/>
  <c r="B73" i="53"/>
  <c r="B96" i="53"/>
  <c r="N72" i="39"/>
  <c r="N73" i="39"/>
  <c r="N74" i="39"/>
  <c r="N75" i="39"/>
  <c r="N76" i="39"/>
  <c r="N77" i="39"/>
  <c r="N78" i="39"/>
  <c r="N79" i="39"/>
  <c r="N80" i="39"/>
  <c r="N81" i="39"/>
  <c r="N82" i="39"/>
  <c r="J72" i="39"/>
  <c r="J73" i="39"/>
  <c r="J74" i="39"/>
  <c r="J75" i="39"/>
  <c r="J76" i="39"/>
  <c r="J77" i="39"/>
  <c r="J78" i="39"/>
  <c r="J79" i="39"/>
  <c r="J80" i="39"/>
  <c r="J81" i="39"/>
  <c r="J82" i="39"/>
  <c r="F72" i="39"/>
  <c r="F73" i="39"/>
  <c r="F74" i="39"/>
  <c r="F75" i="39"/>
  <c r="F76" i="39"/>
  <c r="F77" i="39"/>
  <c r="F78" i="39"/>
  <c r="F79" i="39"/>
  <c r="F80" i="39"/>
  <c r="F81" i="39"/>
  <c r="F82" i="39"/>
  <c r="B72" i="39"/>
  <c r="B73" i="39"/>
  <c r="B74" i="39"/>
  <c r="B75" i="39"/>
  <c r="B76" i="39"/>
  <c r="B77" i="39"/>
  <c r="B78" i="39"/>
  <c r="B79" i="39"/>
  <c r="B80" i="39"/>
  <c r="B81" i="39"/>
  <c r="B82" i="39"/>
  <c r="Q80" i="41"/>
  <c r="Q80" i="40"/>
  <c r="Q65" i="39"/>
  <c r="M80" i="41"/>
  <c r="M80" i="40"/>
  <c r="M65" i="39"/>
  <c r="I80" i="41"/>
  <c r="I80" i="40"/>
  <c r="I65" i="39"/>
  <c r="E80" i="41"/>
  <c r="E80" i="40"/>
  <c r="E65" i="39"/>
  <c r="Q79" i="41"/>
  <c r="Q79" i="40"/>
  <c r="Q62" i="39"/>
  <c r="M79" i="41"/>
  <c r="M79" i="40"/>
  <c r="M62" i="39"/>
  <c r="I79" i="41"/>
  <c r="I79" i="40"/>
  <c r="I62" i="39"/>
  <c r="E79" i="41"/>
  <c r="E79" i="40"/>
  <c r="E62" i="39"/>
  <c r="Q78" i="41"/>
  <c r="Q78" i="40"/>
  <c r="Q59" i="39"/>
  <c r="M78" i="41"/>
  <c r="M78" i="40"/>
  <c r="M59" i="39"/>
  <c r="I78" i="41"/>
  <c r="I78" i="40"/>
  <c r="I59" i="39"/>
  <c r="E78" i="41"/>
  <c r="E78" i="40"/>
  <c r="E59" i="39"/>
  <c r="Q77" i="41"/>
  <c r="Q77" i="40"/>
  <c r="Q56" i="39"/>
  <c r="M77" i="41"/>
  <c r="M77" i="40"/>
  <c r="M56" i="39"/>
  <c r="I77" i="41"/>
  <c r="I77" i="40"/>
  <c r="I56" i="39"/>
  <c r="E77" i="41"/>
  <c r="E77" i="40"/>
  <c r="E56" i="39"/>
  <c r="Q76" i="41"/>
  <c r="Q76" i="40"/>
  <c r="Q55" i="39"/>
  <c r="M76" i="41"/>
  <c r="M76" i="40"/>
  <c r="M55" i="39"/>
  <c r="I76" i="41"/>
  <c r="I76" i="40"/>
  <c r="I55" i="39"/>
  <c r="E76" i="41"/>
  <c r="E76" i="40"/>
  <c r="E55" i="39"/>
  <c r="Q75" i="40"/>
  <c r="Q54" i="39"/>
  <c r="M75" i="40"/>
  <c r="M54" i="39"/>
  <c r="I75" i="40"/>
  <c r="I54" i="39"/>
  <c r="E75" i="40"/>
  <c r="E54" i="39"/>
  <c r="Q74" i="40"/>
  <c r="Q53" i="39"/>
  <c r="M74" i="40"/>
  <c r="M53" i="39"/>
  <c r="I74" i="40"/>
  <c r="I53" i="39"/>
  <c r="E74" i="40"/>
  <c r="E53" i="39"/>
  <c r="Q73" i="40"/>
  <c r="Q52" i="39"/>
  <c r="M73" i="40"/>
  <c r="M52" i="39"/>
  <c r="I73" i="40"/>
  <c r="I52" i="39"/>
  <c r="E73" i="40"/>
  <c r="E52" i="39"/>
  <c r="Q72" i="40"/>
  <c r="Q51" i="39"/>
  <c r="M72" i="40"/>
  <c r="M51" i="39"/>
  <c r="I72" i="40"/>
  <c r="I51" i="39"/>
  <c r="E72" i="40"/>
  <c r="E51" i="39"/>
  <c r="Q71" i="41"/>
  <c r="Q71" i="40"/>
  <c r="M71" i="41"/>
  <c r="M71" i="40"/>
  <c r="I71" i="41"/>
  <c r="I71" i="40"/>
  <c r="E71" i="41"/>
  <c r="E71" i="40"/>
  <c r="I82" i="40"/>
  <c r="I81" i="40"/>
  <c r="O34" i="46"/>
  <c r="O35" i="46"/>
  <c r="O37" i="46"/>
  <c r="O178" i="6" s="1"/>
  <c r="K35" i="46"/>
  <c r="K37" i="46"/>
  <c r="K178" i="6" s="1"/>
  <c r="G34" i="46"/>
  <c r="G35" i="46"/>
  <c r="G37" i="46"/>
  <c r="G178" i="6" s="1"/>
  <c r="C35" i="46"/>
  <c r="C37" i="46"/>
  <c r="C178" i="6" s="1"/>
  <c r="Q69" i="47"/>
  <c r="Q70" i="47"/>
  <c r="Q71" i="47"/>
  <c r="Q72" i="47"/>
  <c r="Q73" i="47"/>
  <c r="Q74" i="47"/>
  <c r="Q75" i="47"/>
  <c r="Q76" i="47"/>
  <c r="Q77" i="47"/>
  <c r="Q36" i="46"/>
  <c r="M71" i="47"/>
  <c r="M75" i="47"/>
  <c r="M36" i="46"/>
  <c r="M69" i="47"/>
  <c r="M73" i="47"/>
  <c r="M77" i="47"/>
  <c r="M70" i="47"/>
  <c r="I69" i="47"/>
  <c r="I73" i="47"/>
  <c r="I77" i="47"/>
  <c r="I36" i="46"/>
  <c r="I71" i="47"/>
  <c r="I75" i="47"/>
  <c r="I70" i="47"/>
  <c r="E71" i="47"/>
  <c r="E75" i="47"/>
  <c r="E36" i="46"/>
  <c r="E69" i="47"/>
  <c r="E73" i="47"/>
  <c r="E77" i="47"/>
  <c r="E70" i="47"/>
  <c r="E74" i="47"/>
  <c r="M76" i="47"/>
  <c r="E76" i="47"/>
  <c r="I74" i="47"/>
  <c r="F51" i="47"/>
  <c r="I51" i="48"/>
  <c r="O68" i="26"/>
  <c r="K68" i="26"/>
  <c r="G68" i="26"/>
  <c r="C68" i="26"/>
  <c r="O67" i="26"/>
  <c r="K67" i="26"/>
  <c r="G67" i="26"/>
  <c r="C67" i="26"/>
  <c r="O66" i="26"/>
  <c r="K66" i="26"/>
  <c r="G66" i="26"/>
  <c r="C66" i="26"/>
  <c r="Q34" i="46"/>
  <c r="Q35" i="46"/>
  <c r="Q37" i="46"/>
  <c r="Q178" i="6" s="1"/>
  <c r="M34" i="46"/>
  <c r="M35" i="46"/>
  <c r="M37" i="46"/>
  <c r="M178" i="6" s="1"/>
  <c r="I35" i="46"/>
  <c r="I37" i="46"/>
  <c r="I178" i="6" s="1"/>
  <c r="E35" i="46"/>
  <c r="E37" i="46"/>
  <c r="E178" i="6" s="1"/>
  <c r="E34" i="46"/>
  <c r="I76" i="47"/>
  <c r="M74" i="47"/>
  <c r="O51" i="47"/>
  <c r="C51" i="47"/>
  <c r="E72" i="52"/>
  <c r="N80" i="41"/>
  <c r="F80" i="41"/>
  <c r="N79" i="41"/>
  <c r="F79" i="41"/>
  <c r="N78" i="41"/>
  <c r="F78" i="41"/>
  <c r="N77" i="41"/>
  <c r="F77" i="41"/>
  <c r="N76" i="41"/>
  <c r="F76" i="41"/>
  <c r="N71" i="41"/>
  <c r="F71" i="41"/>
  <c r="O81" i="43"/>
  <c r="O82" i="43"/>
  <c r="O83" i="43"/>
  <c r="O84" i="43"/>
  <c r="O85" i="43"/>
  <c r="O86" i="43"/>
  <c r="O87" i="43"/>
  <c r="O88" i="43"/>
  <c r="O89" i="43"/>
  <c r="O90" i="43"/>
  <c r="K81" i="43"/>
  <c r="K82" i="43"/>
  <c r="K83" i="43"/>
  <c r="K84" i="43"/>
  <c r="K85" i="43"/>
  <c r="K86" i="43"/>
  <c r="K87" i="43"/>
  <c r="K88" i="43"/>
  <c r="K89" i="43"/>
  <c r="K90" i="43"/>
  <c r="G81" i="43"/>
  <c r="G82" i="43"/>
  <c r="G83" i="43"/>
  <c r="G84" i="43"/>
  <c r="G85" i="43"/>
  <c r="G86" i="43"/>
  <c r="G87" i="43"/>
  <c r="G88" i="43"/>
  <c r="G89" i="43"/>
  <c r="G90" i="43"/>
  <c r="C81" i="43"/>
  <c r="C82" i="43"/>
  <c r="C83" i="43"/>
  <c r="C84" i="43"/>
  <c r="C85" i="43"/>
  <c r="C86" i="43"/>
  <c r="C87" i="43"/>
  <c r="C88" i="43"/>
  <c r="C89" i="43"/>
  <c r="C90" i="43"/>
  <c r="N89" i="45"/>
  <c r="N71" i="43"/>
  <c r="J89" i="45"/>
  <c r="J71" i="43"/>
  <c r="F89" i="45"/>
  <c r="F71" i="43"/>
  <c r="B89" i="45"/>
  <c r="B71" i="43"/>
  <c r="N87" i="45"/>
  <c r="N69" i="43"/>
  <c r="J87" i="45"/>
  <c r="J69" i="43"/>
  <c r="F87" i="45"/>
  <c r="F69" i="43"/>
  <c r="B87" i="45"/>
  <c r="B69" i="43"/>
  <c r="N86" i="45"/>
  <c r="N68" i="43"/>
  <c r="J86" i="45"/>
  <c r="J68" i="43"/>
  <c r="F86" i="45"/>
  <c r="F68" i="43"/>
  <c r="B86" i="45"/>
  <c r="B68" i="43"/>
  <c r="N85" i="45"/>
  <c r="N67" i="43"/>
  <c r="J85" i="45"/>
  <c r="J67" i="43"/>
  <c r="F85" i="45"/>
  <c r="F67" i="43"/>
  <c r="B85" i="45"/>
  <c r="B67" i="43"/>
  <c r="N90" i="44"/>
  <c r="F90" i="44"/>
  <c r="N89" i="44"/>
  <c r="F89" i="44"/>
  <c r="N88" i="44"/>
  <c r="F88" i="44"/>
  <c r="N87" i="44"/>
  <c r="F87" i="44"/>
  <c r="J86" i="44"/>
  <c r="J85" i="44"/>
  <c r="P84" i="44"/>
  <c r="J84" i="44"/>
  <c r="P83" i="44"/>
  <c r="J83" i="44"/>
  <c r="P82" i="44"/>
  <c r="J82" i="44"/>
  <c r="P81" i="44"/>
  <c r="J81" i="44"/>
  <c r="P80" i="44"/>
  <c r="J80" i="44"/>
  <c r="C51" i="49"/>
  <c r="J80" i="41"/>
  <c r="B80" i="41"/>
  <c r="J79" i="41"/>
  <c r="B79" i="41"/>
  <c r="J78" i="41"/>
  <c r="B78" i="41"/>
  <c r="J77" i="41"/>
  <c r="B77" i="41"/>
  <c r="J76" i="41"/>
  <c r="B76" i="41"/>
  <c r="J71" i="41"/>
  <c r="B71" i="41"/>
  <c r="Q81" i="43"/>
  <c r="Q82" i="43"/>
  <c r="Q83" i="43"/>
  <c r="Q84" i="43"/>
  <c r="Q85" i="43"/>
  <c r="Q86" i="43"/>
  <c r="Q87" i="43"/>
  <c r="Q88" i="43"/>
  <c r="Q89" i="43"/>
  <c r="Q90" i="43"/>
  <c r="M81" i="43"/>
  <c r="M82" i="43"/>
  <c r="M83" i="43"/>
  <c r="M84" i="43"/>
  <c r="M85" i="43"/>
  <c r="M86" i="43"/>
  <c r="M87" i="43"/>
  <c r="M88" i="43"/>
  <c r="M89" i="43"/>
  <c r="M90" i="43"/>
  <c r="I81" i="43"/>
  <c r="I82" i="43"/>
  <c r="I83" i="43"/>
  <c r="I84" i="43"/>
  <c r="I85" i="43"/>
  <c r="I86" i="43"/>
  <c r="I87" i="43"/>
  <c r="I88" i="43"/>
  <c r="I89" i="43"/>
  <c r="I90" i="43"/>
  <c r="E81" i="43"/>
  <c r="E82" i="43"/>
  <c r="E83" i="43"/>
  <c r="E84" i="43"/>
  <c r="E85" i="43"/>
  <c r="E86" i="43"/>
  <c r="E87" i="43"/>
  <c r="E88" i="43"/>
  <c r="E89" i="43"/>
  <c r="E90" i="43"/>
  <c r="P89" i="45"/>
  <c r="P71" i="43"/>
  <c r="L89" i="45"/>
  <c r="L71" i="43"/>
  <c r="H89" i="45"/>
  <c r="H71" i="43"/>
  <c r="D89" i="45"/>
  <c r="D71" i="43"/>
  <c r="P87" i="45"/>
  <c r="P69" i="43"/>
  <c r="L87" i="45"/>
  <c r="L69" i="43"/>
  <c r="H87" i="45"/>
  <c r="H69" i="43"/>
  <c r="D87" i="45"/>
  <c r="D69" i="43"/>
  <c r="P86" i="45"/>
  <c r="P68" i="43"/>
  <c r="L86" i="45"/>
  <c r="L68" i="43"/>
  <c r="H86" i="45"/>
  <c r="H68" i="43"/>
  <c r="D86" i="45"/>
  <c r="D68" i="43"/>
  <c r="P85" i="45"/>
  <c r="P67" i="43"/>
  <c r="L85" i="45"/>
  <c r="L67" i="43"/>
  <c r="H85" i="45"/>
  <c r="H67" i="43"/>
  <c r="D85" i="45"/>
  <c r="D67" i="43"/>
  <c r="J90" i="44"/>
  <c r="B90" i="44"/>
  <c r="J89" i="44"/>
  <c r="B89" i="44"/>
  <c r="J88" i="44"/>
  <c r="B88" i="44"/>
  <c r="J87" i="44"/>
  <c r="B87" i="44"/>
  <c r="H86" i="44"/>
  <c r="B86" i="44"/>
  <c r="H85" i="44"/>
  <c r="B85" i="44"/>
  <c r="H84" i="44"/>
  <c r="B84" i="44"/>
  <c r="H83" i="44"/>
  <c r="B83" i="44"/>
  <c r="H82" i="44"/>
  <c r="B82" i="44"/>
  <c r="H81" i="44"/>
  <c r="B81" i="44"/>
  <c r="H80" i="44"/>
  <c r="B80" i="44"/>
  <c r="K51" i="47"/>
  <c r="L64" i="47"/>
  <c r="L77" i="48"/>
  <c r="L77" i="47"/>
  <c r="D64" i="47"/>
  <c r="D77" i="48"/>
  <c r="L59" i="47"/>
  <c r="L76" i="48"/>
  <c r="L76" i="47"/>
  <c r="D76" i="49"/>
  <c r="D59" i="47"/>
  <c r="D76" i="48"/>
  <c r="L58" i="47"/>
  <c r="L75" i="48"/>
  <c r="L75" i="47"/>
  <c r="D58" i="47"/>
  <c r="D75" i="48"/>
  <c r="P57" i="47"/>
  <c r="P74" i="49"/>
  <c r="L57" i="47"/>
  <c r="L74" i="48"/>
  <c r="L74" i="47"/>
  <c r="L74" i="49"/>
  <c r="H57" i="47"/>
  <c r="H74" i="49"/>
  <c r="D74" i="49"/>
  <c r="D57" i="47"/>
  <c r="D74" i="48"/>
  <c r="L56" i="47"/>
  <c r="L73" i="48"/>
  <c r="L73" i="47"/>
  <c r="D73" i="49"/>
  <c r="D56" i="47"/>
  <c r="D73" i="48"/>
  <c r="P72" i="48"/>
  <c r="P55" i="47"/>
  <c r="L72" i="48"/>
  <c r="L55" i="47"/>
  <c r="L72" i="47"/>
  <c r="H72" i="48"/>
  <c r="H55" i="47"/>
  <c r="D72" i="48"/>
  <c r="D55" i="47"/>
  <c r="P71" i="48"/>
  <c r="P54" i="47"/>
  <c r="L71" i="48"/>
  <c r="L54" i="47"/>
  <c r="L71" i="47"/>
  <c r="H71" i="48"/>
  <c r="H54" i="47"/>
  <c r="D71" i="48"/>
  <c r="D54" i="47"/>
  <c r="P70" i="48"/>
  <c r="P53" i="47"/>
  <c r="L70" i="48"/>
  <c r="L53" i="47"/>
  <c r="L70" i="47"/>
  <c r="H70" i="48"/>
  <c r="H53" i="47"/>
  <c r="D70" i="48"/>
  <c r="D53" i="47"/>
  <c r="P69" i="48"/>
  <c r="P52" i="47"/>
  <c r="L69" i="48"/>
  <c r="L52" i="47"/>
  <c r="L69" i="47"/>
  <c r="H69" i="48"/>
  <c r="H52" i="47"/>
  <c r="D69" i="48"/>
  <c r="D52" i="47"/>
  <c r="P68" i="48"/>
  <c r="P68" i="49"/>
  <c r="L68" i="48"/>
  <c r="L68" i="49"/>
  <c r="H68" i="48"/>
  <c r="H68" i="49"/>
  <c r="D68" i="48"/>
  <c r="D68" i="49"/>
  <c r="N64" i="48"/>
  <c r="N77" i="48"/>
  <c r="F64" i="48"/>
  <c r="F77" i="48"/>
  <c r="N59" i="48"/>
  <c r="N76" i="48"/>
  <c r="F59" i="48"/>
  <c r="F76" i="48"/>
  <c r="N58" i="48"/>
  <c r="N75" i="48"/>
  <c r="F58" i="48"/>
  <c r="F75" i="48"/>
  <c r="N57" i="48"/>
  <c r="N74" i="48"/>
  <c r="F57" i="48"/>
  <c r="F74" i="48"/>
  <c r="N56" i="48"/>
  <c r="N73" i="48"/>
  <c r="F56" i="48"/>
  <c r="F73" i="48"/>
  <c r="N72" i="48"/>
  <c r="N55" i="48"/>
  <c r="J55" i="48"/>
  <c r="J72" i="48"/>
  <c r="F55" i="48"/>
  <c r="F72" i="48"/>
  <c r="B55" i="48"/>
  <c r="B72" i="48"/>
  <c r="N71" i="48"/>
  <c r="N54" i="48"/>
  <c r="N70" i="48"/>
  <c r="N53" i="48"/>
  <c r="J53" i="48"/>
  <c r="J70" i="48"/>
  <c r="F53" i="48"/>
  <c r="F70" i="48"/>
  <c r="B53" i="48"/>
  <c r="B70" i="48"/>
  <c r="N69" i="48"/>
  <c r="N52" i="48"/>
  <c r="N68" i="48"/>
  <c r="J68" i="48"/>
  <c r="F68" i="48"/>
  <c r="B68" i="48"/>
  <c r="H76" i="49"/>
  <c r="L73" i="49"/>
  <c r="N64" i="49"/>
  <c r="N77" i="49"/>
  <c r="J64" i="49"/>
  <c r="J77" i="49"/>
  <c r="F64" i="49"/>
  <c r="F77" i="49"/>
  <c r="B64" i="49"/>
  <c r="B77" i="49"/>
  <c r="N76" i="49"/>
  <c r="N59" i="49"/>
  <c r="J76" i="49"/>
  <c r="J59" i="49"/>
  <c r="J74" i="49"/>
  <c r="J57" i="49"/>
  <c r="F57" i="49"/>
  <c r="F74" i="49"/>
  <c r="B74" i="49"/>
  <c r="B57" i="49"/>
  <c r="N56" i="49"/>
  <c r="N73" i="49"/>
  <c r="J73" i="49"/>
  <c r="J56" i="49"/>
  <c r="J68" i="49"/>
  <c r="F68" i="49"/>
  <c r="B68" i="49"/>
  <c r="O37" i="50"/>
  <c r="O179" i="6" s="1"/>
  <c r="K37" i="50"/>
  <c r="K179" i="6" s="1"/>
  <c r="C37" i="50"/>
  <c r="C179" i="6" s="1"/>
  <c r="O34" i="50"/>
  <c r="O106" i="52"/>
  <c r="O91" i="52"/>
  <c r="K91" i="52"/>
  <c r="K106" i="52"/>
  <c r="C91" i="52"/>
  <c r="C106" i="52"/>
  <c r="O105" i="52"/>
  <c r="O90" i="52"/>
  <c r="K90" i="52"/>
  <c r="K105" i="52"/>
  <c r="G90" i="52"/>
  <c r="G105" i="52"/>
  <c r="O104" i="52"/>
  <c r="O86" i="52"/>
  <c r="K86" i="52"/>
  <c r="K104" i="52"/>
  <c r="G86" i="52"/>
  <c r="G104" i="52"/>
  <c r="C86" i="52"/>
  <c r="C104" i="52"/>
  <c r="O103" i="52"/>
  <c r="O82" i="52"/>
  <c r="K82" i="52"/>
  <c r="K103" i="52"/>
  <c r="C82" i="52"/>
  <c r="C103" i="52"/>
  <c r="O102" i="52"/>
  <c r="O79" i="52"/>
  <c r="K79" i="52"/>
  <c r="K102" i="52"/>
  <c r="G79" i="52"/>
  <c r="G102" i="52"/>
  <c r="C79" i="52"/>
  <c r="C102" i="52"/>
  <c r="O101" i="52"/>
  <c r="O78" i="52"/>
  <c r="G78" i="52"/>
  <c r="G101" i="52"/>
  <c r="C78" i="52"/>
  <c r="C101" i="52"/>
  <c r="O100" i="52"/>
  <c r="O77" i="52"/>
  <c r="K77" i="52"/>
  <c r="K100" i="52"/>
  <c r="G77" i="52"/>
  <c r="G100" i="52"/>
  <c r="C77" i="52"/>
  <c r="C100" i="52"/>
  <c r="O99" i="52"/>
  <c r="O76" i="52"/>
  <c r="K76" i="52"/>
  <c r="K99" i="52"/>
  <c r="G76" i="52"/>
  <c r="G99" i="52"/>
  <c r="C76" i="52"/>
  <c r="C99" i="52"/>
  <c r="O98" i="52"/>
  <c r="O75" i="52"/>
  <c r="G75" i="52"/>
  <c r="G98" i="52"/>
  <c r="C75" i="52"/>
  <c r="C98" i="52"/>
  <c r="O97" i="52"/>
  <c r="O74" i="52"/>
  <c r="K74" i="52"/>
  <c r="K97" i="52"/>
  <c r="G74" i="52"/>
  <c r="G97" i="52"/>
  <c r="O96" i="52"/>
  <c r="O73" i="52"/>
  <c r="K73" i="52"/>
  <c r="K96" i="52"/>
  <c r="G73" i="52"/>
  <c r="G96" i="52"/>
  <c r="C73" i="52"/>
  <c r="C96" i="52"/>
  <c r="O95" i="52"/>
  <c r="O36" i="50"/>
  <c r="C95" i="52"/>
  <c r="C36" i="50"/>
  <c r="P77" i="47"/>
  <c r="D76" i="47"/>
  <c r="H74" i="47"/>
  <c r="B69" i="48"/>
  <c r="E51" i="48"/>
  <c r="P76" i="49"/>
  <c r="B76" i="49"/>
  <c r="F73" i="49"/>
  <c r="O51" i="49"/>
  <c r="G34" i="50"/>
  <c r="G35" i="50"/>
  <c r="Q91" i="52"/>
  <c r="Q106" i="52"/>
  <c r="M106" i="52"/>
  <c r="M91" i="52"/>
  <c r="I91" i="52"/>
  <c r="I106" i="52"/>
  <c r="Q105" i="52"/>
  <c r="Q90" i="52"/>
  <c r="M90" i="52"/>
  <c r="M105" i="52"/>
  <c r="Q104" i="52"/>
  <c r="Q86" i="52"/>
  <c r="M104" i="52"/>
  <c r="M86" i="52"/>
  <c r="I104" i="52"/>
  <c r="I86" i="52"/>
  <c r="Q82" i="52"/>
  <c r="Q103" i="52"/>
  <c r="M82" i="52"/>
  <c r="M103" i="52"/>
  <c r="I82" i="52"/>
  <c r="I103" i="52"/>
  <c r="Q102" i="52"/>
  <c r="Q79" i="52"/>
  <c r="M102" i="52"/>
  <c r="M79" i="52"/>
  <c r="Q78" i="52"/>
  <c r="Q101" i="52"/>
  <c r="M101" i="52"/>
  <c r="M78" i="52"/>
  <c r="I78" i="52"/>
  <c r="I101" i="52"/>
  <c r="Q100" i="52"/>
  <c r="Q77" i="52"/>
  <c r="I100" i="52"/>
  <c r="I77" i="52"/>
  <c r="Q99" i="52"/>
  <c r="Q76" i="52"/>
  <c r="M99" i="52"/>
  <c r="M76" i="52"/>
  <c r="I76" i="52"/>
  <c r="I99" i="52"/>
  <c r="M98" i="52"/>
  <c r="M75" i="52"/>
  <c r="I75" i="52"/>
  <c r="I98" i="52"/>
  <c r="Q74" i="52"/>
  <c r="Q97" i="52"/>
  <c r="M74" i="52"/>
  <c r="M97" i="52"/>
  <c r="Q96" i="52"/>
  <c r="Q73" i="52"/>
  <c r="M96" i="52"/>
  <c r="M73" i="52"/>
  <c r="I96" i="52"/>
  <c r="I73" i="52"/>
  <c r="Q36" i="50"/>
  <c r="Q95" i="52"/>
  <c r="I95" i="52"/>
  <c r="I36" i="50"/>
  <c r="E95" i="52"/>
  <c r="E36" i="50"/>
  <c r="O76" i="49"/>
  <c r="O74" i="49"/>
  <c r="O73" i="49"/>
  <c r="O68" i="49"/>
  <c r="L34" i="50"/>
  <c r="L35" i="50"/>
  <c r="N35" i="50"/>
  <c r="N96" i="51"/>
  <c r="N97" i="51"/>
  <c r="N98" i="51"/>
  <c r="N99" i="51"/>
  <c r="N100" i="51"/>
  <c r="J35" i="50"/>
  <c r="J98" i="51"/>
  <c r="J101" i="51"/>
  <c r="J102" i="51"/>
  <c r="J103" i="51"/>
  <c r="J104" i="51"/>
  <c r="J105" i="51"/>
  <c r="J106" i="51"/>
  <c r="F35" i="50"/>
  <c r="F96" i="51"/>
  <c r="F100" i="51"/>
  <c r="B35" i="50"/>
  <c r="B98" i="51"/>
  <c r="F106" i="51"/>
  <c r="C105" i="51"/>
  <c r="F104" i="51"/>
  <c r="F102" i="51"/>
  <c r="B101" i="51"/>
  <c r="B100" i="51"/>
  <c r="J99" i="51"/>
  <c r="F97" i="51"/>
  <c r="O91" i="51"/>
  <c r="C79" i="51"/>
  <c r="G103" i="53"/>
  <c r="O104" i="53"/>
  <c r="C103" i="53"/>
  <c r="O77" i="48"/>
  <c r="O77" i="47"/>
  <c r="K77" i="48"/>
  <c r="K77" i="47"/>
  <c r="G77" i="48"/>
  <c r="G77" i="47"/>
  <c r="C77" i="48"/>
  <c r="C77" i="47"/>
  <c r="O76" i="48"/>
  <c r="O76" i="47"/>
  <c r="K76" i="48"/>
  <c r="K76" i="47"/>
  <c r="G76" i="48"/>
  <c r="G76" i="47"/>
  <c r="C76" i="48"/>
  <c r="C76" i="47"/>
  <c r="O75" i="48"/>
  <c r="O75" i="47"/>
  <c r="K75" i="48"/>
  <c r="K75" i="47"/>
  <c r="G75" i="48"/>
  <c r="G75" i="47"/>
  <c r="C75" i="48"/>
  <c r="C75" i="47"/>
  <c r="O74" i="48"/>
  <c r="O74" i="47"/>
  <c r="K74" i="48"/>
  <c r="K74" i="47"/>
  <c r="G74" i="48"/>
  <c r="G74" i="47"/>
  <c r="C74" i="48"/>
  <c r="C74" i="47"/>
  <c r="O73" i="48"/>
  <c r="O73" i="47"/>
  <c r="K73" i="48"/>
  <c r="K73" i="47"/>
  <c r="G73" i="48"/>
  <c r="G73" i="47"/>
  <c r="C73" i="48"/>
  <c r="C73" i="47"/>
  <c r="O72" i="47"/>
  <c r="K72" i="47"/>
  <c r="G72" i="47"/>
  <c r="C72" i="48"/>
  <c r="C72" i="47"/>
  <c r="O71" i="47"/>
  <c r="K71" i="47"/>
  <c r="G71" i="47"/>
  <c r="C71" i="48"/>
  <c r="C71" i="47"/>
  <c r="O70" i="47"/>
  <c r="K70" i="47"/>
  <c r="G70" i="47"/>
  <c r="C70" i="48"/>
  <c r="C70" i="47"/>
  <c r="O69" i="47"/>
  <c r="K69" i="47"/>
  <c r="G69" i="47"/>
  <c r="C69" i="48"/>
  <c r="C69" i="47"/>
  <c r="K71" i="48"/>
  <c r="O69" i="48"/>
  <c r="G69" i="48"/>
  <c r="G76" i="49"/>
  <c r="K73" i="49"/>
  <c r="C73" i="49"/>
  <c r="O102" i="51"/>
  <c r="O102" i="53"/>
  <c r="C101" i="51"/>
  <c r="C101" i="53"/>
  <c r="G76" i="51"/>
  <c r="G99" i="51"/>
  <c r="O103" i="53"/>
  <c r="G100" i="53"/>
  <c r="O105" i="53"/>
  <c r="K105" i="53"/>
  <c r="K104" i="53"/>
  <c r="C104" i="53"/>
  <c r="K103" i="53"/>
  <c r="K102" i="53"/>
  <c r="G102" i="53"/>
  <c r="O101" i="53"/>
  <c r="K101" i="53"/>
  <c r="K100" i="53"/>
  <c r="C100" i="53"/>
  <c r="K95" i="53"/>
  <c r="P106" i="52"/>
  <c r="P91" i="51"/>
  <c r="L106" i="52"/>
  <c r="L91" i="51"/>
  <c r="H106" i="52"/>
  <c r="H91" i="51"/>
  <c r="D106" i="52"/>
  <c r="D91" i="51"/>
  <c r="P105" i="52"/>
  <c r="P90" i="51"/>
  <c r="L105" i="52"/>
  <c r="L90" i="51"/>
  <c r="H105" i="52"/>
  <c r="H90" i="51"/>
  <c r="D105" i="52"/>
  <c r="D90" i="51"/>
  <c r="P104" i="52"/>
  <c r="P86" i="51"/>
  <c r="L104" i="52"/>
  <c r="L86" i="51"/>
  <c r="H104" i="52"/>
  <c r="H86" i="51"/>
  <c r="D104" i="52"/>
  <c r="D86" i="51"/>
  <c r="P103" i="52"/>
  <c r="P82" i="51"/>
  <c r="L103" i="52"/>
  <c r="L82" i="51"/>
  <c r="H103" i="52"/>
  <c r="H82" i="51"/>
  <c r="D103" i="52"/>
  <c r="D82" i="51"/>
  <c r="P102" i="52"/>
  <c r="P79" i="51"/>
  <c r="L102" i="52"/>
  <c r="L79" i="51"/>
  <c r="H102" i="52"/>
  <c r="H79" i="51"/>
  <c r="D102" i="52"/>
  <c r="D79" i="51"/>
  <c r="P101" i="52"/>
  <c r="P78" i="51"/>
  <c r="L101" i="52"/>
  <c r="L78" i="51"/>
  <c r="H101" i="52"/>
  <c r="H78" i="51"/>
  <c r="D101" i="52"/>
  <c r="D78" i="51"/>
  <c r="P100" i="52"/>
  <c r="P77" i="51"/>
  <c r="L100" i="52"/>
  <c r="L77" i="51"/>
  <c r="H100" i="52"/>
  <c r="H77" i="51"/>
  <c r="H100" i="51"/>
  <c r="D100" i="52"/>
  <c r="D77" i="51"/>
  <c r="P99" i="52"/>
  <c r="P76" i="51"/>
  <c r="L99" i="52"/>
  <c r="L76" i="51"/>
  <c r="H99" i="52"/>
  <c r="H76" i="51"/>
  <c r="H99" i="51"/>
  <c r="D99" i="52"/>
  <c r="D76" i="51"/>
  <c r="P98" i="52"/>
  <c r="P75" i="51"/>
  <c r="L98" i="52"/>
  <c r="L75" i="51"/>
  <c r="H98" i="52"/>
  <c r="H75" i="51"/>
  <c r="H98" i="51"/>
  <c r="D98" i="52"/>
  <c r="D75" i="51"/>
  <c r="P97" i="52"/>
  <c r="P74" i="51"/>
  <c r="L97" i="52"/>
  <c r="L74" i="51"/>
  <c r="H97" i="52"/>
  <c r="H74" i="51"/>
  <c r="H97" i="51"/>
  <c r="D97" i="52"/>
  <c r="D74" i="51"/>
  <c r="P96" i="52"/>
  <c r="P73" i="51"/>
  <c r="L96" i="52"/>
  <c r="L73" i="51"/>
  <c r="H96" i="52"/>
  <c r="H73" i="51"/>
  <c r="H96" i="51"/>
  <c r="D96" i="52"/>
  <c r="D73" i="51"/>
  <c r="N36" i="50"/>
  <c r="J95" i="52"/>
  <c r="J36" i="50"/>
  <c r="F36" i="50"/>
  <c r="B36" i="50"/>
  <c r="G106" i="53"/>
  <c r="G104" i="53"/>
  <c r="G101" i="53"/>
  <c r="G79" i="53"/>
  <c r="G76" i="53"/>
  <c r="G75" i="53"/>
  <c r="G74" i="53"/>
  <c r="G73" i="53"/>
  <c r="Q106" i="51"/>
  <c r="M106" i="51"/>
  <c r="I106" i="51"/>
  <c r="E106" i="51"/>
  <c r="Q105" i="53"/>
  <c r="Q105" i="51"/>
  <c r="M105" i="53"/>
  <c r="M105" i="51"/>
  <c r="I105" i="53"/>
  <c r="I105" i="51"/>
  <c r="E105" i="53"/>
  <c r="E105" i="51"/>
  <c r="Q104" i="53"/>
  <c r="Q104" i="51"/>
  <c r="M104" i="53"/>
  <c r="M104" i="51"/>
  <c r="I104" i="53"/>
  <c r="I104" i="51"/>
  <c r="E104" i="53"/>
  <c r="E104" i="51"/>
  <c r="Q103" i="53"/>
  <c r="Q103" i="51"/>
  <c r="M103" i="53"/>
  <c r="M103" i="51"/>
  <c r="I103" i="53"/>
  <c r="I103" i="51"/>
  <c r="E103" i="53"/>
  <c r="E103" i="51"/>
  <c r="Q102" i="53"/>
  <c r="Q102" i="51"/>
  <c r="M102" i="53"/>
  <c r="M102" i="51"/>
  <c r="I102" i="53"/>
  <c r="I102" i="51"/>
  <c r="E102" i="53"/>
  <c r="E102" i="51"/>
  <c r="Q101" i="53"/>
  <c r="Q101" i="51"/>
  <c r="M101" i="53"/>
  <c r="M101" i="51"/>
  <c r="I101" i="53"/>
  <c r="I101" i="51"/>
  <c r="E101" i="53"/>
  <c r="E101" i="51"/>
  <c r="Q100" i="53"/>
  <c r="Q100" i="51"/>
  <c r="M100" i="53"/>
  <c r="M100" i="51"/>
  <c r="I100" i="53"/>
  <c r="I100" i="51"/>
  <c r="E100" i="53"/>
  <c r="E100" i="51"/>
  <c r="Q99" i="51"/>
  <c r="M99" i="51"/>
  <c r="I99" i="51"/>
  <c r="E99" i="51"/>
  <c r="Q98" i="51"/>
  <c r="M98" i="51"/>
  <c r="I98" i="51"/>
  <c r="E98" i="51"/>
  <c r="Q97" i="51"/>
  <c r="M97" i="51"/>
  <c r="I97" i="51"/>
  <c r="E97" i="51"/>
  <c r="Q96" i="51"/>
  <c r="M96" i="51"/>
  <c r="I96" i="51"/>
  <c r="E96" i="51"/>
  <c r="J107" i="29" l="1"/>
  <c r="N115" i="12"/>
  <c r="P158" i="17"/>
  <c r="O158" i="15"/>
  <c r="K115" i="11"/>
  <c r="G200" i="15"/>
  <c r="H98" i="11"/>
  <c r="M115" i="11"/>
  <c r="J167" i="15"/>
  <c r="P107" i="28"/>
  <c r="H183" i="17"/>
  <c r="F183" i="17"/>
  <c r="C183" i="15"/>
  <c r="L200" i="15"/>
  <c r="I115" i="12"/>
  <c r="N107" i="29"/>
  <c r="B200" i="17"/>
  <c r="O58" i="10"/>
  <c r="D56" i="6"/>
  <c r="G51" i="49"/>
  <c r="M51" i="48"/>
  <c r="P143" i="23"/>
  <c r="G157" i="21"/>
  <c r="G183" i="17"/>
  <c r="L157" i="19"/>
  <c r="G194" i="20"/>
  <c r="G157" i="19"/>
  <c r="K200" i="16"/>
  <c r="L115" i="11"/>
  <c r="K33" i="6"/>
  <c r="P175" i="19"/>
  <c r="H115" i="11"/>
  <c r="N183" i="15"/>
  <c r="G72" i="51"/>
  <c r="C39" i="6"/>
  <c r="J56" i="26"/>
  <c r="J115" i="6" s="1"/>
  <c r="D97" i="14"/>
  <c r="D158" i="6" s="1"/>
  <c r="E107" i="27"/>
  <c r="Q50" i="35"/>
  <c r="L83" i="32"/>
  <c r="Q83" i="32"/>
  <c r="E123" i="29"/>
  <c r="J194" i="21"/>
  <c r="O143" i="24"/>
  <c r="M143" i="24"/>
  <c r="E162" i="23"/>
  <c r="E129" i="24"/>
  <c r="L175" i="20"/>
  <c r="K194" i="20"/>
  <c r="M194" i="20"/>
  <c r="I157" i="19"/>
  <c r="N157" i="20"/>
  <c r="C51" i="48"/>
  <c r="Q51" i="49"/>
  <c r="C62" i="44"/>
  <c r="O50" i="37"/>
  <c r="J50" i="41"/>
  <c r="N62" i="45"/>
  <c r="C83" i="31"/>
  <c r="G129" i="24"/>
  <c r="Q162" i="23"/>
  <c r="I175" i="20"/>
  <c r="Q157" i="20"/>
  <c r="C194" i="20"/>
  <c r="Q183" i="17"/>
  <c r="H157" i="20"/>
  <c r="F194" i="19"/>
  <c r="C143" i="24"/>
  <c r="B143" i="24"/>
  <c r="M162" i="24"/>
  <c r="K194" i="21"/>
  <c r="C194" i="21"/>
  <c r="B194" i="21"/>
  <c r="O167" i="16"/>
  <c r="G200" i="16"/>
  <c r="D183" i="17"/>
  <c r="H158" i="17"/>
  <c r="C72" i="51"/>
  <c r="I51" i="49"/>
  <c r="E129" i="25"/>
  <c r="C175" i="21"/>
  <c r="Q157" i="19"/>
  <c r="B157" i="20"/>
  <c r="M50" i="41"/>
  <c r="L50" i="41"/>
  <c r="F143" i="23"/>
  <c r="B158" i="17"/>
  <c r="N183" i="17"/>
  <c r="F115" i="12"/>
  <c r="D115" i="12"/>
  <c r="F98" i="12"/>
  <c r="C98" i="12"/>
  <c r="F83" i="32"/>
  <c r="O115" i="12"/>
  <c r="D98" i="12"/>
  <c r="Q167" i="17"/>
  <c r="N56" i="26"/>
  <c r="N115" i="6" s="1"/>
  <c r="G83" i="31"/>
  <c r="P51" i="49"/>
  <c r="O83" i="32"/>
  <c r="P51" i="48"/>
  <c r="L51" i="48"/>
  <c r="K183" i="16"/>
  <c r="G62" i="44"/>
  <c r="C200" i="16"/>
  <c r="P95" i="27"/>
  <c r="P50" i="41"/>
  <c r="F123" i="29"/>
  <c r="L104" i="6"/>
  <c r="B50" i="41"/>
  <c r="H85" i="14"/>
  <c r="N158" i="17"/>
  <c r="N64" i="10"/>
  <c r="N153" i="6" s="1"/>
  <c r="M107" i="27"/>
  <c r="I50" i="37"/>
  <c r="L50" i="37"/>
  <c r="C50" i="37"/>
  <c r="B123" i="29"/>
  <c r="Q107" i="27"/>
  <c r="B72" i="52"/>
  <c r="N51" i="47"/>
  <c r="P194" i="20"/>
  <c r="K51" i="48"/>
  <c r="P123" i="29"/>
  <c r="I71" i="39"/>
  <c r="M72" i="53"/>
  <c r="H72" i="52"/>
  <c r="D72" i="52"/>
  <c r="M72" i="51"/>
  <c r="E33" i="6"/>
  <c r="L51" i="49"/>
  <c r="J51" i="49"/>
  <c r="J51" i="47"/>
  <c r="Q39" i="6"/>
  <c r="O62" i="45"/>
  <c r="Q62" i="44"/>
  <c r="F62" i="44"/>
  <c r="L62" i="44"/>
  <c r="O62" i="44"/>
  <c r="B62" i="44"/>
  <c r="F62" i="43"/>
  <c r="I62" i="43"/>
  <c r="E62" i="43"/>
  <c r="K62" i="43"/>
  <c r="L80" i="43"/>
  <c r="D50" i="41"/>
  <c r="C50" i="41"/>
  <c r="B50" i="40"/>
  <c r="N50" i="40"/>
  <c r="G50" i="40"/>
  <c r="E50" i="37"/>
  <c r="O50" i="36"/>
  <c r="B50" i="35"/>
  <c r="P83" i="33"/>
  <c r="H83" i="33"/>
  <c r="L83" i="33"/>
  <c r="B83" i="32"/>
  <c r="P83" i="32"/>
  <c r="G83" i="32"/>
  <c r="H83" i="32"/>
  <c r="N83" i="32"/>
  <c r="F56" i="26"/>
  <c r="F115" i="6" s="1"/>
  <c r="D107" i="29"/>
  <c r="K56" i="26"/>
  <c r="M107" i="29"/>
  <c r="I115" i="6"/>
  <c r="O115" i="6"/>
  <c r="H107" i="27"/>
  <c r="E123" i="27"/>
  <c r="Q95" i="27"/>
  <c r="M153" i="27"/>
  <c r="J129" i="24"/>
  <c r="F129" i="24"/>
  <c r="K143" i="24"/>
  <c r="E162" i="24"/>
  <c r="I143" i="24"/>
  <c r="Q143" i="24"/>
  <c r="E143" i="24"/>
  <c r="G143" i="24"/>
  <c r="M129" i="24"/>
  <c r="C162" i="23"/>
  <c r="D143" i="23"/>
  <c r="N143" i="23"/>
  <c r="K143" i="23"/>
  <c r="I143" i="23"/>
  <c r="D129" i="23"/>
  <c r="G129" i="23"/>
  <c r="M129" i="23"/>
  <c r="P129" i="23"/>
  <c r="J143" i="23"/>
  <c r="O129" i="23"/>
  <c r="K107" i="6"/>
  <c r="K99" i="18"/>
  <c r="K162" i="6" s="1"/>
  <c r="O175" i="20"/>
  <c r="G94" i="18"/>
  <c r="L157" i="20"/>
  <c r="C175" i="20"/>
  <c r="M157" i="20"/>
  <c r="B194" i="19"/>
  <c r="H175" i="19"/>
  <c r="D157" i="19"/>
  <c r="D194" i="19"/>
  <c r="Q194" i="19"/>
  <c r="F157" i="19"/>
  <c r="B157" i="19"/>
  <c r="H157" i="19"/>
  <c r="M194" i="19"/>
  <c r="N175" i="19"/>
  <c r="B175" i="19"/>
  <c r="F175" i="19"/>
  <c r="E175" i="19"/>
  <c r="G99" i="18"/>
  <c r="G162" i="6" s="1"/>
  <c r="L183" i="17"/>
  <c r="F200" i="17"/>
  <c r="E200" i="17"/>
  <c r="D167" i="17"/>
  <c r="C200" i="17"/>
  <c r="L98" i="14"/>
  <c r="L159" i="6" s="1"/>
  <c r="J183" i="17"/>
  <c r="M158" i="16"/>
  <c r="Q158" i="16"/>
  <c r="M183" i="16"/>
  <c r="D167" i="16"/>
  <c r="Q183" i="16"/>
  <c r="O200" i="16"/>
  <c r="C167" i="15"/>
  <c r="D158" i="15"/>
  <c r="B98" i="12"/>
  <c r="J115" i="12"/>
  <c r="E98" i="12"/>
  <c r="G98" i="11"/>
  <c r="B39" i="6"/>
  <c r="F39" i="6"/>
  <c r="J39" i="6"/>
  <c r="C33" i="6"/>
  <c r="I26" i="7"/>
  <c r="M72" i="52"/>
  <c r="D26" i="9"/>
  <c r="M123" i="27"/>
  <c r="P26" i="9"/>
  <c r="K47" i="9"/>
  <c r="G15" i="8"/>
  <c r="G5" i="8" s="1"/>
  <c r="N15" i="7"/>
  <c r="J88" i="18"/>
  <c r="H62" i="44"/>
  <c r="C83" i="33"/>
  <c r="G143" i="23"/>
  <c r="N194" i="19"/>
  <c r="I10" i="8"/>
  <c r="G10" i="7"/>
  <c r="M26" i="9"/>
  <c r="F72" i="52"/>
  <c r="J162" i="23"/>
  <c r="O173" i="21"/>
  <c r="M115" i="6"/>
  <c r="P26" i="8"/>
  <c r="L26" i="9"/>
  <c r="F10" i="8"/>
  <c r="E115" i="6"/>
  <c r="P15" i="9"/>
  <c r="P5" i="9" s="1"/>
  <c r="J157" i="20"/>
  <c r="P62" i="44"/>
  <c r="K62" i="45"/>
  <c r="Q76" i="26"/>
  <c r="Q173" i="6" s="1"/>
  <c r="Q118" i="6"/>
  <c r="F10" i="9"/>
  <c r="O15" i="7"/>
  <c r="C10" i="9"/>
  <c r="C5" i="9" s="1"/>
  <c r="G10" i="9"/>
  <c r="E26" i="8"/>
  <c r="N51" i="49"/>
  <c r="D101" i="18"/>
  <c r="D164" i="6" s="1"/>
  <c r="F50" i="37"/>
  <c r="F95" i="27"/>
  <c r="D95" i="27"/>
  <c r="M175" i="19"/>
  <c r="N26" i="8"/>
  <c r="Q10" i="9"/>
  <c r="J26" i="9"/>
  <c r="E10" i="9"/>
  <c r="H15" i="8"/>
  <c r="K15" i="7"/>
  <c r="O151" i="25"/>
  <c r="Q56" i="26"/>
  <c r="B56" i="26"/>
  <c r="B115" i="6" s="1"/>
  <c r="D10" i="9"/>
  <c r="I10" i="7"/>
  <c r="Q50" i="39"/>
  <c r="P129" i="25"/>
  <c r="M58" i="22"/>
  <c r="M75" i="22" s="1"/>
  <c r="M166" i="6" s="1"/>
  <c r="H95" i="27"/>
  <c r="J33" i="6"/>
  <c r="G194" i="21"/>
  <c r="D157" i="20"/>
  <c r="J73" i="26"/>
  <c r="J170" i="6" s="1"/>
  <c r="C56" i="26"/>
  <c r="C115" i="6" s="1"/>
  <c r="C116" i="6"/>
  <c r="G26" i="9"/>
  <c r="M10" i="7"/>
  <c r="Q26" i="9"/>
  <c r="D15" i="8"/>
  <c r="G15" i="7"/>
  <c r="E15" i="8"/>
  <c r="N15" i="8"/>
  <c r="O26" i="9"/>
  <c r="O5" i="9" s="1"/>
  <c r="O51" i="9" s="1"/>
  <c r="J26" i="8"/>
  <c r="J5" i="8" s="1"/>
  <c r="D80" i="43"/>
  <c r="M10" i="9"/>
  <c r="J15" i="9"/>
  <c r="I26" i="8"/>
  <c r="F10" i="7"/>
  <c r="J194" i="20"/>
  <c r="D206" i="17"/>
  <c r="N26" i="9"/>
  <c r="N5" i="9" s="1"/>
  <c r="N51" i="9" s="1"/>
  <c r="P10" i="8"/>
  <c r="O10" i="7"/>
  <c r="Q129" i="25"/>
  <c r="B50" i="37"/>
  <c r="B129" i="23"/>
  <c r="C129" i="23"/>
  <c r="K115" i="6"/>
  <c r="Q26" i="8"/>
  <c r="Q5" i="8" s="1"/>
  <c r="B62" i="43"/>
  <c r="O139" i="25"/>
  <c r="C173" i="25"/>
  <c r="D30" i="6"/>
  <c r="C157" i="19"/>
  <c r="C10" i="8"/>
  <c r="E26" i="9"/>
  <c r="G15" i="9"/>
  <c r="E15" i="7"/>
  <c r="D50" i="35"/>
  <c r="H56" i="26"/>
  <c r="H115" i="6" s="1"/>
  <c r="Q143" i="25"/>
  <c r="B51" i="47"/>
  <c r="J175" i="20"/>
  <c r="H175" i="20"/>
  <c r="C183" i="16"/>
  <c r="I15" i="9"/>
  <c r="I5" i="9" s="1"/>
  <c r="H26" i="8"/>
  <c r="I15" i="8"/>
  <c r="C99" i="18"/>
  <c r="C162" i="6" s="1"/>
  <c r="F83" i="33"/>
  <c r="O166" i="21"/>
  <c r="G50" i="41"/>
  <c r="D158" i="17"/>
  <c r="G115" i="6"/>
  <c r="F26" i="9"/>
  <c r="L10" i="7"/>
  <c r="O5" i="8"/>
  <c r="O46" i="8" s="1"/>
  <c r="N10" i="8"/>
  <c r="P10" i="7"/>
  <c r="D50" i="36"/>
  <c r="L56" i="26"/>
  <c r="L115" i="6" s="1"/>
  <c r="J157" i="19"/>
  <c r="M26" i="8"/>
  <c r="M5" i="8" s="1"/>
  <c r="Q15" i="7"/>
  <c r="D26" i="8"/>
  <c r="H72" i="53"/>
  <c r="D83" i="33"/>
  <c r="G62" i="45"/>
  <c r="G194" i="19"/>
  <c r="L26" i="8"/>
  <c r="L5" i="8" s="1"/>
  <c r="C158" i="25"/>
  <c r="P56" i="26"/>
  <c r="P115" i="6" s="1"/>
  <c r="J123" i="29"/>
  <c r="D100" i="14"/>
  <c r="D161" i="6" s="1"/>
  <c r="N72" i="52"/>
  <c r="B75" i="22"/>
  <c r="B166" i="6" s="1"/>
  <c r="J10" i="9"/>
  <c r="E15" i="9"/>
  <c r="N10" i="7"/>
  <c r="Q10" i="7"/>
  <c r="F26" i="8"/>
  <c r="K134" i="25"/>
  <c r="K129" i="25" s="1"/>
  <c r="M175" i="21"/>
  <c r="D72" i="14"/>
  <c r="D101" i="6" s="1"/>
  <c r="J72" i="52"/>
  <c r="N83" i="33"/>
  <c r="F75" i="22"/>
  <c r="F166" i="6" s="1"/>
  <c r="L129" i="23"/>
  <c r="H143" i="23"/>
  <c r="O168" i="21"/>
  <c r="O143" i="23"/>
  <c r="C175" i="19"/>
  <c r="H26" i="9"/>
  <c r="H5" i="9" s="1"/>
  <c r="P15" i="8"/>
  <c r="P15" i="7"/>
  <c r="M15" i="7"/>
  <c r="L50" i="36"/>
  <c r="K153" i="27"/>
  <c r="G160" i="25"/>
  <c r="K167" i="17"/>
  <c r="J143" i="24"/>
  <c r="L85" i="14"/>
  <c r="L10" i="9"/>
  <c r="F15" i="9"/>
  <c r="D205" i="17"/>
  <c r="D200" i="17" s="1"/>
  <c r="L15" i="7"/>
  <c r="K26" i="9"/>
  <c r="M76" i="22"/>
  <c r="M167" i="6" s="1"/>
  <c r="N50" i="37"/>
  <c r="L143" i="23"/>
  <c r="B99" i="14"/>
  <c r="B160" i="6" s="1"/>
  <c r="K10" i="9"/>
  <c r="K10" i="8"/>
  <c r="K5" i="8" s="1"/>
  <c r="D207" i="17"/>
  <c r="I15" i="7"/>
  <c r="H10" i="8"/>
  <c r="J15" i="7"/>
  <c r="F15" i="7"/>
  <c r="K15" i="9"/>
  <c r="F33" i="6"/>
  <c r="L39" i="6"/>
  <c r="O42" i="6"/>
  <c r="J74" i="14"/>
  <c r="J72" i="14" s="1"/>
  <c r="J101" i="6" s="1"/>
  <c r="B105" i="6"/>
  <c r="O85" i="14"/>
  <c r="O56" i="6"/>
  <c r="O131" i="6" s="1"/>
  <c r="O33" i="6"/>
  <c r="C85" i="14"/>
  <c r="D62" i="14"/>
  <c r="D54" i="6" s="1"/>
  <c r="D129" i="6" s="1"/>
  <c r="F85" i="14"/>
  <c r="F56" i="6"/>
  <c r="F131" i="6" s="1"/>
  <c r="J85" i="14"/>
  <c r="J56" i="6"/>
  <c r="J131" i="6" s="1"/>
  <c r="B85" i="14"/>
  <c r="B56" i="6"/>
  <c r="B131" i="6" s="1"/>
  <c r="J62" i="14"/>
  <c r="J54" i="6" s="1"/>
  <c r="J129" i="6" s="1"/>
  <c r="F62" i="14"/>
  <c r="F54" i="6" s="1"/>
  <c r="F129" i="6" s="1"/>
  <c r="K56" i="6"/>
  <c r="K131" i="6" s="1"/>
  <c r="K85" i="14"/>
  <c r="N62" i="14"/>
  <c r="N54" i="6" s="1"/>
  <c r="N129" i="6" s="1"/>
  <c r="H42" i="6"/>
  <c r="K62" i="14"/>
  <c r="K54" i="6" s="1"/>
  <c r="K129" i="6" s="1"/>
  <c r="L42" i="6"/>
  <c r="H30" i="6"/>
  <c r="H100" i="14"/>
  <c r="H161" i="6" s="1"/>
  <c r="L30" i="6"/>
  <c r="G62" i="14"/>
  <c r="G54" i="6" s="1"/>
  <c r="G129" i="6" s="1"/>
  <c r="B62" i="14"/>
  <c r="B54" i="6" s="1"/>
  <c r="B129" i="6" s="1"/>
  <c r="F74" i="14"/>
  <c r="F72" i="14" s="1"/>
  <c r="D42" i="6"/>
  <c r="P104" i="6"/>
  <c r="P74" i="14"/>
  <c r="F99" i="14"/>
  <c r="F160" i="6" s="1"/>
  <c r="I56" i="6"/>
  <c r="I131" i="6" s="1"/>
  <c r="I85" i="14"/>
  <c r="C62" i="14"/>
  <c r="C54" i="6" s="1"/>
  <c r="C129" i="6" s="1"/>
  <c r="G33" i="6"/>
  <c r="E56" i="6"/>
  <c r="E131" i="6" s="1"/>
  <c r="E85" i="14"/>
  <c r="N30" i="6"/>
  <c r="N39" i="6"/>
  <c r="B42" i="6"/>
  <c r="F42" i="6"/>
  <c r="B64" i="10"/>
  <c r="B153" i="6" s="1"/>
  <c r="J30" i="6"/>
  <c r="K202" i="23"/>
  <c r="P71" i="35"/>
  <c r="E214" i="19"/>
  <c r="M180" i="23"/>
  <c r="D112" i="31"/>
  <c r="C249" i="15"/>
  <c r="F68" i="47"/>
  <c r="N68" i="47"/>
  <c r="G180" i="23"/>
  <c r="J68" i="47"/>
  <c r="O88" i="18"/>
  <c r="K143" i="27"/>
  <c r="K95" i="51"/>
  <c r="P80" i="43"/>
  <c r="Q214" i="19"/>
  <c r="M214" i="19"/>
  <c r="I191" i="23"/>
  <c r="B68" i="47"/>
  <c r="Q71" i="39"/>
  <c r="B112" i="31"/>
  <c r="O95" i="51"/>
  <c r="J95" i="51"/>
  <c r="C95" i="51"/>
  <c r="D95" i="51"/>
  <c r="K220" i="15"/>
  <c r="D131" i="6"/>
  <c r="D132" i="6"/>
  <c r="L131" i="6"/>
  <c r="L132" i="6"/>
  <c r="G153" i="27"/>
  <c r="O153" i="27"/>
  <c r="I153" i="27"/>
  <c r="C143" i="27"/>
  <c r="O143" i="27"/>
  <c r="Q133" i="27"/>
  <c r="E202" i="23"/>
  <c r="M202" i="23"/>
  <c r="Q191" i="23"/>
  <c r="E191" i="23"/>
  <c r="E180" i="23"/>
  <c r="C180" i="23"/>
  <c r="K94" i="18"/>
  <c r="Q88" i="18"/>
  <c r="I226" i="19"/>
  <c r="I237" i="19"/>
  <c r="Q220" i="15"/>
  <c r="K176" i="25"/>
  <c r="H68" i="47"/>
  <c r="G226" i="19"/>
  <c r="I175" i="19"/>
  <c r="M237" i="19"/>
  <c r="E95" i="51"/>
  <c r="E153" i="27"/>
  <c r="G62" i="43"/>
  <c r="O160" i="25"/>
  <c r="O134" i="11"/>
  <c r="H80" i="43"/>
  <c r="K180" i="23"/>
  <c r="Q175" i="19"/>
  <c r="I229" i="15"/>
  <c r="I239" i="15"/>
  <c r="I249" i="15"/>
  <c r="B83" i="33"/>
  <c r="N157" i="21"/>
  <c r="M200" i="17"/>
  <c r="B15" i="8"/>
  <c r="C62" i="45"/>
  <c r="H143" i="25"/>
  <c r="G143" i="27"/>
  <c r="C139" i="25"/>
  <c r="O150" i="25"/>
  <c r="P68" i="47"/>
  <c r="G100" i="18"/>
  <c r="G163" i="6" s="1"/>
  <c r="G108" i="6"/>
  <c r="K151" i="25"/>
  <c r="G167" i="25"/>
  <c r="F98" i="13"/>
  <c r="N115" i="13"/>
  <c r="I72" i="53"/>
  <c r="C133" i="27"/>
  <c r="I180" i="23"/>
  <c r="P50" i="39"/>
  <c r="C50" i="40"/>
  <c r="B26" i="8"/>
  <c r="P95" i="51"/>
  <c r="C167" i="16"/>
  <c r="F115" i="13"/>
  <c r="Q62" i="43"/>
  <c r="H50" i="36"/>
  <c r="C239" i="15"/>
  <c r="D72" i="53"/>
  <c r="K191" i="23"/>
  <c r="H129" i="23"/>
  <c r="B132" i="6"/>
  <c r="G168" i="25"/>
  <c r="F157" i="21"/>
  <c r="F143" i="24"/>
  <c r="E61" i="22"/>
  <c r="E167" i="25"/>
  <c r="E168" i="25"/>
  <c r="E172" i="25"/>
  <c r="E202" i="25"/>
  <c r="B162" i="25"/>
  <c r="K154" i="25"/>
  <c r="L162" i="23"/>
  <c r="M220" i="15"/>
  <c r="H112" i="31"/>
  <c r="D123" i="29"/>
  <c r="K200" i="17"/>
  <c r="J42" i="6"/>
  <c r="N95" i="27"/>
  <c r="D64" i="10"/>
  <c r="D153" i="6" s="1"/>
  <c r="O72" i="51"/>
  <c r="L51" i="47"/>
  <c r="P50" i="36"/>
  <c r="G133" i="27"/>
  <c r="C155" i="25"/>
  <c r="O168" i="25"/>
  <c r="L72" i="53"/>
  <c r="D33" i="6"/>
  <c r="L97" i="14"/>
  <c r="L158" i="6" s="1"/>
  <c r="O115" i="13"/>
  <c r="K72" i="53"/>
  <c r="B50" i="39"/>
  <c r="L107" i="29"/>
  <c r="O169" i="21"/>
  <c r="C134" i="25"/>
  <c r="C129" i="25" s="1"/>
  <c r="O141" i="25"/>
  <c r="K155" i="25"/>
  <c r="O169" i="25"/>
  <c r="N101" i="18"/>
  <c r="N164" i="6" s="1"/>
  <c r="L112" i="31"/>
  <c r="L123" i="29"/>
  <c r="Q200" i="17"/>
  <c r="I175" i="21"/>
  <c r="C214" i="19"/>
  <c r="E237" i="19"/>
  <c r="N175" i="20"/>
  <c r="K133" i="27"/>
  <c r="H33" i="6"/>
  <c r="B123" i="27"/>
  <c r="H162" i="23"/>
  <c r="K237" i="19"/>
  <c r="E226" i="19"/>
  <c r="J194" i="19"/>
  <c r="O162" i="23"/>
  <c r="C157" i="25"/>
  <c r="P112" i="31"/>
  <c r="M61" i="10"/>
  <c r="I162" i="25"/>
  <c r="M62" i="43"/>
  <c r="K214" i="19"/>
  <c r="N42" i="6"/>
  <c r="N194" i="20"/>
  <c r="I88" i="18"/>
  <c r="L194" i="20"/>
  <c r="O194" i="19"/>
  <c r="O133" i="27"/>
  <c r="G172" i="25"/>
  <c r="G145" i="11"/>
  <c r="B10" i="9"/>
  <c r="L33" i="6"/>
  <c r="B30" i="6"/>
  <c r="G107" i="6"/>
  <c r="C72" i="53"/>
  <c r="J50" i="39"/>
  <c r="C153" i="27"/>
  <c r="F123" i="27"/>
  <c r="I202" i="23"/>
  <c r="Q134" i="11"/>
  <c r="D62" i="43"/>
  <c r="J62" i="43"/>
  <c r="N175" i="21"/>
  <c r="L100" i="14"/>
  <c r="L161" i="6" s="1"/>
  <c r="K157" i="21"/>
  <c r="G88" i="18"/>
  <c r="B26" i="9"/>
  <c r="G72" i="52"/>
  <c r="F72" i="53"/>
  <c r="N50" i="35"/>
  <c r="G148" i="25"/>
  <c r="K157" i="25"/>
  <c r="B10" i="8"/>
  <c r="F30" i="6"/>
  <c r="N50" i="39"/>
  <c r="J123" i="27"/>
  <c r="M133" i="27"/>
  <c r="Q153" i="27"/>
  <c r="P162" i="23"/>
  <c r="E145" i="11"/>
  <c r="C143" i="23"/>
  <c r="H62" i="43"/>
  <c r="N62" i="43"/>
  <c r="C136" i="25"/>
  <c r="O172" i="25"/>
  <c r="J115" i="13"/>
  <c r="E229" i="15"/>
  <c r="C75" i="26"/>
  <c r="C172" i="6" s="1"/>
  <c r="C117" i="6"/>
  <c r="F51" i="48"/>
  <c r="E50" i="39"/>
  <c r="K148" i="25"/>
  <c r="J50" i="36"/>
  <c r="C229" i="15"/>
  <c r="N123" i="27"/>
  <c r="J129" i="23"/>
  <c r="G202" i="23"/>
  <c r="J175" i="19"/>
  <c r="D194" i="20"/>
  <c r="L62" i="43"/>
  <c r="K158" i="25"/>
  <c r="O173" i="25"/>
  <c r="D39" i="6"/>
  <c r="L72" i="14"/>
  <c r="M98" i="13"/>
  <c r="E115" i="13"/>
  <c r="C202" i="23"/>
  <c r="C157" i="21"/>
  <c r="E249" i="15"/>
  <c r="E173" i="25"/>
  <c r="H194" i="20"/>
  <c r="P143" i="25"/>
  <c r="P162" i="25"/>
  <c r="O148" i="25"/>
  <c r="O158" i="25"/>
  <c r="G58" i="10"/>
  <c r="B33" i="6"/>
  <c r="I143" i="27"/>
  <c r="B162" i="23"/>
  <c r="K175" i="21"/>
  <c r="K162" i="23"/>
  <c r="P62" i="43"/>
  <c r="D71" i="35"/>
  <c r="Q162" i="25"/>
  <c r="K58" i="10"/>
  <c r="I143" i="25"/>
  <c r="H39" i="6"/>
  <c r="L95" i="51"/>
  <c r="F162" i="23"/>
  <c r="I73" i="26"/>
  <c r="I170" i="6" s="1"/>
  <c r="I68" i="6"/>
  <c r="O226" i="21"/>
  <c r="O80" i="18"/>
  <c r="D68" i="47"/>
  <c r="I68" i="47"/>
  <c r="M68" i="47"/>
  <c r="I50" i="39"/>
  <c r="N72" i="53"/>
  <c r="M71" i="39"/>
  <c r="H71" i="35"/>
  <c r="B71" i="35"/>
  <c r="N129" i="25"/>
  <c r="F143" i="25"/>
  <c r="N143" i="25"/>
  <c r="N162" i="25"/>
  <c r="G134" i="25"/>
  <c r="O134" i="25"/>
  <c r="G136" i="25"/>
  <c r="O136" i="25"/>
  <c r="O152" i="25"/>
  <c r="G154" i="25"/>
  <c r="O154" i="25"/>
  <c r="C167" i="25"/>
  <c r="K167" i="25"/>
  <c r="C168" i="25"/>
  <c r="K168" i="25"/>
  <c r="K169" i="25"/>
  <c r="O50" i="39"/>
  <c r="H88" i="18"/>
  <c r="N95" i="29"/>
  <c r="H123" i="29"/>
  <c r="J157" i="21"/>
  <c r="B175" i="21"/>
  <c r="J175" i="21"/>
  <c r="M167" i="17"/>
  <c r="O220" i="15"/>
  <c r="H98" i="13"/>
  <c r="P98" i="13"/>
  <c r="P115" i="13"/>
  <c r="K134" i="11"/>
  <c r="I57" i="10"/>
  <c r="B64" i="6"/>
  <c r="B137" i="6" s="1"/>
  <c r="M143" i="25"/>
  <c r="J200" i="17"/>
  <c r="B145" i="11"/>
  <c r="C58" i="10"/>
  <c r="P95" i="29"/>
  <c r="D157" i="21"/>
  <c r="L157" i="21"/>
  <c r="H175" i="21"/>
  <c r="G167" i="17"/>
  <c r="G200" i="17"/>
  <c r="H131" i="6"/>
  <c r="H132" i="6"/>
  <c r="C128" i="6"/>
  <c r="M157" i="21"/>
  <c r="I58" i="10"/>
  <c r="N127" i="6"/>
  <c r="N33" i="6"/>
  <c r="F64" i="10"/>
  <c r="F153" i="6" s="1"/>
  <c r="J64" i="10"/>
  <c r="J153" i="6" s="1"/>
  <c r="D98" i="6"/>
  <c r="B80" i="43"/>
  <c r="J80" i="43"/>
  <c r="D50" i="39"/>
  <c r="L50" i="39"/>
  <c r="J83" i="33"/>
  <c r="K73" i="26"/>
  <c r="K170" i="6" s="1"/>
  <c r="K68" i="6"/>
  <c r="K141" i="6" s="1"/>
  <c r="E73" i="26"/>
  <c r="E170" i="6" s="1"/>
  <c r="E68" i="6"/>
  <c r="J50" i="37"/>
  <c r="Q72" i="53"/>
  <c r="F107" i="27"/>
  <c r="N75" i="22"/>
  <c r="O182" i="21"/>
  <c r="O192" i="21"/>
  <c r="M191" i="23"/>
  <c r="Q202" i="23"/>
  <c r="F129" i="23"/>
  <c r="G191" i="23"/>
  <c r="D194" i="21"/>
  <c r="C237" i="19"/>
  <c r="I214" i="19"/>
  <c r="Q237" i="19"/>
  <c r="O237" i="19"/>
  <c r="B175" i="20"/>
  <c r="F194" i="20"/>
  <c r="G214" i="19"/>
  <c r="O214" i="19"/>
  <c r="I158" i="16"/>
  <c r="M145" i="11"/>
  <c r="I134" i="11"/>
  <c r="Q239" i="15"/>
  <c r="L75" i="22"/>
  <c r="L166" i="6" s="1"/>
  <c r="G175" i="21"/>
  <c r="H104" i="6"/>
  <c r="M95" i="51"/>
  <c r="L72" i="51"/>
  <c r="J71" i="35"/>
  <c r="K50" i="39"/>
  <c r="F101" i="18"/>
  <c r="F164" i="6" s="1"/>
  <c r="F95" i="29"/>
  <c r="O229" i="15"/>
  <c r="F167" i="17"/>
  <c r="D220" i="15"/>
  <c r="H95" i="29"/>
  <c r="N73" i="26"/>
  <c r="N170" i="6" s="1"/>
  <c r="H157" i="21"/>
  <c r="P157" i="21"/>
  <c r="P175" i="21"/>
  <c r="O167" i="17"/>
  <c r="O200" i="17"/>
  <c r="B115" i="13"/>
  <c r="C61" i="10"/>
  <c r="P131" i="6"/>
  <c r="P132" i="6"/>
  <c r="P127" i="6"/>
  <c r="P30" i="6"/>
  <c r="P33" i="6"/>
  <c r="P39" i="6"/>
  <c r="P42" i="6"/>
  <c r="F80" i="43"/>
  <c r="N80" i="43"/>
  <c r="H50" i="39"/>
  <c r="C73" i="26"/>
  <c r="C170" i="6" s="1"/>
  <c r="C68" i="6"/>
  <c r="C141" i="6" s="1"/>
  <c r="M73" i="26"/>
  <c r="M170" i="6" s="1"/>
  <c r="M68" i="6"/>
  <c r="M141" i="6" s="1"/>
  <c r="M129" i="25"/>
  <c r="M77" i="22"/>
  <c r="M168" i="6" s="1"/>
  <c r="M113" i="6"/>
  <c r="B68" i="6"/>
  <c r="B141" i="6" s="1"/>
  <c r="M162" i="25"/>
  <c r="O184" i="21"/>
  <c r="O188" i="21"/>
  <c r="Q180" i="23"/>
  <c r="N129" i="23"/>
  <c r="D162" i="23"/>
  <c r="H98" i="14"/>
  <c r="H159" i="6" s="1"/>
  <c r="C226" i="19"/>
  <c r="F175" i="20"/>
  <c r="M249" i="15"/>
  <c r="O94" i="18"/>
  <c r="K226" i="19"/>
  <c r="L167" i="17"/>
  <c r="I220" i="15"/>
  <c r="Q229" i="15"/>
  <c r="Q249" i="15"/>
  <c r="I145" i="11"/>
  <c r="N98" i="13"/>
  <c r="O73" i="26"/>
  <c r="O170" i="6" s="1"/>
  <c r="O68" i="6"/>
  <c r="O141" i="6" s="1"/>
  <c r="E143" i="27"/>
  <c r="O180" i="21"/>
  <c r="O187" i="21"/>
  <c r="E134" i="11"/>
  <c r="Q145" i="11"/>
  <c r="G68" i="47"/>
  <c r="F51" i="49"/>
  <c r="D162" i="25"/>
  <c r="L101" i="18"/>
  <c r="L164" i="6" s="1"/>
  <c r="C71" i="39"/>
  <c r="G71" i="39"/>
  <c r="P88" i="18"/>
  <c r="B157" i="21"/>
  <c r="E167" i="17"/>
  <c r="B167" i="17"/>
  <c r="J167" i="17"/>
  <c r="N167" i="17"/>
  <c r="N200" i="17"/>
  <c r="G95" i="51"/>
  <c r="B51" i="49"/>
  <c r="N71" i="35"/>
  <c r="J50" i="35"/>
  <c r="C151" i="25"/>
  <c r="C143" i="25" s="1"/>
  <c r="K152" i="25"/>
  <c r="O155" i="25"/>
  <c r="G157" i="25"/>
  <c r="C169" i="25"/>
  <c r="K172" i="25"/>
  <c r="G176" i="25"/>
  <c r="D191" i="23"/>
  <c r="D202" i="23"/>
  <c r="F50" i="36"/>
  <c r="F175" i="21"/>
  <c r="I167" i="17"/>
  <c r="I200" i="17"/>
  <c r="G220" i="15"/>
  <c r="D98" i="13"/>
  <c r="L98" i="13"/>
  <c r="D115" i="13"/>
  <c r="H115" i="13"/>
  <c r="L115" i="13"/>
  <c r="C134" i="11"/>
  <c r="N123" i="29"/>
  <c r="D175" i="21"/>
  <c r="L175" i="21"/>
  <c r="C167" i="17"/>
  <c r="B98" i="13"/>
  <c r="J98" i="13"/>
  <c r="J75" i="22"/>
  <c r="J166" i="6" s="1"/>
  <c r="I157" i="21"/>
  <c r="Q157" i="21"/>
  <c r="O98" i="13"/>
  <c r="G98" i="13"/>
  <c r="G115" i="13"/>
  <c r="I115" i="13"/>
  <c r="M115" i="13"/>
  <c r="Q115" i="13"/>
  <c r="O72" i="53"/>
  <c r="F50" i="39"/>
  <c r="B75" i="26"/>
  <c r="B172" i="6" s="1"/>
  <c r="G73" i="26"/>
  <c r="G170" i="6" s="1"/>
  <c r="G68" i="6"/>
  <c r="G141" i="6" s="1"/>
  <c r="M143" i="27"/>
  <c r="Q68" i="6"/>
  <c r="B95" i="27"/>
  <c r="J95" i="27"/>
  <c r="E72" i="53"/>
  <c r="E77" i="22"/>
  <c r="E168" i="6" s="1"/>
  <c r="E113" i="6"/>
  <c r="I133" i="27"/>
  <c r="M78" i="22"/>
  <c r="M169" i="6" s="1"/>
  <c r="M114" i="6"/>
  <c r="N162" i="23"/>
  <c r="O181" i="21"/>
  <c r="O185" i="21"/>
  <c r="O189" i="21"/>
  <c r="O180" i="23"/>
  <c r="D75" i="22"/>
  <c r="D166" i="6" s="1"/>
  <c r="O214" i="21"/>
  <c r="O79" i="18"/>
  <c r="O226" i="19"/>
  <c r="Q226" i="19"/>
  <c r="M88" i="18"/>
  <c r="K101" i="18"/>
  <c r="K164" i="6" s="1"/>
  <c r="K109" i="6"/>
  <c r="C88" i="18"/>
  <c r="K88" i="18"/>
  <c r="F157" i="20"/>
  <c r="B194" i="20"/>
  <c r="M229" i="15"/>
  <c r="M239" i="15"/>
  <c r="C94" i="18"/>
  <c r="G237" i="19"/>
  <c r="H167" i="17"/>
  <c r="H200" i="17"/>
  <c r="L200" i="17"/>
  <c r="N157" i="19"/>
  <c r="M134" i="11"/>
  <c r="E239" i="15"/>
  <c r="E220" i="15"/>
  <c r="B71" i="39"/>
  <c r="G80" i="43"/>
  <c r="O80" i="43"/>
  <c r="F129" i="25"/>
  <c r="B143" i="25"/>
  <c r="J143" i="25"/>
  <c r="F162" i="25"/>
  <c r="L71" i="39"/>
  <c r="F50" i="35"/>
  <c r="H129" i="25"/>
  <c r="D143" i="25"/>
  <c r="L143" i="25"/>
  <c r="H162" i="25"/>
  <c r="O129" i="25"/>
  <c r="D180" i="23"/>
  <c r="L94" i="18"/>
  <c r="B214" i="19"/>
  <c r="F95" i="51"/>
  <c r="D133" i="27"/>
  <c r="P133" i="27"/>
  <c r="P153" i="27"/>
  <c r="F180" i="23"/>
  <c r="F191" i="23"/>
  <c r="F202" i="23"/>
  <c r="N94" i="18"/>
  <c r="L214" i="19"/>
  <c r="P226" i="19"/>
  <c r="P237" i="19"/>
  <c r="J226" i="19"/>
  <c r="J237" i="19"/>
  <c r="B129" i="25"/>
  <c r="J129" i="25"/>
  <c r="J162" i="25"/>
  <c r="D129" i="25"/>
  <c r="L129" i="25"/>
  <c r="L162" i="25"/>
  <c r="F143" i="27"/>
  <c r="J143" i="27"/>
  <c r="J153" i="27"/>
  <c r="L68" i="6"/>
  <c r="L141" i="6" s="1"/>
  <c r="B101" i="6"/>
  <c r="F78" i="18"/>
  <c r="F99" i="18" s="1"/>
  <c r="F162" i="6" s="1"/>
  <c r="F108" i="6"/>
  <c r="H57" i="10"/>
  <c r="H58" i="10"/>
  <c r="H61" i="10"/>
  <c r="I129" i="25"/>
  <c r="J74" i="26"/>
  <c r="J171" i="6" s="1"/>
  <c r="J116" i="6"/>
  <c r="H95" i="51"/>
  <c r="B95" i="51"/>
  <c r="G72" i="53"/>
  <c r="H72" i="51"/>
  <c r="O68" i="47"/>
  <c r="N95" i="51"/>
  <c r="C72" i="52"/>
  <c r="J51" i="48"/>
  <c r="C80" i="43"/>
  <c r="M50" i="39"/>
  <c r="E71" i="35"/>
  <c r="F153" i="27"/>
  <c r="L180" i="23"/>
  <c r="L191" i="23"/>
  <c r="L202" i="23"/>
  <c r="D94" i="18"/>
  <c r="B88" i="18"/>
  <c r="J214" i="19"/>
  <c r="B237" i="19"/>
  <c r="F60" i="6"/>
  <c r="F133" i="6" s="1"/>
  <c r="H101" i="18"/>
  <c r="H164" i="6" s="1"/>
  <c r="C50" i="39"/>
  <c r="B50" i="36"/>
  <c r="N50" i="36"/>
  <c r="D143" i="27"/>
  <c r="P143" i="27"/>
  <c r="D153" i="27"/>
  <c r="N180" i="23"/>
  <c r="N191" i="23"/>
  <c r="N202" i="23"/>
  <c r="F94" i="18"/>
  <c r="D214" i="19"/>
  <c r="H226" i="19"/>
  <c r="H237" i="19"/>
  <c r="J60" i="6"/>
  <c r="J133" i="6" s="1"/>
  <c r="B78" i="18"/>
  <c r="B99" i="18" s="1"/>
  <c r="B162" i="6" s="1"/>
  <c r="B108" i="6"/>
  <c r="J78" i="18"/>
  <c r="J99" i="18" s="1"/>
  <c r="J162" i="6" s="1"/>
  <c r="J108" i="6"/>
  <c r="Q98" i="14"/>
  <c r="Q159" i="6" s="1"/>
  <c r="Q104" i="6"/>
  <c r="I100" i="14"/>
  <c r="I161" i="6" s="1"/>
  <c r="I106" i="6"/>
  <c r="G229" i="15"/>
  <c r="G239" i="15"/>
  <c r="G249" i="15"/>
  <c r="C145" i="11"/>
  <c r="O112" i="31"/>
  <c r="P47" i="9"/>
  <c r="L220" i="15"/>
  <c r="B57" i="10"/>
  <c r="B58" i="10"/>
  <c r="B61" i="10"/>
  <c r="J134" i="11"/>
  <c r="J145" i="11"/>
  <c r="C98" i="14"/>
  <c r="C159" i="6" s="1"/>
  <c r="C104" i="6"/>
  <c r="C100" i="14"/>
  <c r="C161" i="6" s="1"/>
  <c r="C106" i="6"/>
  <c r="K229" i="15"/>
  <c r="K239" i="15"/>
  <c r="K249" i="15"/>
  <c r="O145" i="11"/>
  <c r="D128" i="6"/>
  <c r="M112" i="31"/>
  <c r="F74" i="26"/>
  <c r="F171" i="6" s="1"/>
  <c r="F116" i="6"/>
  <c r="N74" i="26"/>
  <c r="N171" i="6" s="1"/>
  <c r="N116" i="6"/>
  <c r="J47" i="9"/>
  <c r="J75" i="26"/>
  <c r="J172" i="6" s="1"/>
  <c r="J117" i="6"/>
  <c r="F76" i="26"/>
  <c r="F173" i="6" s="1"/>
  <c r="F118" i="6"/>
  <c r="N76" i="26"/>
  <c r="N173" i="6" s="1"/>
  <c r="N118" i="6"/>
  <c r="I101" i="18"/>
  <c r="I164" i="6" s="1"/>
  <c r="I109" i="6"/>
  <c r="Q175" i="21"/>
  <c r="J220" i="15"/>
  <c r="P134" i="11"/>
  <c r="P145" i="11"/>
  <c r="C66" i="10"/>
  <c r="C155" i="6" s="1"/>
  <c r="C100" i="6"/>
  <c r="K66" i="10"/>
  <c r="K155" i="6" s="1"/>
  <c r="K100" i="6"/>
  <c r="Q98" i="13"/>
  <c r="I98" i="14"/>
  <c r="I159" i="6" s="1"/>
  <c r="I104" i="6"/>
  <c r="Q100" i="14"/>
  <c r="Q161" i="6" s="1"/>
  <c r="Q106" i="6"/>
  <c r="H47" i="9"/>
  <c r="B134" i="11"/>
  <c r="K98" i="14"/>
  <c r="K159" i="6" s="1"/>
  <c r="K104" i="6"/>
  <c r="K100" i="14"/>
  <c r="K161" i="6" s="1"/>
  <c r="K106" i="6"/>
  <c r="L57" i="10"/>
  <c r="L58" i="10"/>
  <c r="L61" i="10"/>
  <c r="L129" i="6"/>
  <c r="E112" i="31"/>
  <c r="B47" i="9"/>
  <c r="B15" i="9"/>
  <c r="F75" i="26"/>
  <c r="F172" i="6" s="1"/>
  <c r="F117" i="6"/>
  <c r="N75" i="26"/>
  <c r="N172" i="6" s="1"/>
  <c r="N117" i="6"/>
  <c r="J76" i="26"/>
  <c r="J173" i="6" s="1"/>
  <c r="J118" i="6"/>
  <c r="Q77" i="22"/>
  <c r="Q168" i="6" s="1"/>
  <c r="Q113" i="6"/>
  <c r="Q95" i="51"/>
  <c r="K68" i="47"/>
  <c r="P72" i="51"/>
  <c r="C68" i="47"/>
  <c r="I72" i="52"/>
  <c r="Q72" i="52"/>
  <c r="K72" i="52"/>
  <c r="B51" i="48"/>
  <c r="P51" i="47"/>
  <c r="K80" i="43"/>
  <c r="E68" i="47"/>
  <c r="J71" i="39"/>
  <c r="L71" i="35"/>
  <c r="D71" i="39"/>
  <c r="F133" i="27"/>
  <c r="J133" i="27"/>
  <c r="H73" i="26"/>
  <c r="H170" i="6" s="1"/>
  <c r="H68" i="6"/>
  <c r="H141" i="6" s="1"/>
  <c r="B226" i="19"/>
  <c r="I95" i="51"/>
  <c r="D72" i="51"/>
  <c r="O72" i="52"/>
  <c r="N51" i="48"/>
  <c r="D51" i="47"/>
  <c r="L68" i="47"/>
  <c r="E80" i="43"/>
  <c r="M80" i="43"/>
  <c r="F71" i="39"/>
  <c r="B72" i="53"/>
  <c r="J72" i="53"/>
  <c r="L50" i="35"/>
  <c r="H71" i="39"/>
  <c r="F71" i="35"/>
  <c r="N133" i="27"/>
  <c r="B143" i="27"/>
  <c r="B153" i="27"/>
  <c r="N153" i="27"/>
  <c r="G137" i="25"/>
  <c r="C180" i="25"/>
  <c r="C59" i="22"/>
  <c r="K180" i="25"/>
  <c r="K59" i="22"/>
  <c r="G151" i="25"/>
  <c r="G152" i="25"/>
  <c r="G155" i="25"/>
  <c r="C191" i="25"/>
  <c r="C60" i="22"/>
  <c r="K191" i="25"/>
  <c r="K60" i="22"/>
  <c r="G169" i="25"/>
  <c r="C202" i="25"/>
  <c r="C61" i="22"/>
  <c r="K202" i="25"/>
  <c r="K61" i="22"/>
  <c r="P180" i="23"/>
  <c r="P191" i="23"/>
  <c r="P202" i="23"/>
  <c r="H94" i="18"/>
  <c r="F214" i="19"/>
  <c r="N88" i="18"/>
  <c r="F226" i="19"/>
  <c r="F237" i="19"/>
  <c r="N60" i="6"/>
  <c r="N133" i="6" s="1"/>
  <c r="K71" i="39"/>
  <c r="C71" i="35"/>
  <c r="G71" i="35"/>
  <c r="K71" i="35"/>
  <c r="O71" i="35"/>
  <c r="L133" i="27"/>
  <c r="H143" i="27"/>
  <c r="B180" i="23"/>
  <c r="B191" i="23"/>
  <c r="B202" i="23"/>
  <c r="J94" i="18"/>
  <c r="D88" i="18"/>
  <c r="P214" i="19"/>
  <c r="L226" i="19"/>
  <c r="L237" i="19"/>
  <c r="B100" i="18"/>
  <c r="B163" i="6" s="1"/>
  <c r="J100" i="18"/>
  <c r="J163" i="6" s="1"/>
  <c r="B101" i="18"/>
  <c r="B164" i="6" s="1"/>
  <c r="J101" i="18"/>
  <c r="J164" i="6" s="1"/>
  <c r="J95" i="29"/>
  <c r="E98" i="14"/>
  <c r="E159" i="6" s="1"/>
  <c r="E104" i="6"/>
  <c r="E100" i="14"/>
  <c r="E161" i="6" s="1"/>
  <c r="E106" i="6"/>
  <c r="O239" i="15"/>
  <c r="O249" i="15"/>
  <c r="K145" i="11"/>
  <c r="K112" i="31"/>
  <c r="D74" i="26"/>
  <c r="D171" i="6" s="1"/>
  <c r="D116" i="6"/>
  <c r="L74" i="26"/>
  <c r="L171" i="6" s="1"/>
  <c r="L116" i="6"/>
  <c r="D47" i="9"/>
  <c r="D75" i="26"/>
  <c r="D172" i="6" s="1"/>
  <c r="D117" i="6"/>
  <c r="L75" i="26"/>
  <c r="L172" i="6" s="1"/>
  <c r="L117" i="6"/>
  <c r="D76" i="26"/>
  <c r="D173" i="6" s="1"/>
  <c r="D118" i="6"/>
  <c r="L76" i="26"/>
  <c r="L173" i="6" s="1"/>
  <c r="L118" i="6"/>
  <c r="H220" i="15"/>
  <c r="J57" i="10"/>
  <c r="J58" i="10"/>
  <c r="N134" i="11"/>
  <c r="N145" i="11"/>
  <c r="F112" i="31"/>
  <c r="N112" i="31"/>
  <c r="H78" i="18"/>
  <c r="H108" i="6"/>
  <c r="P78" i="18"/>
  <c r="P108" i="6"/>
  <c r="G98" i="14"/>
  <c r="G159" i="6" s="1"/>
  <c r="G104" i="6"/>
  <c r="O100" i="14"/>
  <c r="O161" i="6" s="1"/>
  <c r="O106" i="6"/>
  <c r="C220" i="15"/>
  <c r="G134" i="11"/>
  <c r="D57" i="10"/>
  <c r="D58" i="10"/>
  <c r="D61" i="10"/>
  <c r="H129" i="6"/>
  <c r="I112" i="31"/>
  <c r="N47" i="9"/>
  <c r="E78" i="18"/>
  <c r="E100" i="18"/>
  <c r="E163" i="6" s="1"/>
  <c r="E108" i="6"/>
  <c r="E157" i="21"/>
  <c r="M78" i="18"/>
  <c r="M100" i="18"/>
  <c r="M163" i="6" s="1"/>
  <c r="M108" i="6"/>
  <c r="E101" i="18"/>
  <c r="E164" i="6" s="1"/>
  <c r="E109" i="6"/>
  <c r="H166" i="6"/>
  <c r="G53" i="10"/>
  <c r="G65" i="10"/>
  <c r="G154" i="6" s="1"/>
  <c r="G99" i="6"/>
  <c r="K115" i="13"/>
  <c r="J61" i="10"/>
  <c r="E98" i="13"/>
  <c r="I98" i="13"/>
  <c r="N128" i="6"/>
  <c r="H128" i="6"/>
  <c r="N78" i="18"/>
  <c r="N108" i="6"/>
  <c r="G112" i="31"/>
  <c r="B103" i="6"/>
  <c r="B97" i="14"/>
  <c r="B158" i="6" s="1"/>
  <c r="L128" i="6"/>
  <c r="H51" i="47"/>
  <c r="I80" i="43"/>
  <c r="Q80" i="43"/>
  <c r="Q68" i="47"/>
  <c r="N71" i="39"/>
  <c r="H50" i="35"/>
  <c r="P50" i="35"/>
  <c r="P71" i="39"/>
  <c r="I71" i="35"/>
  <c r="M71" i="35"/>
  <c r="Q71" i="35"/>
  <c r="B133" i="27"/>
  <c r="N143" i="27"/>
  <c r="D73" i="26"/>
  <c r="D170" i="6" s="1"/>
  <c r="D68" i="6"/>
  <c r="D141" i="6" s="1"/>
  <c r="P68" i="6"/>
  <c r="P141" i="6" s="1"/>
  <c r="G180" i="25"/>
  <c r="G59" i="22"/>
  <c r="O180" i="25"/>
  <c r="O59" i="22"/>
  <c r="G191" i="25"/>
  <c r="G60" i="22"/>
  <c r="O191" i="25"/>
  <c r="O60" i="22"/>
  <c r="G202" i="25"/>
  <c r="G61" i="22"/>
  <c r="O202" i="25"/>
  <c r="O61" i="22"/>
  <c r="H180" i="23"/>
  <c r="H191" i="23"/>
  <c r="H202" i="23"/>
  <c r="P94" i="18"/>
  <c r="F88" i="18"/>
  <c r="N214" i="19"/>
  <c r="N226" i="19"/>
  <c r="N237" i="19"/>
  <c r="G50" i="39"/>
  <c r="O71" i="39"/>
  <c r="H133" i="27"/>
  <c r="L143" i="27"/>
  <c r="H153" i="27"/>
  <c r="L153" i="27"/>
  <c r="J180" i="23"/>
  <c r="J191" i="23"/>
  <c r="J202" i="23"/>
  <c r="B94" i="18"/>
  <c r="H214" i="19"/>
  <c r="L88" i="18"/>
  <c r="D226" i="19"/>
  <c r="D237" i="19"/>
  <c r="B60" i="6"/>
  <c r="B133" i="6" s="1"/>
  <c r="F100" i="18"/>
  <c r="F163" i="6" s="1"/>
  <c r="N100" i="18"/>
  <c r="N163" i="6" s="1"/>
  <c r="B95" i="29"/>
  <c r="M98" i="14"/>
  <c r="M159" i="6" s="1"/>
  <c r="M104" i="6"/>
  <c r="M100" i="14"/>
  <c r="M161" i="6" s="1"/>
  <c r="M106" i="6"/>
  <c r="P57" i="10"/>
  <c r="P58" i="10"/>
  <c r="P61" i="10"/>
  <c r="C112" i="31"/>
  <c r="H74" i="26"/>
  <c r="H171" i="6" s="1"/>
  <c r="H116" i="6"/>
  <c r="P74" i="26"/>
  <c r="P171" i="6" s="1"/>
  <c r="P116" i="6"/>
  <c r="L47" i="9"/>
  <c r="H75" i="26"/>
  <c r="H172" i="6" s="1"/>
  <c r="H117" i="6"/>
  <c r="P75" i="26"/>
  <c r="P172" i="6" s="1"/>
  <c r="P117" i="6"/>
  <c r="H76" i="26"/>
  <c r="H173" i="6" s="1"/>
  <c r="H118" i="6"/>
  <c r="P76" i="26"/>
  <c r="P173" i="6" s="1"/>
  <c r="P118" i="6"/>
  <c r="I58" i="22"/>
  <c r="I76" i="22"/>
  <c r="I167" i="6" s="1"/>
  <c r="I112" i="6"/>
  <c r="Q58" i="22"/>
  <c r="Q76" i="22"/>
  <c r="Q167" i="6" s="1"/>
  <c r="Q112" i="6"/>
  <c r="I78" i="22"/>
  <c r="I169" i="6" s="1"/>
  <c r="I114" i="6"/>
  <c r="Q78" i="22"/>
  <c r="Q169" i="6" s="1"/>
  <c r="Q114" i="6"/>
  <c r="P220" i="15"/>
  <c r="D229" i="15"/>
  <c r="H229" i="15"/>
  <c r="L229" i="15"/>
  <c r="P229" i="15"/>
  <c r="D239" i="15"/>
  <c r="H239" i="15"/>
  <c r="L239" i="15"/>
  <c r="P239" i="15"/>
  <c r="D249" i="15"/>
  <c r="H249" i="15"/>
  <c r="L249" i="15"/>
  <c r="P249" i="15"/>
  <c r="J97" i="14"/>
  <c r="J158" i="6" s="1"/>
  <c r="F134" i="11"/>
  <c r="F145" i="11"/>
  <c r="J112" i="31"/>
  <c r="D78" i="18"/>
  <c r="D108" i="6"/>
  <c r="L78" i="18"/>
  <c r="L108" i="6"/>
  <c r="O98" i="14"/>
  <c r="O159" i="6" s="1"/>
  <c r="O104" i="6"/>
  <c r="G100" i="14"/>
  <c r="G161" i="6" s="1"/>
  <c r="G106" i="6"/>
  <c r="P129" i="6"/>
  <c r="P72" i="53"/>
  <c r="Q112" i="31"/>
  <c r="F47" i="9"/>
  <c r="I78" i="18"/>
  <c r="I100" i="18"/>
  <c r="I163" i="6" s="1"/>
  <c r="I108" i="6"/>
  <c r="Q78" i="18"/>
  <c r="Q100" i="18"/>
  <c r="Q163" i="6" s="1"/>
  <c r="Q108" i="6"/>
  <c r="E175" i="21"/>
  <c r="M101" i="18"/>
  <c r="M164" i="6" s="1"/>
  <c r="M109" i="6"/>
  <c r="C98" i="13"/>
  <c r="K98" i="13"/>
  <c r="C115" i="13"/>
  <c r="B220" i="15"/>
  <c r="H134" i="11"/>
  <c r="H145" i="11"/>
  <c r="P98" i="6"/>
  <c r="P64" i="10"/>
  <c r="P153" i="6" s="1"/>
  <c r="O53" i="10"/>
  <c r="O65" i="10"/>
  <c r="O154" i="6" s="1"/>
  <c r="O99" i="6"/>
  <c r="G66" i="10"/>
  <c r="G155" i="6" s="1"/>
  <c r="G100" i="6"/>
  <c r="O66" i="10"/>
  <c r="O155" i="6" s="1"/>
  <c r="O100" i="6"/>
  <c r="F128" i="6"/>
  <c r="I77" i="22"/>
  <c r="I168" i="6" s="1"/>
  <c r="I113" i="6"/>
  <c r="Q101" i="18"/>
  <c r="Q164" i="6" s="1"/>
  <c r="Q109" i="6"/>
  <c r="N220" i="15"/>
  <c r="B229" i="15"/>
  <c r="F229" i="15"/>
  <c r="J229" i="15"/>
  <c r="N229" i="15"/>
  <c r="B239" i="15"/>
  <c r="F239" i="15"/>
  <c r="J239" i="15"/>
  <c r="N239" i="15"/>
  <c r="B249" i="15"/>
  <c r="F249" i="15"/>
  <c r="J249" i="15"/>
  <c r="N249" i="15"/>
  <c r="N103" i="6"/>
  <c r="N97" i="14"/>
  <c r="N158" i="6" s="1"/>
  <c r="L134" i="11"/>
  <c r="L145" i="11"/>
  <c r="K53" i="10"/>
  <c r="K65" i="10"/>
  <c r="K154" i="6" s="1"/>
  <c r="K99" i="6"/>
  <c r="E66" i="10"/>
  <c r="E155" i="6" s="1"/>
  <c r="E100" i="6"/>
  <c r="M66" i="10"/>
  <c r="M155" i="6" s="1"/>
  <c r="M100" i="6"/>
  <c r="J128" i="6"/>
  <c r="F220" i="15"/>
  <c r="N101" i="6"/>
  <c r="N95" i="14"/>
  <c r="D134" i="11"/>
  <c r="D145" i="11"/>
  <c r="H98" i="6"/>
  <c r="H64" i="10"/>
  <c r="H153" i="6" s="1"/>
  <c r="C53" i="10"/>
  <c r="C65" i="10"/>
  <c r="C154" i="6" s="1"/>
  <c r="C99" i="6"/>
  <c r="E53" i="10"/>
  <c r="E65" i="10"/>
  <c r="E154" i="6" s="1"/>
  <c r="E99" i="6"/>
  <c r="I53" i="10"/>
  <c r="I65" i="10"/>
  <c r="I154" i="6" s="1"/>
  <c r="I99" i="6"/>
  <c r="M53" i="10"/>
  <c r="M65" i="10"/>
  <c r="M154" i="6" s="1"/>
  <c r="M99" i="6"/>
  <c r="Q53" i="10"/>
  <c r="Q65" i="10"/>
  <c r="Q154" i="6" s="1"/>
  <c r="Q99" i="6"/>
  <c r="I66" i="10"/>
  <c r="I155" i="6" s="1"/>
  <c r="I100" i="6"/>
  <c r="Q66" i="10"/>
  <c r="Q155" i="6" s="1"/>
  <c r="Q100" i="6"/>
  <c r="B128" i="6"/>
  <c r="J103" i="6" l="1"/>
  <c r="M111" i="6"/>
  <c r="L73" i="26"/>
  <c r="L170" i="6" s="1"/>
  <c r="O143" i="25"/>
  <c r="O157" i="21"/>
  <c r="F73" i="26"/>
  <c r="F170" i="6" s="1"/>
  <c r="C162" i="25"/>
  <c r="O162" i="25"/>
  <c r="D5" i="9"/>
  <c r="D52" i="9" s="1"/>
  <c r="Q26" i="7"/>
  <c r="Q5" i="7" s="1"/>
  <c r="G5" i="9"/>
  <c r="G52" i="9" s="1"/>
  <c r="B5" i="8"/>
  <c r="B41" i="8" s="1"/>
  <c r="J5" i="9"/>
  <c r="J53" i="9" s="1"/>
  <c r="B73" i="26"/>
  <c r="B170" i="6" s="1"/>
  <c r="P73" i="26"/>
  <c r="P170" i="6" s="1"/>
  <c r="K5" i="9"/>
  <c r="K53" i="9" s="1"/>
  <c r="G129" i="25"/>
  <c r="C26" i="7"/>
  <c r="C5" i="7" s="1"/>
  <c r="C41" i="7" s="1"/>
  <c r="F5" i="9"/>
  <c r="F53" i="9" s="1"/>
  <c r="L5" i="9"/>
  <c r="M45" i="8"/>
  <c r="M41" i="8"/>
  <c r="M43" i="8"/>
  <c r="M42" i="8"/>
  <c r="M44" i="8"/>
  <c r="M46" i="8"/>
  <c r="P5" i="8"/>
  <c r="O47" i="8"/>
  <c r="H5" i="8"/>
  <c r="H42" i="8" s="1"/>
  <c r="O44" i="8"/>
  <c r="O42" i="8"/>
  <c r="O45" i="8"/>
  <c r="O43" i="8"/>
  <c r="O41" i="8"/>
  <c r="F52" i="9"/>
  <c r="M5" i="9"/>
  <c r="M51" i="9" s="1"/>
  <c r="E5" i="9"/>
  <c r="E53" i="9" s="1"/>
  <c r="Q5" i="9"/>
  <c r="Q52" i="9" s="1"/>
  <c r="J46" i="8"/>
  <c r="J44" i="8"/>
  <c r="J42" i="8"/>
  <c r="J41" i="8"/>
  <c r="N5" i="8"/>
  <c r="N43" i="8" s="1"/>
  <c r="C5" i="8"/>
  <c r="C45" i="8" s="1"/>
  <c r="I5" i="8"/>
  <c r="F5" i="8"/>
  <c r="F41" i="8" s="1"/>
  <c r="M47" i="8"/>
  <c r="E5" i="8"/>
  <c r="E42" i="8" s="1"/>
  <c r="K43" i="8"/>
  <c r="K45" i="8"/>
  <c r="K47" i="8"/>
  <c r="K44" i="8"/>
  <c r="K42" i="8"/>
  <c r="K41" i="8"/>
  <c r="K46" i="8"/>
  <c r="C52" i="9"/>
  <c r="C53" i="9"/>
  <c r="Q45" i="8"/>
  <c r="Q43" i="8"/>
  <c r="Q47" i="8"/>
  <c r="Q42" i="8"/>
  <c r="Q44" i="8"/>
  <c r="Q41" i="8"/>
  <c r="Q46" i="8"/>
  <c r="G46" i="8"/>
  <c r="G44" i="8"/>
  <c r="G47" i="8"/>
  <c r="G43" i="8"/>
  <c r="G41" i="8"/>
  <c r="G42" i="8"/>
  <c r="G45" i="8"/>
  <c r="D5" i="8"/>
  <c r="D43" i="8" s="1"/>
  <c r="E162" i="25"/>
  <c r="Q115" i="6"/>
  <c r="I5" i="7"/>
  <c r="O52" i="9"/>
  <c r="C51" i="9"/>
  <c r="K143" i="25"/>
  <c r="K26" i="7"/>
  <c r="K5" i="7" s="1"/>
  <c r="K46" i="7" s="1"/>
  <c r="G162" i="25"/>
  <c r="O53" i="9"/>
  <c r="E26" i="7"/>
  <c r="E5" i="7" s="1"/>
  <c r="N50" i="6"/>
  <c r="Q73" i="26"/>
  <c r="Q170" i="6" s="1"/>
  <c r="O26" i="7"/>
  <c r="O5" i="7" s="1"/>
  <c r="M26" i="7"/>
  <c r="M5" i="7" s="1"/>
  <c r="M45" i="7" s="1"/>
  <c r="F101" i="6"/>
  <c r="F26" i="7"/>
  <c r="F5" i="7" s="1"/>
  <c r="D95" i="14"/>
  <c r="D156" i="6" s="1"/>
  <c r="F103" i="6"/>
  <c r="J95" i="14"/>
  <c r="J156" i="6" s="1"/>
  <c r="F95" i="14"/>
  <c r="F156" i="6" s="1"/>
  <c r="B50" i="6"/>
  <c r="F97" i="14"/>
  <c r="F158" i="6" s="1"/>
  <c r="P26" i="7"/>
  <c r="P5" i="7" s="1"/>
  <c r="B26" i="7"/>
  <c r="B5" i="7" s="1"/>
  <c r="B47" i="7" s="1"/>
  <c r="G26" i="7"/>
  <c r="L26" i="7"/>
  <c r="L5" i="7" s="1"/>
  <c r="H26" i="7"/>
  <c r="H5" i="7" s="1"/>
  <c r="B95" i="14"/>
  <c r="B156" i="6" s="1"/>
  <c r="D26" i="7"/>
  <c r="D5" i="7" s="1"/>
  <c r="P97" i="14"/>
  <c r="P158" i="6" s="1"/>
  <c r="P103" i="6"/>
  <c r="P72" i="14"/>
  <c r="J26" i="7"/>
  <c r="J5" i="7" s="1"/>
  <c r="N26" i="7"/>
  <c r="N5" i="7" s="1"/>
  <c r="J51" i="9"/>
  <c r="J52" i="9"/>
  <c r="L101" i="6"/>
  <c r="L95" i="14"/>
  <c r="H50" i="6"/>
  <c r="E114" i="6"/>
  <c r="E78" i="22"/>
  <c r="E169" i="6" s="1"/>
  <c r="G143" i="25"/>
  <c r="D50" i="6"/>
  <c r="E58" i="22"/>
  <c r="K162" i="25"/>
  <c r="L42" i="8"/>
  <c r="L45" i="8"/>
  <c r="L41" i="8"/>
  <c r="L43" i="8"/>
  <c r="L44" i="8"/>
  <c r="L46" i="8"/>
  <c r="F50" i="6"/>
  <c r="B43" i="8"/>
  <c r="N52" i="9"/>
  <c r="K50" i="6"/>
  <c r="N166" i="6"/>
  <c r="M50" i="6"/>
  <c r="O101" i="18"/>
  <c r="O164" i="6" s="1"/>
  <c r="O109" i="6"/>
  <c r="B46" i="8"/>
  <c r="J50" i="6"/>
  <c r="P50" i="6"/>
  <c r="J47" i="8"/>
  <c r="O78" i="18"/>
  <c r="O100" i="18"/>
  <c r="O163" i="6" s="1"/>
  <c r="O108" i="6"/>
  <c r="Q141" i="6"/>
  <c r="Q50" i="6"/>
  <c r="O175" i="21"/>
  <c r="G50" i="6"/>
  <c r="H103" i="6"/>
  <c r="H72" i="14"/>
  <c r="H97" i="14"/>
  <c r="H158" i="6" s="1"/>
  <c r="C50" i="6"/>
  <c r="I141" i="6"/>
  <c r="I50" i="6"/>
  <c r="O50" i="6"/>
  <c r="E141" i="6"/>
  <c r="E50" i="6"/>
  <c r="E98" i="6"/>
  <c r="E64" i="10"/>
  <c r="E153" i="6" s="1"/>
  <c r="M107" i="6"/>
  <c r="M99" i="18"/>
  <c r="M162" i="6" s="1"/>
  <c r="I97" i="14"/>
  <c r="I158" i="6" s="1"/>
  <c r="I103" i="6"/>
  <c r="I72" i="14"/>
  <c r="I98" i="6"/>
  <c r="I64" i="10"/>
  <c r="I153" i="6" s="1"/>
  <c r="I52" i="9"/>
  <c r="K98" i="6"/>
  <c r="K64" i="10"/>
  <c r="K153" i="6" s="1"/>
  <c r="B45" i="8"/>
  <c r="O58" i="22"/>
  <c r="O76" i="22"/>
  <c r="O167" i="6" s="1"/>
  <c r="O112" i="6"/>
  <c r="N107" i="6"/>
  <c r="N97" i="6" s="1"/>
  <c r="N53" i="9"/>
  <c r="K77" i="22"/>
  <c r="K168" i="6" s="1"/>
  <c r="K113" i="6"/>
  <c r="K58" i="22"/>
  <c r="K76" i="22"/>
  <c r="K167" i="6" s="1"/>
  <c r="K112" i="6"/>
  <c r="I53" i="9"/>
  <c r="K97" i="14"/>
  <c r="K158" i="6" s="1"/>
  <c r="K103" i="6"/>
  <c r="K72" i="14"/>
  <c r="J45" i="8"/>
  <c r="L47" i="8"/>
  <c r="P53" i="9"/>
  <c r="Q97" i="14"/>
  <c r="Q158" i="6" s="1"/>
  <c r="Q103" i="6"/>
  <c r="Q72" i="14"/>
  <c r="B107" i="6"/>
  <c r="B97" i="6" s="1"/>
  <c r="N156" i="6"/>
  <c r="O78" i="22"/>
  <c r="O169" i="6" s="1"/>
  <c r="O114" i="6"/>
  <c r="O77" i="22"/>
  <c r="O168" i="6" s="1"/>
  <c r="O113" i="6"/>
  <c r="G58" i="22"/>
  <c r="G76" i="22"/>
  <c r="G167" i="6" s="1"/>
  <c r="G112" i="6"/>
  <c r="K78" i="22"/>
  <c r="K169" i="6" s="1"/>
  <c r="K114" i="6"/>
  <c r="M98" i="6"/>
  <c r="M64" i="10"/>
  <c r="M153" i="6" s="1"/>
  <c r="C98" i="6"/>
  <c r="C64" i="10"/>
  <c r="C153" i="6" s="1"/>
  <c r="O98" i="6"/>
  <c r="O64" i="10"/>
  <c r="O153" i="6" s="1"/>
  <c r="I107" i="6"/>
  <c r="I99" i="18"/>
  <c r="I162" i="6" s="1"/>
  <c r="O97" i="14"/>
  <c r="O158" i="6" s="1"/>
  <c r="O103" i="6"/>
  <c r="O72" i="14"/>
  <c r="D107" i="6"/>
  <c r="D97" i="6" s="1"/>
  <c r="D99" i="18"/>
  <c r="D162" i="6" s="1"/>
  <c r="G78" i="22"/>
  <c r="G169" i="6" s="1"/>
  <c r="G114" i="6"/>
  <c r="G77" i="22"/>
  <c r="G168" i="6" s="1"/>
  <c r="G113" i="6"/>
  <c r="P107" i="6"/>
  <c r="P99" i="18"/>
  <c r="P162" i="6" s="1"/>
  <c r="N99" i="18"/>
  <c r="C78" i="22"/>
  <c r="C169" i="6" s="1"/>
  <c r="C114" i="6"/>
  <c r="L50" i="6"/>
  <c r="H52" i="9"/>
  <c r="C97" i="14"/>
  <c r="C158" i="6" s="1"/>
  <c r="C103" i="6"/>
  <c r="C72" i="14"/>
  <c r="F107" i="6"/>
  <c r="L107" i="6"/>
  <c r="L99" i="18"/>
  <c r="L162" i="6" s="1"/>
  <c r="Q111" i="6"/>
  <c r="Q75" i="22"/>
  <c r="Q166" i="6" s="1"/>
  <c r="G98" i="6"/>
  <c r="G64" i="10"/>
  <c r="G153" i="6" s="1"/>
  <c r="E107" i="6"/>
  <c r="E99" i="18"/>
  <c r="E162" i="6" s="1"/>
  <c r="G97" i="14"/>
  <c r="G158" i="6" s="1"/>
  <c r="G103" i="6"/>
  <c r="G72" i="14"/>
  <c r="H107" i="6"/>
  <c r="H99" i="18"/>
  <c r="H162" i="6" s="1"/>
  <c r="C58" i="22"/>
  <c r="C76" i="22"/>
  <c r="C167" i="6" s="1"/>
  <c r="C112" i="6"/>
  <c r="Q98" i="6"/>
  <c r="Q64" i="10"/>
  <c r="Q153" i="6" s="1"/>
  <c r="I51" i="9"/>
  <c r="Q107" i="6"/>
  <c r="Q99" i="18"/>
  <c r="Q162" i="6" s="1"/>
  <c r="I111" i="6"/>
  <c r="I75" i="22"/>
  <c r="I166" i="6" s="1"/>
  <c r="M97" i="14"/>
  <c r="M158" i="6" s="1"/>
  <c r="M103" i="6"/>
  <c r="M72" i="14"/>
  <c r="E97" i="14"/>
  <c r="E158" i="6" s="1"/>
  <c r="E103" i="6"/>
  <c r="E72" i="14"/>
  <c r="C77" i="22"/>
  <c r="C168" i="6" s="1"/>
  <c r="C113" i="6"/>
  <c r="B5" i="9"/>
  <c r="B52" i="9" s="1"/>
  <c r="J43" i="8"/>
  <c r="J107" i="6"/>
  <c r="J97" i="6" s="1"/>
  <c r="B44" i="8" l="1"/>
  <c r="F51" i="9"/>
  <c r="B42" i="8"/>
  <c r="B47" i="8"/>
  <c r="D51" i="9"/>
  <c r="D53" i="9"/>
  <c r="D46" i="9" s="1"/>
  <c r="O40" i="8"/>
  <c r="G53" i="9"/>
  <c r="C44" i="7"/>
  <c r="K52" i="9"/>
  <c r="G51" i="9"/>
  <c r="G46" i="9" s="1"/>
  <c r="C46" i="7"/>
  <c r="K51" i="9"/>
  <c r="K46" i="9" s="1"/>
  <c r="D45" i="8"/>
  <c r="C45" i="7"/>
  <c r="C42" i="7"/>
  <c r="C43" i="7"/>
  <c r="M53" i="9"/>
  <c r="M52" i="9"/>
  <c r="M46" i="9" s="1"/>
  <c r="H44" i="8"/>
  <c r="H43" i="8"/>
  <c r="M40" i="8"/>
  <c r="C47" i="7"/>
  <c r="F97" i="6"/>
  <c r="F152" i="6" s="1"/>
  <c r="H41" i="8"/>
  <c r="N44" i="8"/>
  <c r="N47" i="8"/>
  <c r="H46" i="8"/>
  <c r="N41" i="8"/>
  <c r="N46" i="8"/>
  <c r="H47" i="8"/>
  <c r="D44" i="8"/>
  <c r="H45" i="8"/>
  <c r="N42" i="8"/>
  <c r="F46" i="8"/>
  <c r="E51" i="9"/>
  <c r="F46" i="9"/>
  <c r="C41" i="8"/>
  <c r="F43" i="8"/>
  <c r="F45" i="8"/>
  <c r="E41" i="8"/>
  <c r="C46" i="8"/>
  <c r="C42" i="8"/>
  <c r="E47" i="8"/>
  <c r="D41" i="8"/>
  <c r="D46" i="8"/>
  <c r="N45" i="8"/>
  <c r="F44" i="8"/>
  <c r="K40" i="8"/>
  <c r="E52" i="9"/>
  <c r="M47" i="7"/>
  <c r="F47" i="7"/>
  <c r="N47" i="7"/>
  <c r="O46" i="9"/>
  <c r="C46" i="9"/>
  <c r="Q53" i="9"/>
  <c r="Q51" i="9"/>
  <c r="Q46" i="9" s="1"/>
  <c r="G40" i="8"/>
  <c r="Q40" i="8"/>
  <c r="E46" i="8"/>
  <c r="C43" i="8"/>
  <c r="C47" i="8"/>
  <c r="C44" i="8"/>
  <c r="E43" i="8"/>
  <c r="D42" i="8"/>
  <c r="E44" i="8"/>
  <c r="E45" i="8"/>
  <c r="F42" i="8"/>
  <c r="F47" i="8"/>
  <c r="O41" i="7"/>
  <c r="K44" i="7"/>
  <c r="K41" i="7"/>
  <c r="D47" i="8"/>
  <c r="O42" i="7"/>
  <c r="O43" i="7"/>
  <c r="O44" i="7"/>
  <c r="O45" i="7"/>
  <c r="O46" i="7"/>
  <c r="O47" i="7"/>
  <c r="K45" i="7"/>
  <c r="K47" i="7"/>
  <c r="K43" i="7"/>
  <c r="K42" i="7"/>
  <c r="L47" i="7"/>
  <c r="B152" i="6"/>
  <c r="J152" i="6"/>
  <c r="P101" i="6"/>
  <c r="P97" i="6" s="1"/>
  <c r="P152" i="6" s="1"/>
  <c r="P95" i="14"/>
  <c r="P156" i="6" s="1"/>
  <c r="G5" i="7"/>
  <c r="G47" i="7" s="1"/>
  <c r="L97" i="6"/>
  <c r="H47" i="7"/>
  <c r="D152" i="6"/>
  <c r="J47" i="7"/>
  <c r="N46" i="9"/>
  <c r="J46" i="9"/>
  <c r="L40" i="8"/>
  <c r="E75" i="22"/>
  <c r="E166" i="6" s="1"/>
  <c r="E111" i="6"/>
  <c r="M42" i="7"/>
  <c r="J40" i="8"/>
  <c r="M46" i="7"/>
  <c r="L156" i="6"/>
  <c r="B40" i="8"/>
  <c r="E47" i="7"/>
  <c r="M44" i="7"/>
  <c r="I46" i="9"/>
  <c r="I47" i="8"/>
  <c r="I44" i="8"/>
  <c r="I45" i="8"/>
  <c r="I41" i="8"/>
  <c r="I43" i="8"/>
  <c r="I46" i="8"/>
  <c r="I42" i="8"/>
  <c r="H101" i="6"/>
  <c r="H97" i="6" s="1"/>
  <c r="H152" i="6" s="1"/>
  <c r="H95" i="14"/>
  <c r="H156" i="6" s="1"/>
  <c r="E43" i="7"/>
  <c r="E44" i="7"/>
  <c r="E41" i="7"/>
  <c r="E42" i="7"/>
  <c r="E45" i="7"/>
  <c r="E46" i="7"/>
  <c r="O107" i="6"/>
  <c r="O99" i="18"/>
  <c r="O162" i="6" s="1"/>
  <c r="M43" i="7"/>
  <c r="M41" i="7"/>
  <c r="H53" i="9"/>
  <c r="N152" i="6"/>
  <c r="M95" i="14"/>
  <c r="M156" i="6" s="1"/>
  <c r="M101" i="6"/>
  <c r="M97" i="6" s="1"/>
  <c r="L52" i="9"/>
  <c r="L51" i="9"/>
  <c r="N41" i="7"/>
  <c r="N42" i="7"/>
  <c r="N43" i="7"/>
  <c r="N44" i="7"/>
  <c r="N46" i="7"/>
  <c r="N45" i="7"/>
  <c r="C95" i="14"/>
  <c r="C156" i="6" s="1"/>
  <c r="C101" i="6"/>
  <c r="O95" i="14"/>
  <c r="O156" i="6" s="1"/>
  <c r="O101" i="6"/>
  <c r="K111" i="6"/>
  <c r="K75" i="22"/>
  <c r="K166" i="6" s="1"/>
  <c r="O111" i="6"/>
  <c r="O75" i="22"/>
  <c r="O166" i="6" s="1"/>
  <c r="L41" i="7"/>
  <c r="L42" i="7"/>
  <c r="L43" i="7"/>
  <c r="L44" i="7"/>
  <c r="L46" i="7"/>
  <c r="L45" i="7"/>
  <c r="C111" i="6"/>
  <c r="C75" i="22"/>
  <c r="C166" i="6" s="1"/>
  <c r="B53" i="9"/>
  <c r="B51" i="9"/>
  <c r="E95" i="14"/>
  <c r="E156" i="6" s="1"/>
  <c r="E101" i="6"/>
  <c r="G95" i="14"/>
  <c r="G156" i="6" s="1"/>
  <c r="G101" i="6"/>
  <c r="L53" i="9"/>
  <c r="P41" i="7"/>
  <c r="P42" i="7"/>
  <c r="P43" i="7"/>
  <c r="P44" i="7"/>
  <c r="P46" i="7"/>
  <c r="P45" i="7"/>
  <c r="N162" i="6"/>
  <c r="P43" i="8"/>
  <c r="P44" i="8"/>
  <c r="P46" i="8"/>
  <c r="P42" i="8"/>
  <c r="P41" i="8"/>
  <c r="P45" i="8"/>
  <c r="D41" i="7"/>
  <c r="D42" i="7"/>
  <c r="D43" i="7"/>
  <c r="D44" i="7"/>
  <c r="D46" i="7"/>
  <c r="D45" i="7"/>
  <c r="P51" i="9"/>
  <c r="P52" i="9"/>
  <c r="K95" i="14"/>
  <c r="K156" i="6" s="1"/>
  <c r="K101" i="6"/>
  <c r="B41" i="7"/>
  <c r="B42" i="7"/>
  <c r="B43" i="7"/>
  <c r="B44" i="7"/>
  <c r="B46" i="7"/>
  <c r="B45" i="7"/>
  <c r="F41" i="7"/>
  <c r="F42" i="7"/>
  <c r="F43" i="7"/>
  <c r="F44" i="7"/>
  <c r="F46" i="7"/>
  <c r="F45" i="7"/>
  <c r="I95" i="14"/>
  <c r="I156" i="6" s="1"/>
  <c r="I101" i="6"/>
  <c r="I97" i="6" s="1"/>
  <c r="H51" i="9"/>
  <c r="P47" i="7"/>
  <c r="H41" i="7"/>
  <c r="H42" i="7"/>
  <c r="H43" i="7"/>
  <c r="H44" i="7"/>
  <c r="H46" i="7"/>
  <c r="H45" i="7"/>
  <c r="D47" i="7"/>
  <c r="P47" i="8"/>
  <c r="G111" i="6"/>
  <c r="G75" i="22"/>
  <c r="G166" i="6" s="1"/>
  <c r="Q95" i="14"/>
  <c r="Q156" i="6" s="1"/>
  <c r="Q101" i="6"/>
  <c r="Q97" i="6" s="1"/>
  <c r="J41" i="7"/>
  <c r="J42" i="7"/>
  <c r="J43" i="7"/>
  <c r="J44" i="7"/>
  <c r="J46" i="7"/>
  <c r="J45" i="7"/>
  <c r="E97" i="6" l="1"/>
  <c r="L152" i="6"/>
  <c r="H40" i="8"/>
  <c r="N40" i="8"/>
  <c r="C40" i="8"/>
  <c r="C40" i="7"/>
  <c r="F40" i="8"/>
  <c r="E46" i="9"/>
  <c r="D40" i="8"/>
  <c r="K40" i="7"/>
  <c r="E40" i="8"/>
  <c r="O40" i="7"/>
  <c r="O97" i="6"/>
  <c r="C97" i="6"/>
  <c r="K97" i="6"/>
  <c r="G41" i="7"/>
  <c r="G46" i="7"/>
  <c r="G44" i="7"/>
  <c r="G43" i="7"/>
  <c r="G45" i="7"/>
  <c r="G42" i="7"/>
  <c r="G97" i="6"/>
  <c r="G152" i="6" s="1"/>
  <c r="M40" i="7"/>
  <c r="E40" i="7"/>
  <c r="B40" i="7"/>
  <c r="I43" i="7"/>
  <c r="I44" i="7"/>
  <c r="I41" i="7"/>
  <c r="I45" i="7"/>
  <c r="I42" i="7"/>
  <c r="I46" i="7"/>
  <c r="H46" i="9"/>
  <c r="I47" i="7"/>
  <c r="Q42" i="7"/>
  <c r="Q45" i="7"/>
  <c r="Q44" i="7"/>
  <c r="Q43" i="7"/>
  <c r="Q41" i="7"/>
  <c r="Q46" i="7"/>
  <c r="Q47" i="7"/>
  <c r="N40" i="7"/>
  <c r="I40" i="8"/>
  <c r="Q152" i="6"/>
  <c r="I152" i="6"/>
  <c r="E152" i="6"/>
  <c r="B46" i="9"/>
  <c r="M152" i="6"/>
  <c r="C152" i="6"/>
  <c r="J40" i="7"/>
  <c r="H40" i="7"/>
  <c r="P46" i="9"/>
  <c r="D40" i="7"/>
  <c r="P40" i="8"/>
  <c r="L46" i="9"/>
  <c r="F40" i="7"/>
  <c r="P40" i="7"/>
  <c r="L40" i="7"/>
  <c r="K152" i="6" l="1"/>
  <c r="O152" i="6"/>
  <c r="G40" i="7"/>
  <c r="I40" i="7"/>
  <c r="Q40" i="7"/>
</calcChain>
</file>

<file path=xl/sharedStrings.xml><?xml version="1.0" encoding="utf-8"?>
<sst xmlns="http://schemas.openxmlformats.org/spreadsheetml/2006/main" count="5361" uniqueCount="397">
  <si>
    <t>detailed split of CO2 emissions</t>
  </si>
  <si>
    <t>detailed split of useful energy demand</t>
  </si>
  <si>
    <t>detailed split of final energy consumption</t>
  </si>
  <si>
    <t>Other Industrial Sectors</t>
  </si>
  <si>
    <t>Wood and wood products</t>
  </si>
  <si>
    <t>Textiles and leather</t>
  </si>
  <si>
    <t>Machinery Equipment</t>
  </si>
  <si>
    <t>Transport Equipment</t>
  </si>
  <si>
    <t>Food, beverages and tobacco</t>
  </si>
  <si>
    <t>Pulp, paper and printing</t>
  </si>
  <si>
    <t>Non-metallic mineral products</t>
  </si>
  <si>
    <t>Chemicals Industry</t>
  </si>
  <si>
    <t>Non Ferrous Metals</t>
  </si>
  <si>
    <t>Iron and steel</t>
  </si>
  <si>
    <t>split of useful energy demand</t>
  </si>
  <si>
    <t>split of final energy consumption</t>
  </si>
  <si>
    <t>Industrial sectors summary</t>
  </si>
  <si>
    <t>Description</t>
  </si>
  <si>
    <t>Sheet</t>
  </si>
  <si>
    <t>Click on the link to jump to the sheet</t>
  </si>
  <si>
    <t>Energy intensity (toe/physical output index)</t>
  </si>
  <si>
    <t>Electricity</t>
  </si>
  <si>
    <t>Steam distributed</t>
  </si>
  <si>
    <t>Biomass and wastes</t>
  </si>
  <si>
    <t>RES and wastes</t>
  </si>
  <si>
    <t>Derived gases</t>
  </si>
  <si>
    <t>Natural gas (incl. biogas)</t>
  </si>
  <si>
    <t>Gas</t>
  </si>
  <si>
    <t>Other liquids</t>
  </si>
  <si>
    <t>Residual fuel oil</t>
  </si>
  <si>
    <t>LPG</t>
  </si>
  <si>
    <t>Refinery gas</t>
  </si>
  <si>
    <t>Liquids</t>
  </si>
  <si>
    <t>Solids</t>
  </si>
  <si>
    <t>Paper production</t>
  </si>
  <si>
    <t>Pulp production</t>
  </si>
  <si>
    <t>Glass production</t>
  </si>
  <si>
    <t>Ceramics &amp; other NMM</t>
  </si>
  <si>
    <t>Cement</t>
  </si>
  <si>
    <t>Pharmaceutical products etc.</t>
  </si>
  <si>
    <t>Other chemicals</t>
  </si>
  <si>
    <t>Basic chemicals</t>
  </si>
  <si>
    <t>Other non-ferrous metals</t>
  </si>
  <si>
    <t>Aluminium - primary production</t>
  </si>
  <si>
    <t>Alumina production</t>
  </si>
  <si>
    <t>Electric arc</t>
  </si>
  <si>
    <t>Integrated steelworks</t>
  </si>
  <si>
    <t>Coke</t>
  </si>
  <si>
    <t>Hard coal and others</t>
  </si>
  <si>
    <t xml:space="preserve"> Other Industrial Sectors</t>
  </si>
  <si>
    <t xml:space="preserve"> Wood and wood products</t>
  </si>
  <si>
    <t xml:space="preserve"> Textiles and leather</t>
  </si>
  <si>
    <t xml:space="preserve"> Machinery Equipment</t>
  </si>
  <si>
    <t xml:space="preserve"> Transport Equipment</t>
  </si>
  <si>
    <t xml:space="preserve"> Food, beverages and tobacco</t>
  </si>
  <si>
    <t>Printing and media reproduction</t>
  </si>
  <si>
    <t xml:space="preserve">Paper production </t>
  </si>
  <si>
    <t xml:space="preserve">Glass production </t>
  </si>
  <si>
    <t>Basic chemicals  (kt of CO2 / ktoe energy)</t>
  </si>
  <si>
    <t>Aluminium production</t>
  </si>
  <si>
    <t>Emission intensity (kt of CO2 / ktoe)</t>
  </si>
  <si>
    <t xml:space="preserve">Basic chemicals </t>
  </si>
  <si>
    <t>Solvent use and other process emissions</t>
  </si>
  <si>
    <t>CO2 emissions (kt CO2)</t>
  </si>
  <si>
    <t>Other industrial sectors</t>
  </si>
  <si>
    <t>by sector</t>
  </si>
  <si>
    <t>Natural gas</t>
  </si>
  <si>
    <t>Naphtha</t>
  </si>
  <si>
    <t>Diesel oil</t>
  </si>
  <si>
    <t>by fuel (EUROSTAT DATA)</t>
  </si>
  <si>
    <t>Non-energy use (ktoe)</t>
  </si>
  <si>
    <t>Geothermal</t>
  </si>
  <si>
    <t>Solar</t>
  </si>
  <si>
    <t>Liquid biofuels</t>
  </si>
  <si>
    <t>Biogas</t>
  </si>
  <si>
    <t>Gases</t>
  </si>
  <si>
    <t>Diesel oil (without biofuels)</t>
  </si>
  <si>
    <t>Energy consumption (ktoe)</t>
  </si>
  <si>
    <t>Value added (M€2010)</t>
  </si>
  <si>
    <t>Low enthalpy heat</t>
  </si>
  <si>
    <t>Fans and pumps</t>
  </si>
  <si>
    <t>Motor drives</t>
  </si>
  <si>
    <t>Air compressors</t>
  </si>
  <si>
    <t>Lighting</t>
  </si>
  <si>
    <t>Market shares of energy uses (%)</t>
  </si>
  <si>
    <t>Other processes</t>
  </si>
  <si>
    <t>Biomass</t>
  </si>
  <si>
    <t>Steam processes</t>
  </si>
  <si>
    <t>All Industrial Sectors</t>
  </si>
  <si>
    <t>Detailed split of energy consumption (ktoe)</t>
  </si>
  <si>
    <t>Market shares of useful energy demand (%)</t>
  </si>
  <si>
    <t>Detailed split of useful energy demand (ktoe)</t>
  </si>
  <si>
    <t>Market shares of CO2 emissions (%)</t>
  </si>
  <si>
    <t>Solvent use and other process</t>
  </si>
  <si>
    <t>Non-Metallic Minerals</t>
  </si>
  <si>
    <t>Chemical and Petrochemical</t>
  </si>
  <si>
    <t>Non-Ferrous Metals</t>
  </si>
  <si>
    <t>Iron and Steel</t>
  </si>
  <si>
    <t>Process emissions</t>
  </si>
  <si>
    <t>Detailed split of CO2 emissions (kt of CO2)</t>
  </si>
  <si>
    <t>Electric arc (including process emissions)</t>
  </si>
  <si>
    <t>Integrated steelworks (including process emissions)</t>
  </si>
  <si>
    <t>Useful energy demand intensity (toe useful/t of output)</t>
  </si>
  <si>
    <t>Energy intensity (toe/t of output)</t>
  </si>
  <si>
    <t>Value added intensity (VA in €2010/t of output)</t>
  </si>
  <si>
    <t>by subsector (calibration output)</t>
  </si>
  <si>
    <t>process emissions</t>
  </si>
  <si>
    <t>Idle capacity (kt steel production)</t>
  </si>
  <si>
    <t>Decommissioned capacity (kt steel production)</t>
  </si>
  <si>
    <t>Capacity investment (kt steel production)</t>
  </si>
  <si>
    <t>Installed capacity (kt steel production)</t>
  </si>
  <si>
    <t>Physical output (kt steel)</t>
  </si>
  <si>
    <t>Steel: Products finishing</t>
  </si>
  <si>
    <t>Steel: Furnaces, Refining and Rolling</t>
  </si>
  <si>
    <t>Steel: Electric arc</t>
  </si>
  <si>
    <t>Steel: Smelters</t>
  </si>
  <si>
    <t>Steel: Blast /Basic oxygen furnace</t>
  </si>
  <si>
    <t>Steel: Sinter/Pellet making</t>
  </si>
  <si>
    <t>Energy intensity (kgoe per t of output)</t>
  </si>
  <si>
    <t>Steel: Products finishing - Electric</t>
  </si>
  <si>
    <t>Steel: Products finishing - Steam</t>
  </si>
  <si>
    <t>Steel: Products finishing - Thermal</t>
  </si>
  <si>
    <t>Steel: Furnaces, Refining and Rolling - Electric</t>
  </si>
  <si>
    <t>Steel: Furnaces, Refining and Rolling - Thermal</t>
  </si>
  <si>
    <t>Market shares of energy uses by subsector (%)</t>
  </si>
  <si>
    <t>Diesel oil (incl. biofuels)</t>
  </si>
  <si>
    <t>Solar and geothermal</t>
  </si>
  <si>
    <t>Detailed split of energy consumption by subsector (ktoe)</t>
  </si>
  <si>
    <t>Ratio of useful energy demand to final energy consumption (system efficiency indicator)</t>
  </si>
  <si>
    <t>Market shares of useful energy demand by subsector (%)</t>
  </si>
  <si>
    <t>Detailed split of useful energy demand by subsector (ktoe)</t>
  </si>
  <si>
    <t>Electric arc (without process emissions)</t>
  </si>
  <si>
    <t>Integrated steelworks (without process emissions)</t>
  </si>
  <si>
    <t>Emission intensity (kt of CO2 per ktoe)</t>
  </si>
  <si>
    <t>Market shares of CO2 emissions by subsector (%)</t>
  </si>
  <si>
    <t>Detailed split of CO2 emissions by subsector (kt of CO2)</t>
  </si>
  <si>
    <t>Aluminium production (kt)</t>
  </si>
  <si>
    <t>Alumina production (kt)</t>
  </si>
  <si>
    <t>Idle capacity (kt production)</t>
  </si>
  <si>
    <t>Other non-ferrous metals (kt lead eq.)</t>
  </si>
  <si>
    <t>Decommissioned capacity (kt production)</t>
  </si>
  <si>
    <t>Capacity investment (kt production)</t>
  </si>
  <si>
    <t>Installed capacity (kt production)</t>
  </si>
  <si>
    <t>Physical output (kt)</t>
  </si>
  <si>
    <t>Metal finishing</t>
  </si>
  <si>
    <t>Metal processing  (metallurgy e.g. cast house, reheating)</t>
  </si>
  <si>
    <t>Other Metals: production</t>
  </si>
  <si>
    <t>Aluminium finishing</t>
  </si>
  <si>
    <t>Aluminium processing  (metallurgy e.g. cast house, reheating)</t>
  </si>
  <si>
    <t>Secondary aluminium (incl. pre-treatment, remelting)</t>
  </si>
  <si>
    <t>Aluminium electrolysis (smelting)</t>
  </si>
  <si>
    <t>Alumina production: Refining</t>
  </si>
  <si>
    <t>Alumina production: High enthalpy heat</t>
  </si>
  <si>
    <t>Metal finishing - Electric</t>
  </si>
  <si>
    <t>Metal finishing - Steam</t>
  </si>
  <si>
    <t>Metal finishing - Thermal</t>
  </si>
  <si>
    <t>Metal processing - Electric</t>
  </si>
  <si>
    <t>Metal processing - Thermal</t>
  </si>
  <si>
    <t>Metal production - Electric</t>
  </si>
  <si>
    <t>Metal production - Thermal</t>
  </si>
  <si>
    <t>Aluminium finishing - Electric</t>
  </si>
  <si>
    <t>Aluminium finishing - Steam</t>
  </si>
  <si>
    <t>Aluminium finishing - Thermal</t>
  </si>
  <si>
    <t>Aluminium processing - Electric</t>
  </si>
  <si>
    <t>Aluminium processing - Thermal</t>
  </si>
  <si>
    <t>Secondary aluminium - Electric</t>
  </si>
  <si>
    <t>Secondary aluminium - Thermal</t>
  </si>
  <si>
    <t>Other non-ferrous metals (without process emissions)</t>
  </si>
  <si>
    <t>Aluminium - primary production (without process emissions)</t>
  </si>
  <si>
    <t>Other chemicals (including process emissions)</t>
  </si>
  <si>
    <t>Basic chemicals (including process emissions)</t>
  </si>
  <si>
    <t>Emission intensity (kt of CO2 / ktoe energy)</t>
  </si>
  <si>
    <t>Basic chemicals - energy</t>
  </si>
  <si>
    <t>Basic chemicals - non energy</t>
  </si>
  <si>
    <t>Non-energy use in the Chemical industry (ktoe)</t>
  </si>
  <si>
    <t>Pharmaceutical products etc. (kt ethylene eq.)</t>
  </si>
  <si>
    <t>Other chemicals (kt ethylene eq.)</t>
  </si>
  <si>
    <t>Basic chemicals (kt ethylene eq.)</t>
  </si>
  <si>
    <t>Chemicals and chemical products</t>
  </si>
  <si>
    <t>Chemicals: Generic electric process</t>
  </si>
  <si>
    <t>Chemicals: Process cooling</t>
  </si>
  <si>
    <t>Chemicals: Furnaces</t>
  </si>
  <si>
    <t>Chemicals: High enthalpy heat processing</t>
  </si>
  <si>
    <t>Chemicals: High enthalpy heat  processing</t>
  </si>
  <si>
    <t>Chemicals: Steam processing</t>
  </si>
  <si>
    <t>Chemicals: Feedstock (energy used as raw material)</t>
  </si>
  <si>
    <t>Chemicals: Process cooling - Electric</t>
  </si>
  <si>
    <t>Chemicals: Process cooling - Steam</t>
  </si>
  <si>
    <t>Chemicals: Process cooling - Natural gas</t>
  </si>
  <si>
    <t>Chemicals: Furnaces - Electric</t>
  </si>
  <si>
    <t>Chemicals: Furnaces - Thermal</t>
  </si>
  <si>
    <t>High enthalpy heat  processing - Electric (microwave)</t>
  </si>
  <si>
    <t>High enthalpy heat  processing - Steam</t>
  </si>
  <si>
    <t>Chemicals: Process cooling - Natural gas (incl. biogas)</t>
  </si>
  <si>
    <t>Basic chemicals (energy consumption)</t>
  </si>
  <si>
    <t>Other chemicals (without process emissions)</t>
  </si>
  <si>
    <t>Basic chemicals (over energy consumption, without process emissions)</t>
  </si>
  <si>
    <t>Glass production (including process emissions)</t>
  </si>
  <si>
    <t>Ceramics &amp; other NMM (including process emissions)</t>
  </si>
  <si>
    <t>Cement (including process emissions)</t>
  </si>
  <si>
    <t>Glass production  (kt)</t>
  </si>
  <si>
    <t>Ceramics &amp; other NMM (kt bricks eq.)</t>
  </si>
  <si>
    <t>Cement (kt)</t>
  </si>
  <si>
    <t>Glass: Finishing processes</t>
  </si>
  <si>
    <t>Glass: Annealing</t>
  </si>
  <si>
    <t>Glass: Forming</t>
  </si>
  <si>
    <t>Glass: Melting tank</t>
  </si>
  <si>
    <t>Ceramics: Product finishing</t>
  </si>
  <si>
    <t>Ceramics: Primary production process</t>
  </si>
  <si>
    <t>Ceramics: Drying and sintering of raw material</t>
  </si>
  <si>
    <t>Ceramics: Mixing of raw material</t>
  </si>
  <si>
    <t>Cement: Grinding, packaging</t>
  </si>
  <si>
    <t>Cement: Clinker production (kilns)</t>
  </si>
  <si>
    <t>Cement: Pre-heating and pre-calcination</t>
  </si>
  <si>
    <t>Cement: Grinding, milling of raw material</t>
  </si>
  <si>
    <t>Glass: Annealing - electric</t>
  </si>
  <si>
    <t>Glass: Annealing - thermal</t>
  </si>
  <si>
    <t>Glass: Electric melting tank</t>
  </si>
  <si>
    <t>Glass: Thermal melting tank</t>
  </si>
  <si>
    <t>Ceramics: Electric furnace</t>
  </si>
  <si>
    <t>Ceramics: Thermal furnace</t>
  </si>
  <si>
    <t>Ceramics: Electric kiln</t>
  </si>
  <si>
    <t>Ceramics: Thermal kiln</t>
  </si>
  <si>
    <t>Ceramics: Microwave drying and sintering</t>
  </si>
  <si>
    <t>Ceramics: Steam drying and sintering</t>
  </si>
  <si>
    <t>Ceramics: Thermal drying and sintering</t>
  </si>
  <si>
    <t>Cement: pre-processing - Steam</t>
  </si>
  <si>
    <t>Cement: pre-processing - Fuel use</t>
  </si>
  <si>
    <t>Glass production (without process emissions)</t>
  </si>
  <si>
    <t>Ceramics &amp; other NMM (without process emissions)</t>
  </si>
  <si>
    <t>Cement (without process emissions)</t>
  </si>
  <si>
    <t>Printing and media reproduction (kt paper eq.)</t>
  </si>
  <si>
    <t>Paper production  (kt)</t>
  </si>
  <si>
    <t>Pulp production (kt)</t>
  </si>
  <si>
    <t>Paper and paper products</t>
  </si>
  <si>
    <t>Printing and publishing</t>
  </si>
  <si>
    <t>Paper: Product finishing</t>
  </si>
  <si>
    <t>Paper: Paper machine</t>
  </si>
  <si>
    <t>Paper: Stock preparation</t>
  </si>
  <si>
    <t>Pulp: Cleaning</t>
  </si>
  <si>
    <t>Pulp: Pulping</t>
  </si>
  <si>
    <t>Pulp: Wood preparation, grinding</t>
  </si>
  <si>
    <t>Paper: Product finishing - Electricity</t>
  </si>
  <si>
    <t>Paper: Product finishing - Steam use</t>
  </si>
  <si>
    <t>Paper: Paper machine - Electricity</t>
  </si>
  <si>
    <t>Paper: Paper machine - Steam use</t>
  </si>
  <si>
    <t>Paper: Stock preparation - Mechanical</t>
  </si>
  <si>
    <t>Paper: Stock preparation - Thermal</t>
  </si>
  <si>
    <t>Pulp: Pulping electric</t>
  </si>
  <si>
    <t>Pulp: Pulping thermal</t>
  </si>
  <si>
    <t>Useful energy demand intensity (toe useful / physical output index)</t>
  </si>
  <si>
    <t>Energy intensity (toe / physical output index)</t>
  </si>
  <si>
    <t>Value added intensity (toe / M€2010)</t>
  </si>
  <si>
    <t>Idle capacity (production index)</t>
  </si>
  <si>
    <t>Decommissioned capacity (production index)</t>
  </si>
  <si>
    <t>Capacity investment (production index)</t>
  </si>
  <si>
    <t>Installed capacity (production index)</t>
  </si>
  <si>
    <t>Physical output (index)</t>
  </si>
  <si>
    <t>Food: Electric machinery</t>
  </si>
  <si>
    <t>Food: Process cooling and refrigeration</t>
  </si>
  <si>
    <t>Food: Drying</t>
  </si>
  <si>
    <t>Food: Steam processing</t>
  </si>
  <si>
    <t>Food: Specific process heat</t>
  </si>
  <si>
    <t>Food: Oven (direct heat)</t>
  </si>
  <si>
    <t>Food: Electric cooling</t>
  </si>
  <si>
    <t>Food: Steam cooling</t>
  </si>
  <si>
    <t>Food: Thermal cooling</t>
  </si>
  <si>
    <t>Food: Microwave drying</t>
  </si>
  <si>
    <t>Food: Freeze drying</t>
  </si>
  <si>
    <t>Food: Electric drying</t>
  </si>
  <si>
    <t>Food: Steam drying</t>
  </si>
  <si>
    <t>Food: Thermal drying</t>
  </si>
  <si>
    <t>Food: Process Heat - Microwave</t>
  </si>
  <si>
    <t>Food: Process Heat - Electric</t>
  </si>
  <si>
    <t>Food: Process Heat - Thermal</t>
  </si>
  <si>
    <t>Food: Direct Heat - Microwave</t>
  </si>
  <si>
    <t>Food: Direct Heat - Electric</t>
  </si>
  <si>
    <t>Food: Direct Heat - Thermal</t>
  </si>
  <si>
    <t>Trans. Eq.: Product finishing</t>
  </si>
  <si>
    <t>Trans. Eq.: General machinery</t>
  </si>
  <si>
    <t>Trans. Eq.: Steam processing</t>
  </si>
  <si>
    <t>Trans. Eq.: Heat treatment</t>
  </si>
  <si>
    <t>Trans. Eq.: Connection techniques</t>
  </si>
  <si>
    <t>Trans. Eq.: Foundries</t>
  </si>
  <si>
    <t>Trans. Eq.: Heat treatment - Electric</t>
  </si>
  <si>
    <t>Trans. Eq.: Heat treatment - Thermal</t>
  </si>
  <si>
    <t>Trans. Eq.: Electric connection</t>
  </si>
  <si>
    <t>Trans. Eq.: Thermal connection</t>
  </si>
  <si>
    <t>Trans. Eq.: Electric Foundries</t>
  </si>
  <si>
    <t>Trans. Eq.: Thermal Foundries</t>
  </si>
  <si>
    <t>Mach. Eq.: Product finishing</t>
  </si>
  <si>
    <t>Mach. Eq.: General machinery</t>
  </si>
  <si>
    <t>Mach. Eq.: Steam processing</t>
  </si>
  <si>
    <t>Mach. Eq.: Heat treatment</t>
  </si>
  <si>
    <t>Mach. Eq.: Connection techniques</t>
  </si>
  <si>
    <t>Mach. Eq.: Foundries</t>
  </si>
  <si>
    <t>Mach. Eq.: Heat treatment - Electric</t>
  </si>
  <si>
    <t>Mach. Eq.: Heat treatment - Thermal</t>
  </si>
  <si>
    <t>Mach. Eq.: Electric connection</t>
  </si>
  <si>
    <t>Mach. Eq.: Thermal connection</t>
  </si>
  <si>
    <t>Mach. Eq.: Electric Foundries</t>
  </si>
  <si>
    <t>Mach. Eq.: Thermal Foundries</t>
  </si>
  <si>
    <t>Textiles: Finishing Electric</t>
  </si>
  <si>
    <t>Textiles: Drying</t>
  </si>
  <si>
    <t>Textiles: Electric general machinery</t>
  </si>
  <si>
    <t>Textiles: Wet processing with steam</t>
  </si>
  <si>
    <t>Textiles: Pretreatment with steam</t>
  </si>
  <si>
    <t>Textiles: Microwave drying</t>
  </si>
  <si>
    <t>Textiles: Electric drying</t>
  </si>
  <si>
    <t>Textiles: Steam drying</t>
  </si>
  <si>
    <t>Textiles: Thermal drying</t>
  </si>
  <si>
    <t>Wood: Finishing Electric</t>
  </si>
  <si>
    <t>Wood: Drying</t>
  </si>
  <si>
    <t>Wood: Electric mechanical processes</t>
  </si>
  <si>
    <t>Wood: Specific processes with steam</t>
  </si>
  <si>
    <t>Wood: Microwave drying</t>
  </si>
  <si>
    <t>Wood: Electric drying</t>
  </si>
  <si>
    <t>Wood: Steam drying</t>
  </si>
  <si>
    <t>Wood: Thermal drying</t>
  </si>
  <si>
    <t>Other Industrial sectors: Electric machinery</t>
  </si>
  <si>
    <t>Other Industrial sectors: Diesel motors</t>
  </si>
  <si>
    <t>Other Industrial sectors: Process Cooling</t>
  </si>
  <si>
    <t>Other Industrial sectors: Drying</t>
  </si>
  <si>
    <t>Other Industrial sectors: Process heating</t>
  </si>
  <si>
    <t>Other Industrial sectors: Steam processing</t>
  </si>
  <si>
    <t>Other Industries: Electric cooling</t>
  </si>
  <si>
    <t>Other Industries: Steam cooling</t>
  </si>
  <si>
    <t>Other Industries: Thermal cooling</t>
  </si>
  <si>
    <t>Other Industries: Electric drying</t>
  </si>
  <si>
    <t>Other Industries: Steam drying</t>
  </si>
  <si>
    <t>Other Industries: Thermal drying</t>
  </si>
  <si>
    <t>Other Industrial sectors: Electric processing</t>
  </si>
  <si>
    <t>Other Industrial sectors: Thermal processing</t>
  </si>
  <si>
    <t>Other Industrial sectors: Diesel motors (incl. biofuels)</t>
  </si>
  <si>
    <t>JRC-IDEES - Integrated Database of the European Energy System (2000-2015)</t>
  </si>
  <si>
    <t>Industrial sectors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</si>
  <si>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</si>
  <si>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</si>
  <si>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</si>
  <si>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</si>
  <si>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</si>
  <si>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</si>
  <si>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Other energy use related</t>
  </si>
  <si>
    <t>energy use related</t>
  </si>
  <si>
    <t>Aluminium - secondary production</t>
  </si>
  <si>
    <t>© European Union 2017-2018</t>
  </si>
  <si>
    <t>version 1.0</t>
  </si>
  <si>
    <t>Energy consumption (ktoe)*</t>
  </si>
  <si>
    <t>*Energy consumption includes consumption in Mining and Quarrying and Construction sectors</t>
  </si>
  <si>
    <t>SE</t>
  </si>
  <si>
    <t>Sweden</t>
  </si>
  <si>
    <t>SE: Other Industrial Sectors</t>
  </si>
  <si>
    <t>SE: Other Industrial Sectors / final energy consumption</t>
  </si>
  <si>
    <t>SE: Other Industrial Sectors / useful energy demand</t>
  </si>
  <si>
    <t>SE: Other Industrial Sectors / CO2 emissions</t>
  </si>
  <si>
    <t>SE: Iron and steel</t>
  </si>
  <si>
    <t>SE: Iron and steel / final energy consumption</t>
  </si>
  <si>
    <t>SE: Iron and steel / useful energy demand</t>
  </si>
  <si>
    <t>SE: Iron and steel / CO2 emissions</t>
  </si>
  <si>
    <t>SE: Non Ferrous Metals</t>
  </si>
  <si>
    <t>SE: Non Ferrous Metals / final energy consumption</t>
  </si>
  <si>
    <t>SE: Non Ferrous Metals / useful energy demand</t>
  </si>
  <si>
    <t>SE: Non Ferrous Metals / CO2 emissions</t>
  </si>
  <si>
    <t>SE: Chemicals Industry</t>
  </si>
  <si>
    <t>SE: Chemicals Industry / final energy consumption</t>
  </si>
  <si>
    <t>SE: Chemicals Industry / useful energy demand</t>
  </si>
  <si>
    <t>SE: Chemicals Industry / CO2 emissions</t>
  </si>
  <si>
    <t>SE: Non-metallic mineral products</t>
  </si>
  <si>
    <t>SE: Non-metallic mineral products / final energy consumption</t>
  </si>
  <si>
    <t>SE: Non-metallic mineral products / useful energy demand</t>
  </si>
  <si>
    <t>SE: Non-metallic mineral products / CO2 emissions</t>
  </si>
  <si>
    <t>SE: Pulp, paper and printing</t>
  </si>
  <si>
    <t>SE: Pulp, paper and printing / final energy consumption</t>
  </si>
  <si>
    <t>SE: Pulp, paper and printing / useful energy demand</t>
  </si>
  <si>
    <t>SE: Pulp, paper and printing / CO2 emissions</t>
  </si>
  <si>
    <t>SE: Food, beverages and tobacco</t>
  </si>
  <si>
    <t>SE: Food, beverages and tobacco / final energy consumption</t>
  </si>
  <si>
    <t>SE: Food, beverages and tobacco / useful energy demand</t>
  </si>
  <si>
    <t>SE: Food, beverages and tobacco / CO2 emissions</t>
  </si>
  <si>
    <t>SE: Transport Equipment</t>
  </si>
  <si>
    <t>SE: Transport Equipment / final energy consumption</t>
  </si>
  <si>
    <t>SE: Transport Equipment / useful energy demand</t>
  </si>
  <si>
    <t>SE: Transport Equipment / CO2 emissions</t>
  </si>
  <si>
    <t>SE: Machinery Equipment</t>
  </si>
  <si>
    <t>SE: Machinery Equipment / final energy consumption</t>
  </si>
  <si>
    <t>SE: Machinery Equipment / useful energy demand</t>
  </si>
  <si>
    <t>SE: Machinery Equipment / CO2 emissions</t>
  </si>
  <si>
    <t>SE: Textiles and leather</t>
  </si>
  <si>
    <t>SE: Textiles and leather / final energy consumption</t>
  </si>
  <si>
    <t>SE: Textiles and leather / useful energy demand</t>
  </si>
  <si>
    <t>SE: Textiles and leather / CO2 emissions</t>
  </si>
  <si>
    <t>SE: Wood and wood products</t>
  </si>
  <si>
    <t>SE: Wood and wood products / final energy consumption</t>
  </si>
  <si>
    <t>SE: Wood and wood products / useful energy demand</t>
  </si>
  <si>
    <t>SE: Wood and wood products / CO2 emissions</t>
  </si>
  <si>
    <t>Prepared by JRC C.6</t>
  </si>
  <si>
    <t>The information made available is property of the Joint Research Centre of the European Commission.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</si>
</sst>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#,##0.0;\-#,##0.0;&quot;-&quot;"/>
    <numFmt numFmtId="168" formatCode="0.00%;\-0.00%;&quot;-&quot;"/>
    <numFmt numFmtId="169" formatCode="#,##0.0"/>
    <numFmt numFmtId="170" formatCode="#,##0;\-#,##0;&quot;-&quot;"/>
    <numFmt numFmtId="171" formatCode="0.000"/>
    <numFmt numFmtId="172" formatCode="0.0"/>
    <numFmt numFmtId="173" formatCode="#,##0.000"/>
    <numFmt numFmtId="174" formatCode="mmmm\ yyyy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sz val="8"/>
      <color theme="5" tint="-0.499984740745262"/>
      <name val="Calibri"/>
      <family val="2"/>
      <scheme val="minor"/>
    </font>
    <font>
      <i/>
      <sz val="8"/>
      <color theme="5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i/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theme="6" tint="-0.499984740745262"/>
      <name val="Calibri"/>
      <family val="2"/>
      <scheme val="minor"/>
    </font>
    <font>
      <sz val="8"/>
      <color rgb="FFC0000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10"/>
      <color rgb="FFC00000"/>
      <name val="Calibri"/>
      <family val="2"/>
      <scheme val="minor"/>
    </font>
    <font>
      <sz val="8"/>
      <color theme="5" tint="-0.249977111117893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i/>
      <sz val="8"/>
      <color theme="9" tint="-0.499984740745262"/>
      <name val="Calibri"/>
      <family val="2"/>
      <scheme val="minor"/>
    </font>
    <font>
      <sz val="8"/>
      <color theme="9" tint="-0.499984740745262"/>
      <name val="Calibri"/>
      <family val="2"/>
      <scheme val="minor"/>
    </font>
    <font>
      <i/>
      <sz val="8"/>
      <color theme="5" tint="-0.249977111117893"/>
      <name val="Calibri"/>
      <family val="2"/>
      <scheme val="minor"/>
    </font>
    <font>
      <sz val="10"/>
      <color rgb="FF002060"/>
      <name val="Calibri"/>
      <family val="2"/>
      <scheme val="minor"/>
    </font>
    <font>
      <sz val="8"/>
      <color theme="5" tint="0.39997558519241921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auto="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9" fillId="0" borderId="0"/>
    <xf numFmtId="0" fontId="10" fillId="0" borderId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333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 applyAlignment="1">
      <alignment horizontal="left" indent="1"/>
    </xf>
    <xf numFmtId="0" fontId="3" fillId="0" borderId="0" xfId="0" applyFont="1"/>
    <xf numFmtId="0" fontId="5" fillId="0" borderId="0" xfId="2" applyFont="1"/>
    <xf numFmtId="0" fontId="4" fillId="0" borderId="0" xfId="2"/>
    <xf numFmtId="0" fontId="6" fillId="0" borderId="0" xfId="0" applyFont="1"/>
    <xf numFmtId="0" fontId="7" fillId="0" borderId="1" xfId="0" applyFont="1" applyBorder="1"/>
    <xf numFmtId="0" fontId="7" fillId="0" borderId="0" xfId="0" applyFont="1" applyBorder="1"/>
    <xf numFmtId="0" fontId="8" fillId="0" borderId="0" xfId="0" applyFont="1"/>
    <xf numFmtId="0" fontId="7" fillId="0" borderId="0" xfId="0" applyFont="1"/>
    <xf numFmtId="1" fontId="11" fillId="3" borderId="2" xfId="4" applyNumberFormat="1" applyFont="1" applyFill="1" applyBorder="1" applyAlignment="1">
      <alignment horizontal="center" vertical="center"/>
    </xf>
    <xf numFmtId="0" fontId="12" fillId="3" borderId="2" xfId="4" applyFont="1" applyFill="1" applyBorder="1" applyAlignment="1">
      <alignment horizontal="left" vertical="center"/>
    </xf>
    <xf numFmtId="0" fontId="14" fillId="2" borderId="0" xfId="4" applyFont="1" applyFill="1" applyAlignment="1">
      <alignment vertical="center"/>
    </xf>
    <xf numFmtId="0" fontId="14" fillId="0" borderId="0" xfId="4" applyFont="1" applyAlignment="1">
      <alignment vertical="center"/>
    </xf>
    <xf numFmtId="166" fontId="15" fillId="0" borderId="1" xfId="4" applyNumberFormat="1" applyFont="1" applyFill="1" applyBorder="1" applyAlignment="1">
      <alignment vertical="center"/>
    </xf>
    <xf numFmtId="0" fontId="15" fillId="0" borderId="1" xfId="4" applyFont="1" applyFill="1" applyBorder="1" applyAlignment="1">
      <alignment horizontal="left" vertical="center" indent="1"/>
    </xf>
    <xf numFmtId="166" fontId="15" fillId="0" borderId="0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 indent="1"/>
    </xf>
    <xf numFmtId="166" fontId="15" fillId="0" borderId="3" xfId="4" applyNumberFormat="1" applyFont="1" applyFill="1" applyBorder="1" applyAlignment="1">
      <alignment vertical="center"/>
    </xf>
    <xf numFmtId="0" fontId="15" fillId="0" borderId="3" xfId="4" applyFont="1" applyFill="1" applyBorder="1" applyAlignment="1">
      <alignment horizontal="left" vertical="center" indent="1"/>
    </xf>
    <xf numFmtId="0" fontId="15" fillId="0" borderId="0" xfId="4" applyFont="1" applyFill="1" applyBorder="1" applyAlignment="1">
      <alignment horizontal="left" vertical="center" indent="2"/>
    </xf>
    <xf numFmtId="166" fontId="15" fillId="0" borderId="4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indent="1"/>
    </xf>
    <xf numFmtId="166" fontId="16" fillId="0" borderId="5" xfId="4" applyNumberFormat="1" applyFont="1" applyFill="1" applyBorder="1" applyAlignment="1">
      <alignment vertical="center"/>
    </xf>
    <xf numFmtId="0" fontId="16" fillId="0" borderId="5" xfId="4" applyFont="1" applyFill="1" applyBorder="1" applyAlignment="1">
      <alignment horizontal="left" vertical="center" indent="3"/>
    </xf>
    <xf numFmtId="166" fontId="16" fillId="0" borderId="6" xfId="4" applyNumberFormat="1" applyFont="1" applyFill="1" applyBorder="1" applyAlignment="1">
      <alignment vertical="center"/>
    </xf>
    <xf numFmtId="0" fontId="16" fillId="0" borderId="6" xfId="4" applyFont="1" applyFill="1" applyBorder="1" applyAlignment="1">
      <alignment horizontal="left" vertical="center" indent="3"/>
    </xf>
    <xf numFmtId="166" fontId="15" fillId="0" borderId="7" xfId="4" applyNumberFormat="1" applyFont="1" applyFill="1" applyBorder="1" applyAlignment="1">
      <alignment vertical="center"/>
    </xf>
    <xf numFmtId="0" fontId="15" fillId="0" borderId="7" xfId="4" applyFont="1" applyFill="1" applyBorder="1" applyAlignment="1">
      <alignment horizontal="left" vertical="center" indent="1"/>
    </xf>
    <xf numFmtId="166" fontId="17" fillId="4" borderId="2" xfId="4" applyNumberFormat="1" applyFont="1" applyFill="1" applyBorder="1" applyAlignment="1">
      <alignment vertical="center"/>
    </xf>
    <xf numFmtId="0" fontId="18" fillId="4" borderId="2" xfId="4" applyFont="1" applyFill="1" applyBorder="1" applyAlignment="1">
      <alignment horizontal="left" vertical="center"/>
    </xf>
    <xf numFmtId="0" fontId="14" fillId="0" borderId="0" xfId="4" applyNumberFormat="1" applyFont="1" applyAlignment="1">
      <alignment vertical="center"/>
    </xf>
    <xf numFmtId="0" fontId="14" fillId="0" borderId="0" xfId="4" applyNumberFormat="1" applyFont="1" applyFill="1" applyBorder="1" applyAlignment="1">
      <alignment horizontal="left" vertical="center" indent="4"/>
    </xf>
    <xf numFmtId="167" fontId="15" fillId="0" borderId="1" xfId="4" applyNumberFormat="1" applyFont="1" applyFill="1" applyBorder="1" applyAlignment="1">
      <alignment vertical="center"/>
    </xf>
    <xf numFmtId="167" fontId="15" fillId="0" borderId="0" xfId="4" applyNumberFormat="1" applyFont="1" applyFill="1" applyBorder="1" applyAlignment="1">
      <alignment vertical="center"/>
    </xf>
    <xf numFmtId="167" fontId="15" fillId="0" borderId="3" xfId="4" applyNumberFormat="1" applyFont="1" applyFill="1" applyBorder="1" applyAlignment="1">
      <alignment vertical="center"/>
    </xf>
    <xf numFmtId="167" fontId="15" fillId="0" borderId="4" xfId="4" applyNumberFormat="1" applyFont="1" applyFill="1" applyBorder="1" applyAlignment="1">
      <alignment vertical="center"/>
    </xf>
    <xf numFmtId="167" fontId="17" fillId="5" borderId="2" xfId="4" applyNumberFormat="1" applyFont="1" applyFill="1" applyBorder="1" applyAlignment="1">
      <alignment vertical="center"/>
    </xf>
    <xf numFmtId="0" fontId="18" fillId="5" borderId="2" xfId="4" applyFont="1" applyFill="1" applyBorder="1" applyAlignment="1">
      <alignment horizontal="left" vertical="center"/>
    </xf>
    <xf numFmtId="0" fontId="14" fillId="2" borderId="0" xfId="4" applyNumberFormat="1" applyFont="1" applyFill="1" applyAlignment="1">
      <alignment vertical="center"/>
    </xf>
    <xf numFmtId="167" fontId="15" fillId="0" borderId="8" xfId="4" applyNumberFormat="1" applyFont="1" applyFill="1" applyBorder="1" applyAlignment="1">
      <alignment vertical="center"/>
    </xf>
    <xf numFmtId="0" fontId="15" fillId="0" borderId="8" xfId="4" applyFont="1" applyFill="1" applyBorder="1" applyAlignment="1">
      <alignment horizontal="left" vertical="center" indent="1"/>
    </xf>
    <xf numFmtId="167" fontId="16" fillId="0" borderId="5" xfId="4" applyNumberFormat="1" applyFont="1" applyFill="1" applyBorder="1" applyAlignment="1">
      <alignment vertical="center"/>
    </xf>
    <xf numFmtId="167" fontId="16" fillId="0" borderId="6" xfId="4" applyNumberFormat="1" applyFont="1" applyFill="1" applyBorder="1" applyAlignment="1">
      <alignment vertical="center"/>
    </xf>
    <xf numFmtId="167" fontId="15" fillId="0" borderId="7" xfId="4" applyNumberFormat="1" applyFont="1" applyFill="1" applyBorder="1" applyAlignment="1">
      <alignment vertical="center"/>
    </xf>
    <xf numFmtId="167" fontId="17" fillId="4" borderId="2" xfId="4" applyNumberFormat="1" applyFont="1" applyFill="1" applyBorder="1" applyAlignment="1">
      <alignment vertical="center"/>
    </xf>
    <xf numFmtId="0" fontId="15" fillId="0" borderId="1" xfId="4" applyFont="1" applyFill="1" applyBorder="1" applyAlignment="1">
      <alignment horizontal="left" vertical="center" indent="2"/>
    </xf>
    <xf numFmtId="167" fontId="15" fillId="0" borderId="9" xfId="4" applyNumberFormat="1" applyFont="1" applyFill="1" applyBorder="1" applyAlignment="1">
      <alignment vertical="center"/>
    </xf>
    <xf numFmtId="0" fontId="15" fillId="0" borderId="9" xfId="4" applyFont="1" applyFill="1" applyBorder="1" applyAlignment="1">
      <alignment horizontal="left" vertical="center" indent="2"/>
    </xf>
    <xf numFmtId="0" fontId="19" fillId="5" borderId="2" xfId="4" applyFont="1" applyFill="1" applyBorder="1" applyAlignment="1">
      <alignment horizontal="left" vertical="center" indent="1"/>
    </xf>
    <xf numFmtId="167" fontId="14" fillId="0" borderId="0" xfId="4" applyNumberFormat="1" applyFont="1" applyBorder="1" applyAlignment="1">
      <alignment vertical="center"/>
    </xf>
    <xf numFmtId="0" fontId="14" fillId="2" borderId="0" xfId="4" applyFont="1" applyFill="1" applyBorder="1" applyAlignment="1">
      <alignment horizontal="left" vertical="center" indent="2"/>
    </xf>
    <xf numFmtId="0" fontId="14" fillId="2" borderId="0" xfId="4" applyFont="1" applyFill="1" applyBorder="1" applyAlignment="1">
      <alignment horizontal="left" vertical="center" indent="3"/>
    </xf>
    <xf numFmtId="167" fontId="14" fillId="0" borderId="9" xfId="4" applyNumberFormat="1" applyFont="1" applyBorder="1" applyAlignment="1">
      <alignment vertical="center"/>
    </xf>
    <xf numFmtId="0" fontId="14" fillId="2" borderId="9" xfId="4" applyFont="1" applyFill="1" applyBorder="1" applyAlignment="1">
      <alignment horizontal="left" vertical="center" indent="2"/>
    </xf>
    <xf numFmtId="0" fontId="15" fillId="0" borderId="3" xfId="4" applyFont="1" applyFill="1" applyBorder="1" applyAlignment="1">
      <alignment horizontal="left" vertical="center" indent="2"/>
    </xf>
    <xf numFmtId="0" fontId="15" fillId="0" borderId="0" xfId="4" applyFont="1" applyFill="1" applyBorder="1" applyAlignment="1">
      <alignment horizontal="left" vertical="center" indent="3"/>
    </xf>
    <xf numFmtId="0" fontId="15" fillId="0" borderId="4" xfId="4" applyFont="1" applyFill="1" applyBorder="1" applyAlignment="1">
      <alignment horizontal="left" vertical="center" indent="2"/>
    </xf>
    <xf numFmtId="0" fontId="16" fillId="0" borderId="5" xfId="4" applyFont="1" applyFill="1" applyBorder="1" applyAlignment="1">
      <alignment horizontal="left" vertical="center" indent="4"/>
    </xf>
    <xf numFmtId="0" fontId="16" fillId="0" borderId="6" xfId="4" applyFont="1" applyFill="1" applyBorder="1" applyAlignment="1">
      <alignment horizontal="left" vertical="center" indent="4"/>
    </xf>
    <xf numFmtId="0" fontId="15" fillId="0" borderId="7" xfId="4" applyFont="1" applyFill="1" applyBorder="1" applyAlignment="1">
      <alignment horizontal="left" vertical="center" indent="2"/>
    </xf>
    <xf numFmtId="167" fontId="14" fillId="0" borderId="1" xfId="4" applyNumberFormat="1" applyFont="1" applyBorder="1" applyAlignment="1">
      <alignment vertical="center"/>
    </xf>
    <xf numFmtId="0" fontId="14" fillId="2" borderId="1" xfId="4" applyFont="1" applyFill="1" applyBorder="1" applyAlignment="1">
      <alignment horizontal="left" vertical="center" indent="2"/>
    </xf>
    <xf numFmtId="167" fontId="14" fillId="0" borderId="3" xfId="4" applyNumberFormat="1" applyFont="1" applyBorder="1" applyAlignment="1">
      <alignment vertical="center"/>
    </xf>
    <xf numFmtId="0" fontId="14" fillId="2" borderId="3" xfId="4" applyFont="1" applyFill="1" applyBorder="1" applyAlignment="1">
      <alignment horizontal="left" vertical="center" indent="2"/>
    </xf>
    <xf numFmtId="167" fontId="14" fillId="0" borderId="4" xfId="4" applyNumberFormat="1" applyFont="1" applyBorder="1" applyAlignment="1">
      <alignment vertical="center"/>
    </xf>
    <xf numFmtId="0" fontId="14" fillId="2" borderId="4" xfId="4" applyFont="1" applyFill="1" applyBorder="1" applyAlignment="1">
      <alignment horizontal="left" vertical="center" indent="2"/>
    </xf>
    <xf numFmtId="167" fontId="14" fillId="0" borderId="7" xfId="4" applyNumberFormat="1" applyFont="1" applyBorder="1" applyAlignment="1">
      <alignment vertical="center"/>
    </xf>
    <xf numFmtId="0" fontId="14" fillId="2" borderId="7" xfId="4" applyFont="1" applyFill="1" applyBorder="1" applyAlignment="1">
      <alignment horizontal="left" vertical="center" indent="2"/>
    </xf>
    <xf numFmtId="167" fontId="14" fillId="4" borderId="2" xfId="4" applyNumberFormat="1" applyFont="1" applyFill="1" applyBorder="1" applyAlignment="1">
      <alignment vertical="center"/>
    </xf>
    <xf numFmtId="168" fontId="20" fillId="0" borderId="1" xfId="4" applyNumberFormat="1" applyFont="1" applyFill="1" applyBorder="1" applyAlignment="1">
      <alignment vertical="center"/>
    </xf>
    <xf numFmtId="0" fontId="20" fillId="0" borderId="1" xfId="4" applyFont="1" applyFill="1" applyBorder="1" applyAlignment="1">
      <alignment horizontal="left" vertical="center" indent="2"/>
    </xf>
    <xf numFmtId="168" fontId="20" fillId="0" borderId="9" xfId="4" applyNumberFormat="1" applyFont="1" applyFill="1" applyBorder="1" applyAlignment="1">
      <alignment vertical="center"/>
    </xf>
    <xf numFmtId="0" fontId="20" fillId="0" borderId="9" xfId="4" applyFont="1" applyFill="1" applyBorder="1" applyAlignment="1">
      <alignment horizontal="left" vertical="center" indent="2"/>
    </xf>
    <xf numFmtId="168" fontId="21" fillId="0" borderId="0" xfId="4" applyNumberFormat="1" applyFont="1" applyFill="1" applyAlignment="1">
      <alignment vertical="center"/>
    </xf>
    <xf numFmtId="0" fontId="21" fillId="0" borderId="0" xfId="4" applyFont="1" applyFill="1" applyBorder="1" applyAlignment="1">
      <alignment horizontal="left" vertical="center" indent="2"/>
    </xf>
    <xf numFmtId="168" fontId="22" fillId="5" borderId="2" xfId="1" applyNumberFormat="1" applyFont="1" applyFill="1" applyBorder="1" applyAlignment="1">
      <alignment vertical="center"/>
    </xf>
    <xf numFmtId="0" fontId="22" fillId="5" borderId="2" xfId="4" applyFont="1" applyFill="1" applyBorder="1" applyAlignment="1">
      <alignment horizontal="left" vertical="center" indent="1"/>
    </xf>
    <xf numFmtId="0" fontId="23" fillId="4" borderId="2" xfId="4" applyNumberFormat="1" applyFont="1" applyFill="1" applyBorder="1" applyAlignment="1">
      <alignment vertical="center"/>
    </xf>
    <xf numFmtId="0" fontId="24" fillId="4" borderId="2" xfId="4" applyNumberFormat="1" applyFont="1" applyFill="1" applyBorder="1" applyAlignment="1">
      <alignment horizontal="left" vertical="center"/>
    </xf>
    <xf numFmtId="169" fontId="25" fillId="0" borderId="1" xfId="4" applyNumberFormat="1" applyFont="1" applyFill="1" applyBorder="1" applyAlignment="1">
      <alignment vertical="center"/>
    </xf>
    <xf numFmtId="0" fontId="26" fillId="0" borderId="1" xfId="4" applyFont="1" applyFill="1" applyBorder="1" applyAlignment="1">
      <alignment horizontal="left" vertical="center" indent="3"/>
    </xf>
    <xf numFmtId="169" fontId="25" fillId="0" borderId="0" xfId="4" applyNumberFormat="1" applyFont="1" applyFill="1" applyBorder="1" applyAlignment="1">
      <alignment vertical="center"/>
    </xf>
    <xf numFmtId="0" fontId="26" fillId="0" borderId="0" xfId="4" applyFont="1" applyFill="1" applyBorder="1" applyAlignment="1">
      <alignment horizontal="left" vertical="center" indent="3"/>
    </xf>
    <xf numFmtId="169" fontId="20" fillId="0" borderId="2" xfId="4" applyNumberFormat="1" applyFont="1" applyFill="1" applyBorder="1" applyAlignment="1">
      <alignment vertical="center"/>
    </xf>
    <xf numFmtId="0" fontId="20" fillId="0" borderId="2" xfId="4" applyFont="1" applyFill="1" applyBorder="1" applyAlignment="1">
      <alignment horizontal="left" vertical="center" indent="2"/>
    </xf>
    <xf numFmtId="169" fontId="27" fillId="0" borderId="0" xfId="4" applyNumberFormat="1" applyFont="1" applyFill="1" applyBorder="1" applyAlignment="1">
      <alignment vertical="center"/>
    </xf>
    <xf numFmtId="0" fontId="27" fillId="0" borderId="0" xfId="4" applyFont="1" applyFill="1" applyBorder="1" applyAlignment="1">
      <alignment horizontal="left" vertical="center" indent="3"/>
    </xf>
    <xf numFmtId="169" fontId="13" fillId="0" borderId="1" xfId="4" applyNumberFormat="1" applyFont="1" applyFill="1" applyBorder="1" applyAlignment="1">
      <alignment vertical="center"/>
    </xf>
    <xf numFmtId="0" fontId="13" fillId="0" borderId="1" xfId="4" applyFont="1" applyFill="1" applyBorder="1" applyAlignment="1">
      <alignment horizontal="left" vertical="center" indent="3"/>
    </xf>
    <xf numFmtId="169" fontId="13" fillId="0" borderId="0" xfId="4" applyNumberFormat="1" applyFont="1" applyFill="1" applyAlignment="1">
      <alignment vertical="center"/>
    </xf>
    <xf numFmtId="0" fontId="13" fillId="0" borderId="0" xfId="4" applyFont="1" applyFill="1" applyBorder="1" applyAlignment="1">
      <alignment horizontal="left" vertical="center" indent="3"/>
    </xf>
    <xf numFmtId="169" fontId="21" fillId="0" borderId="2" xfId="4" applyNumberFormat="1" applyFont="1" applyFill="1" applyBorder="1" applyAlignment="1">
      <alignment vertical="center"/>
    </xf>
    <xf numFmtId="0" fontId="21" fillId="0" borderId="2" xfId="4" applyFont="1" applyFill="1" applyBorder="1" applyAlignment="1">
      <alignment horizontal="left" vertical="center" indent="2"/>
    </xf>
    <xf numFmtId="169" fontId="21" fillId="0" borderId="0" xfId="4" applyNumberFormat="1" applyFont="1" applyFill="1" applyAlignment="1">
      <alignment vertical="center"/>
    </xf>
    <xf numFmtId="169" fontId="28" fillId="5" borderId="2" xfId="4" applyNumberFormat="1" applyFont="1" applyFill="1" applyBorder="1" applyAlignment="1">
      <alignment vertical="center"/>
    </xf>
    <xf numFmtId="0" fontId="29" fillId="5" borderId="2" xfId="4" applyFont="1" applyFill="1" applyBorder="1" applyAlignment="1">
      <alignment horizontal="left" vertical="center" indent="1"/>
    </xf>
    <xf numFmtId="0" fontId="24" fillId="4" borderId="2" xfId="4" applyFont="1" applyFill="1" applyBorder="1" applyAlignment="1">
      <alignment horizontal="left" vertical="center"/>
    </xf>
    <xf numFmtId="169" fontId="30" fillId="0" borderId="1" xfId="4" applyNumberFormat="1" applyFont="1" applyFill="1" applyBorder="1" applyAlignment="1">
      <alignment vertical="center"/>
    </xf>
    <xf numFmtId="0" fontId="30" fillId="0" borderId="1" xfId="4" applyFont="1" applyFill="1" applyBorder="1" applyAlignment="1">
      <alignment horizontal="left" vertical="center" indent="3"/>
    </xf>
    <xf numFmtId="169" fontId="30" fillId="0" borderId="0" xfId="4" applyNumberFormat="1" applyFont="1" applyFill="1" applyBorder="1" applyAlignment="1">
      <alignment vertical="center"/>
    </xf>
    <xf numFmtId="0" fontId="30" fillId="0" borderId="0" xfId="4" applyFont="1" applyFill="1" applyBorder="1" applyAlignment="1">
      <alignment horizontal="left" vertical="center" indent="3"/>
    </xf>
    <xf numFmtId="169" fontId="30" fillId="0" borderId="9" xfId="4" applyNumberFormat="1" applyFont="1" applyFill="1" applyBorder="1" applyAlignment="1">
      <alignment vertical="center"/>
    </xf>
    <xf numFmtId="0" fontId="30" fillId="0" borderId="9" xfId="4" applyFont="1" applyFill="1" applyBorder="1" applyAlignment="1">
      <alignment horizontal="left" vertical="center" indent="3"/>
    </xf>
    <xf numFmtId="169" fontId="30" fillId="0" borderId="2" xfId="4" applyNumberFormat="1" applyFont="1" applyFill="1" applyBorder="1" applyAlignment="1">
      <alignment vertical="center"/>
    </xf>
    <xf numFmtId="0" fontId="30" fillId="0" borderId="2" xfId="4" applyFont="1" applyFill="1" applyBorder="1" applyAlignment="1">
      <alignment horizontal="left" vertical="center" indent="2"/>
    </xf>
    <xf numFmtId="166" fontId="30" fillId="0" borderId="1" xfId="4" applyNumberFormat="1" applyFont="1" applyFill="1" applyBorder="1" applyAlignment="1">
      <alignment vertical="center"/>
    </xf>
    <xf numFmtId="0" fontId="30" fillId="0" borderId="1" xfId="4" applyFont="1" applyFill="1" applyBorder="1" applyAlignment="1">
      <alignment horizontal="left" vertical="center" indent="1"/>
    </xf>
    <xf numFmtId="166" fontId="30" fillId="0" borderId="9" xfId="4" applyNumberFormat="1" applyFont="1" applyFill="1" applyBorder="1" applyAlignment="1">
      <alignment vertical="center"/>
    </xf>
    <xf numFmtId="0" fontId="30" fillId="0" borderId="9" xfId="4" applyFont="1" applyFill="1" applyBorder="1" applyAlignment="1">
      <alignment horizontal="left" vertical="center" indent="1"/>
    </xf>
    <xf numFmtId="166" fontId="17" fillId="5" borderId="2" xfId="4" applyNumberFormat="1" applyFont="1" applyFill="1" applyBorder="1" applyAlignment="1">
      <alignment vertical="center"/>
    </xf>
    <xf numFmtId="165" fontId="30" fillId="0" borderId="1" xfId="4" applyNumberFormat="1" applyFont="1" applyFill="1" applyBorder="1" applyAlignment="1">
      <alignment vertical="center"/>
    </xf>
    <xf numFmtId="165" fontId="30" fillId="0" borderId="9" xfId="4" applyNumberFormat="1" applyFont="1" applyFill="1" applyBorder="1" applyAlignment="1">
      <alignment vertical="center"/>
    </xf>
    <xf numFmtId="165" fontId="17" fillId="5" borderId="2" xfId="4" applyNumberFormat="1" applyFont="1" applyFill="1" applyBorder="1" applyAlignment="1">
      <alignment vertical="center"/>
    </xf>
    <xf numFmtId="170" fontId="17" fillId="5" borderId="2" xfId="4" applyNumberFormat="1" applyFont="1" applyFill="1" applyBorder="1" applyAlignment="1">
      <alignment vertical="center"/>
    </xf>
    <xf numFmtId="171" fontId="31" fillId="0" borderId="0" xfId="4" applyNumberFormat="1" applyFont="1" applyAlignment="1">
      <alignment vertical="center"/>
    </xf>
    <xf numFmtId="0" fontId="31" fillId="2" borderId="0" xfId="4" applyFont="1" applyFill="1" applyBorder="1" applyAlignment="1">
      <alignment horizontal="right" vertical="center"/>
    </xf>
    <xf numFmtId="167" fontId="30" fillId="0" borderId="1" xfId="4" applyNumberFormat="1" applyFont="1" applyFill="1" applyBorder="1" applyAlignment="1">
      <alignment vertical="center"/>
    </xf>
    <xf numFmtId="0" fontId="30" fillId="0" borderId="1" xfId="4" applyFont="1" applyFill="1" applyBorder="1" applyAlignment="1">
      <alignment horizontal="left" vertical="center" indent="2"/>
    </xf>
    <xf numFmtId="167" fontId="30" fillId="0" borderId="9" xfId="4" applyNumberFormat="1" applyFont="1" applyFill="1" applyBorder="1" applyAlignment="1">
      <alignment vertical="center"/>
    </xf>
    <xf numFmtId="0" fontId="30" fillId="0" borderId="9" xfId="4" applyFont="1" applyFill="1" applyBorder="1" applyAlignment="1">
      <alignment horizontal="left" vertical="center" indent="2"/>
    </xf>
    <xf numFmtId="172" fontId="14" fillId="2" borderId="0" xfId="4" applyNumberFormat="1" applyFont="1" applyFill="1" applyBorder="1" applyAlignment="1">
      <alignment vertical="center"/>
    </xf>
    <xf numFmtId="0" fontId="14" fillId="2" borderId="0" xfId="4" applyFont="1" applyFill="1" applyBorder="1" applyAlignment="1">
      <alignment horizontal="left" vertical="center" indent="1"/>
    </xf>
    <xf numFmtId="0" fontId="18" fillId="5" borderId="2" xfId="4" applyFont="1" applyFill="1" applyBorder="1" applyAlignment="1">
      <alignment horizontal="left" vertical="center" indent="1"/>
    </xf>
    <xf numFmtId="166" fontId="20" fillId="2" borderId="1" xfId="1" applyNumberFormat="1" applyFont="1" applyFill="1" applyBorder="1" applyAlignment="1">
      <alignment vertical="center"/>
    </xf>
    <xf numFmtId="166" fontId="20" fillId="2" borderId="0" xfId="1" applyNumberFormat="1" applyFont="1" applyFill="1" applyBorder="1" applyAlignment="1">
      <alignment vertical="center"/>
    </xf>
    <xf numFmtId="0" fontId="20" fillId="0" borderId="0" xfId="4" applyFont="1" applyFill="1" applyBorder="1" applyAlignment="1">
      <alignment horizontal="left" vertical="center" indent="2"/>
    </xf>
    <xf numFmtId="166" fontId="21" fillId="2" borderId="10" xfId="1" applyNumberFormat="1" applyFont="1" applyFill="1" applyBorder="1" applyAlignment="1">
      <alignment vertical="center"/>
    </xf>
    <xf numFmtId="0" fontId="21" fillId="0" borderId="10" xfId="4" applyFont="1" applyFill="1" applyBorder="1" applyAlignment="1">
      <alignment horizontal="left" vertical="center" indent="2"/>
    </xf>
    <xf numFmtId="166" fontId="21" fillId="2" borderId="0" xfId="1" applyNumberFormat="1" applyFont="1" applyFill="1" applyBorder="1" applyAlignment="1">
      <alignment vertical="center"/>
    </xf>
    <xf numFmtId="166" fontId="21" fillId="2" borderId="9" xfId="1" applyNumberFormat="1" applyFont="1" applyFill="1" applyBorder="1" applyAlignment="1">
      <alignment vertical="center"/>
    </xf>
    <xf numFmtId="0" fontId="21" fillId="0" borderId="9" xfId="4" applyFont="1" applyFill="1" applyBorder="1" applyAlignment="1">
      <alignment horizontal="left" vertical="center" indent="2"/>
    </xf>
    <xf numFmtId="166" fontId="22" fillId="5" borderId="9" xfId="1" applyNumberFormat="1" applyFont="1" applyFill="1" applyBorder="1" applyAlignment="1">
      <alignment vertical="center"/>
    </xf>
    <xf numFmtId="10" fontId="25" fillId="2" borderId="0" xfId="4" applyNumberFormat="1" applyFont="1" applyFill="1" applyAlignment="1">
      <alignment vertical="center"/>
    </xf>
    <xf numFmtId="0" fontId="25" fillId="2" borderId="0" xfId="4" applyFont="1" applyFill="1" applyAlignment="1">
      <alignment vertical="center"/>
    </xf>
    <xf numFmtId="165" fontId="23" fillId="4" borderId="2" xfId="4" applyNumberFormat="1" applyFont="1" applyFill="1" applyBorder="1" applyAlignment="1">
      <alignment vertical="center"/>
    </xf>
    <xf numFmtId="0" fontId="32" fillId="4" borderId="2" xfId="4" applyFont="1" applyFill="1" applyBorder="1" applyAlignment="1">
      <alignment horizontal="left" vertical="center"/>
    </xf>
    <xf numFmtId="0" fontId="17" fillId="2" borderId="0" xfId="4" applyFont="1" applyFill="1" applyAlignment="1">
      <alignment vertical="center"/>
    </xf>
    <xf numFmtId="168" fontId="33" fillId="0" borderId="1" xfId="1" applyNumberFormat="1" applyFont="1" applyFill="1" applyBorder="1" applyAlignment="1">
      <alignment vertical="center"/>
    </xf>
    <xf numFmtId="0" fontId="33" fillId="0" borderId="1" xfId="4" applyFont="1" applyFill="1" applyBorder="1" applyAlignment="1">
      <alignment horizontal="left" vertical="center" indent="3"/>
    </xf>
    <xf numFmtId="168" fontId="33" fillId="0" borderId="0" xfId="1" applyNumberFormat="1" applyFont="1" applyFill="1" applyBorder="1" applyAlignment="1">
      <alignment vertical="center"/>
    </xf>
    <xf numFmtId="0" fontId="33" fillId="0" borderId="0" xfId="4" applyFont="1" applyFill="1" applyBorder="1" applyAlignment="1">
      <alignment horizontal="left" vertical="center" indent="3"/>
    </xf>
    <xf numFmtId="168" fontId="20" fillId="2" borderId="0" xfId="1" applyNumberFormat="1" applyFont="1" applyFill="1" applyBorder="1" applyAlignment="1">
      <alignment vertical="center"/>
    </xf>
    <xf numFmtId="168" fontId="21" fillId="2" borderId="10" xfId="1" applyNumberFormat="1" applyFont="1" applyFill="1" applyBorder="1" applyAlignment="1">
      <alignment vertical="center"/>
    </xf>
    <xf numFmtId="168" fontId="21" fillId="2" borderId="0" xfId="1" applyNumberFormat="1" applyFont="1" applyFill="1" applyBorder="1" applyAlignment="1">
      <alignment vertical="center"/>
    </xf>
    <xf numFmtId="168" fontId="21" fillId="2" borderId="9" xfId="1" applyNumberFormat="1" applyFont="1" applyFill="1" applyBorder="1" applyAlignment="1">
      <alignment vertical="center"/>
    </xf>
    <xf numFmtId="10" fontId="14" fillId="2" borderId="0" xfId="4" applyNumberFormat="1" applyFont="1" applyFill="1" applyAlignment="1">
      <alignment vertical="center"/>
    </xf>
    <xf numFmtId="169" fontId="34" fillId="0" borderId="1" xfId="4" applyNumberFormat="1" applyFont="1" applyFill="1" applyBorder="1" applyAlignment="1">
      <alignment vertical="center"/>
    </xf>
    <xf numFmtId="0" fontId="34" fillId="0" borderId="1" xfId="4" applyFont="1" applyFill="1" applyBorder="1" applyAlignment="1">
      <alignment horizontal="left" vertical="center" indent="3"/>
    </xf>
    <xf numFmtId="0" fontId="27" fillId="0" borderId="0" xfId="4" applyFont="1" applyFill="1" applyBorder="1" applyAlignment="1">
      <alignment horizontal="left" vertical="center" indent="4"/>
    </xf>
    <xf numFmtId="169" fontId="34" fillId="0" borderId="0" xfId="4" applyNumberFormat="1" applyFont="1" applyFill="1" applyBorder="1" applyAlignment="1">
      <alignment vertical="center"/>
    </xf>
    <xf numFmtId="0" fontId="34" fillId="0" borderId="0" xfId="4" applyFont="1" applyFill="1" applyBorder="1" applyAlignment="1">
      <alignment horizontal="left" vertical="center" indent="3"/>
    </xf>
    <xf numFmtId="169" fontId="25" fillId="2" borderId="0" xfId="4" applyNumberFormat="1" applyFont="1" applyFill="1" applyBorder="1" applyAlignment="1">
      <alignment vertical="center"/>
    </xf>
    <xf numFmtId="0" fontId="26" fillId="0" borderId="0" xfId="4" applyFont="1" applyFill="1" applyBorder="1" applyAlignment="1">
      <alignment horizontal="left" vertical="center" indent="4"/>
    </xf>
    <xf numFmtId="169" fontId="20" fillId="0" borderId="4" xfId="4" applyNumberFormat="1" applyFont="1" applyBorder="1" applyAlignment="1">
      <alignment vertical="center"/>
    </xf>
    <xf numFmtId="0" fontId="20" fillId="0" borderId="4" xfId="4" applyFont="1" applyFill="1" applyBorder="1" applyAlignment="1">
      <alignment horizontal="left" vertical="center" indent="2"/>
    </xf>
    <xf numFmtId="169" fontId="13" fillId="0" borderId="0" xfId="4" applyNumberFormat="1" applyFont="1" applyFill="1" applyBorder="1" applyAlignment="1">
      <alignment vertical="center"/>
    </xf>
    <xf numFmtId="169" fontId="21" fillId="0" borderId="10" xfId="4" applyNumberFormat="1" applyFont="1" applyFill="1" applyBorder="1" applyAlignment="1">
      <alignment vertical="center"/>
    </xf>
    <xf numFmtId="169" fontId="21" fillId="0" borderId="0" xfId="4" applyNumberFormat="1" applyFont="1" applyFill="1" applyBorder="1" applyAlignment="1">
      <alignment vertical="center"/>
    </xf>
    <xf numFmtId="169" fontId="21" fillId="0" borderId="9" xfId="4" applyNumberFormat="1" applyFont="1" applyFill="1" applyBorder="1" applyAlignment="1">
      <alignment vertical="center"/>
    </xf>
    <xf numFmtId="173" fontId="14" fillId="0" borderId="0" xfId="4" applyNumberFormat="1" applyFont="1" applyFill="1" applyBorder="1" applyAlignment="1">
      <alignment vertical="center"/>
    </xf>
    <xf numFmtId="0" fontId="14" fillId="0" borderId="0" xfId="4" applyFont="1" applyFill="1" applyBorder="1" applyAlignment="1">
      <alignment horizontal="left" vertical="center" indent="3"/>
    </xf>
    <xf numFmtId="0" fontId="14" fillId="0" borderId="0" xfId="4" applyNumberFormat="1" applyFont="1" applyFill="1" applyBorder="1" applyAlignment="1">
      <alignment vertical="center"/>
    </xf>
    <xf numFmtId="0" fontId="14" fillId="0" borderId="0" xfId="4" applyNumberFormat="1" applyFont="1" applyFill="1" applyBorder="1" applyAlignment="1">
      <alignment horizontal="left" vertical="center" indent="3"/>
    </xf>
    <xf numFmtId="165" fontId="20" fillId="2" borderId="1" xfId="1" applyNumberFormat="1" applyFont="1" applyFill="1" applyBorder="1" applyAlignment="1">
      <alignment vertical="center"/>
    </xf>
    <xf numFmtId="165" fontId="20" fillId="2" borderId="0" xfId="1" applyNumberFormat="1" applyFont="1" applyFill="1" applyBorder="1" applyAlignment="1">
      <alignment vertical="center"/>
    </xf>
    <xf numFmtId="165" fontId="21" fillId="2" borderId="10" xfId="1" applyNumberFormat="1" applyFont="1" applyFill="1" applyBorder="1" applyAlignment="1">
      <alignment vertical="center"/>
    </xf>
    <xf numFmtId="165" fontId="21" fillId="2" borderId="0" xfId="1" applyNumberFormat="1" applyFont="1" applyFill="1" applyBorder="1" applyAlignment="1">
      <alignment vertical="center"/>
    </xf>
    <xf numFmtId="165" fontId="21" fillId="2" borderId="9" xfId="1" applyNumberFormat="1" applyFont="1" applyFill="1" applyBorder="1" applyAlignment="1">
      <alignment vertical="center"/>
    </xf>
    <xf numFmtId="165" fontId="22" fillId="5" borderId="9" xfId="1" applyNumberFormat="1" applyFont="1" applyFill="1" applyBorder="1" applyAlignment="1">
      <alignment vertical="center"/>
    </xf>
    <xf numFmtId="168" fontId="35" fillId="0" borderId="1" xfId="1" applyNumberFormat="1" applyFont="1" applyFill="1" applyBorder="1" applyAlignment="1">
      <alignment vertical="center"/>
    </xf>
    <xf numFmtId="168" fontId="33" fillId="0" borderId="10" xfId="1" applyNumberFormat="1" applyFont="1" applyFill="1" applyBorder="1" applyAlignment="1">
      <alignment vertical="center"/>
    </xf>
    <xf numFmtId="0" fontId="33" fillId="0" borderId="10" xfId="4" applyFont="1" applyFill="1" applyBorder="1" applyAlignment="1">
      <alignment horizontal="left" vertical="center" indent="3"/>
    </xf>
    <xf numFmtId="168" fontId="20" fillId="2" borderId="3" xfId="1" applyNumberFormat="1" applyFont="1" applyFill="1" applyBorder="1" applyAlignment="1">
      <alignment vertical="center"/>
    </xf>
    <xf numFmtId="0" fontId="20" fillId="0" borderId="3" xfId="4" applyFont="1" applyFill="1" applyBorder="1" applyAlignment="1">
      <alignment horizontal="left" vertical="center" indent="2"/>
    </xf>
    <xf numFmtId="169" fontId="30" fillId="0" borderId="8" xfId="4" applyNumberFormat="1" applyFont="1" applyFill="1" applyBorder="1" applyAlignment="1">
      <alignment vertical="center"/>
    </xf>
    <xf numFmtId="0" fontId="30" fillId="0" borderId="8" xfId="4" applyFont="1" applyFill="1" applyBorder="1" applyAlignment="1">
      <alignment horizontal="left" vertical="center" indent="2"/>
    </xf>
    <xf numFmtId="166" fontId="30" fillId="0" borderId="0" xfId="4" applyNumberFormat="1" applyFont="1" applyFill="1" applyBorder="1" applyAlignment="1">
      <alignment vertical="center"/>
    </xf>
    <xf numFmtId="0" fontId="30" fillId="0" borderId="0" xfId="4" applyFont="1" applyFill="1" applyBorder="1" applyAlignment="1">
      <alignment horizontal="left" vertical="center" indent="2"/>
    </xf>
    <xf numFmtId="0" fontId="30" fillId="0" borderId="0" xfId="4" applyFont="1" applyFill="1" applyBorder="1" applyAlignment="1">
      <alignment horizontal="left" vertical="center" indent="1"/>
    </xf>
    <xf numFmtId="166" fontId="17" fillId="5" borderId="0" xfId="4" applyNumberFormat="1" applyFont="1" applyFill="1" applyBorder="1" applyAlignment="1">
      <alignment vertical="center"/>
    </xf>
    <xf numFmtId="165" fontId="30" fillId="0" borderId="0" xfId="4" applyNumberFormat="1" applyFont="1" applyFill="1" applyBorder="1" applyAlignment="1">
      <alignment vertical="center"/>
    </xf>
    <xf numFmtId="165" fontId="17" fillId="5" borderId="0" xfId="4" applyNumberFormat="1" applyFont="1" applyFill="1" applyBorder="1" applyAlignment="1">
      <alignment vertical="center"/>
    </xf>
    <xf numFmtId="0" fontId="18" fillId="5" borderId="9" xfId="4" applyFont="1" applyFill="1" applyBorder="1" applyAlignment="1">
      <alignment horizontal="left" vertical="center"/>
    </xf>
    <xf numFmtId="170" fontId="30" fillId="0" borderId="1" xfId="4" applyNumberFormat="1" applyFont="1" applyFill="1" applyBorder="1" applyAlignment="1">
      <alignment vertical="center"/>
    </xf>
    <xf numFmtId="170" fontId="30" fillId="0" borderId="0" xfId="4" applyNumberFormat="1" applyFont="1" applyFill="1" applyBorder="1" applyAlignment="1">
      <alignment vertical="center"/>
    </xf>
    <xf numFmtId="170" fontId="30" fillId="0" borderId="9" xfId="4" applyNumberFormat="1" applyFont="1" applyFill="1" applyBorder="1" applyAlignment="1">
      <alignment vertical="center"/>
    </xf>
    <xf numFmtId="165" fontId="17" fillId="5" borderId="9" xfId="4" applyNumberFormat="1" applyFont="1" applyFill="1" applyBorder="1" applyAlignment="1">
      <alignment vertical="center"/>
    </xf>
    <xf numFmtId="167" fontId="30" fillId="0" borderId="0" xfId="4" applyNumberFormat="1" applyFont="1" applyFill="1" applyBorder="1" applyAlignment="1">
      <alignment vertical="center"/>
    </xf>
    <xf numFmtId="167" fontId="17" fillId="5" borderId="9" xfId="4" applyNumberFormat="1" applyFont="1" applyFill="1" applyBorder="1" applyAlignment="1">
      <alignment vertical="center"/>
    </xf>
    <xf numFmtId="0" fontId="19" fillId="5" borderId="9" xfId="4" applyFont="1" applyFill="1" applyBorder="1" applyAlignment="1">
      <alignment horizontal="left" vertical="center" indent="1"/>
    </xf>
    <xf numFmtId="3" fontId="14" fillId="4" borderId="2" xfId="4" applyNumberFormat="1" applyFont="1" applyFill="1" applyBorder="1" applyAlignment="1">
      <alignment vertical="center"/>
    </xf>
    <xf numFmtId="167" fontId="14" fillId="5" borderId="2" xfId="4" applyNumberFormat="1" applyFont="1" applyFill="1" applyBorder="1" applyAlignment="1">
      <alignment vertical="center"/>
    </xf>
    <xf numFmtId="0" fontId="14" fillId="0" borderId="0" xfId="4" applyNumberFormat="1" applyFont="1" applyFill="1" applyAlignment="1">
      <alignment vertical="center"/>
    </xf>
    <xf numFmtId="0" fontId="14" fillId="0" borderId="0" xfId="4" applyNumberFormat="1" applyFont="1" applyFill="1" applyBorder="1" applyAlignment="1">
      <alignment horizontal="left" vertical="center" indent="5"/>
    </xf>
    <xf numFmtId="0" fontId="14" fillId="0" borderId="0" xfId="1" applyNumberFormat="1" applyFont="1" applyFill="1" applyBorder="1" applyAlignment="1">
      <alignment horizontal="center" vertical="center"/>
    </xf>
    <xf numFmtId="165" fontId="36" fillId="4" borderId="2" xfId="4" applyNumberFormat="1" applyFont="1" applyFill="1" applyBorder="1" applyAlignment="1">
      <alignment vertical="center"/>
    </xf>
    <xf numFmtId="168" fontId="34" fillId="0" borderId="1" xfId="4" applyNumberFormat="1" applyFont="1" applyFill="1" applyBorder="1" applyAlignment="1">
      <alignment vertical="center"/>
    </xf>
    <xf numFmtId="168" fontId="34" fillId="0" borderId="0" xfId="4" applyNumberFormat="1" applyFont="1" applyFill="1" applyBorder="1" applyAlignment="1">
      <alignment vertical="center"/>
    </xf>
    <xf numFmtId="168" fontId="20" fillId="0" borderId="0" xfId="4" applyNumberFormat="1" applyFont="1" applyFill="1" applyBorder="1" applyAlignment="1">
      <alignment vertical="center"/>
    </xf>
    <xf numFmtId="168" fontId="21" fillId="0" borderId="10" xfId="4" applyNumberFormat="1" applyFont="1" applyFill="1" applyBorder="1" applyAlignment="1">
      <alignment vertical="center"/>
    </xf>
    <xf numFmtId="168" fontId="21" fillId="0" borderId="0" xfId="4" applyNumberFormat="1" applyFont="1" applyFill="1" applyBorder="1" applyAlignment="1">
      <alignment vertical="center"/>
    </xf>
    <xf numFmtId="168" fontId="21" fillId="0" borderId="9" xfId="4" applyNumberFormat="1" applyFont="1" applyFill="1" applyBorder="1" applyAlignment="1">
      <alignment vertical="center"/>
    </xf>
    <xf numFmtId="169" fontId="20" fillId="0" borderId="4" xfId="4" applyNumberFormat="1" applyFont="1" applyFill="1" applyBorder="1" applyAlignment="1">
      <alignment vertical="center"/>
    </xf>
    <xf numFmtId="172" fontId="25" fillId="2" borderId="0" xfId="4" applyNumberFormat="1" applyFont="1" applyFill="1" applyBorder="1" applyAlignment="1">
      <alignment vertical="center"/>
    </xf>
    <xf numFmtId="172" fontId="20" fillId="0" borderId="4" xfId="4" applyNumberFormat="1" applyFont="1" applyFill="1" applyBorder="1" applyAlignment="1">
      <alignment vertical="center"/>
    </xf>
    <xf numFmtId="172" fontId="25" fillId="0" borderId="1" xfId="1" applyNumberFormat="1" applyFont="1" applyFill="1" applyBorder="1" applyAlignment="1">
      <alignment horizontal="right" vertical="center"/>
    </xf>
    <xf numFmtId="172" fontId="25" fillId="0" borderId="0" xfId="1" applyNumberFormat="1" applyFont="1" applyFill="1" applyBorder="1" applyAlignment="1">
      <alignment horizontal="right" vertical="center"/>
    </xf>
    <xf numFmtId="168" fontId="35" fillId="0" borderId="8" xfId="1" applyNumberFormat="1" applyFont="1" applyFill="1" applyBorder="1" applyAlignment="1">
      <alignment vertical="center"/>
    </xf>
    <xf numFmtId="0" fontId="30" fillId="0" borderId="9" xfId="4" applyFont="1" applyBorder="1" applyAlignment="1">
      <alignment horizontal="left" vertical="center" indent="1"/>
    </xf>
    <xf numFmtId="166" fontId="17" fillId="5" borderId="9" xfId="4" applyNumberFormat="1" applyFont="1" applyFill="1" applyBorder="1" applyAlignment="1">
      <alignment vertical="center"/>
    </xf>
    <xf numFmtId="170" fontId="17" fillId="5" borderId="9" xfId="4" applyNumberFormat="1" applyFont="1" applyFill="1" applyBorder="1" applyAlignment="1">
      <alignment vertical="center"/>
    </xf>
    <xf numFmtId="167" fontId="30" fillId="2" borderId="1" xfId="4" applyNumberFormat="1" applyFont="1" applyFill="1" applyBorder="1" applyAlignment="1">
      <alignment vertical="center"/>
    </xf>
    <xf numFmtId="167" fontId="30" fillId="2" borderId="0" xfId="4" applyNumberFormat="1" applyFont="1" applyFill="1" applyBorder="1" applyAlignment="1">
      <alignment vertical="center"/>
    </xf>
    <xf numFmtId="167" fontId="30" fillId="2" borderId="9" xfId="4" applyNumberFormat="1" applyFont="1" applyFill="1" applyBorder="1" applyAlignment="1">
      <alignment vertical="center"/>
    </xf>
    <xf numFmtId="0" fontId="30" fillId="0" borderId="9" xfId="4" applyFont="1" applyBorder="1" applyAlignment="1">
      <alignment horizontal="left" vertical="center" indent="2"/>
    </xf>
    <xf numFmtId="3" fontId="17" fillId="4" borderId="2" xfId="4" applyNumberFormat="1" applyFont="1" applyFill="1" applyBorder="1" applyAlignment="1">
      <alignment vertical="center"/>
    </xf>
    <xf numFmtId="169" fontId="30" fillId="2" borderId="1" xfId="4" applyNumberFormat="1" applyFont="1" applyFill="1" applyBorder="1" applyAlignment="1">
      <alignment vertical="center"/>
    </xf>
    <xf numFmtId="169" fontId="30" fillId="2" borderId="0" xfId="4" applyNumberFormat="1" applyFont="1" applyFill="1" applyBorder="1" applyAlignment="1">
      <alignment vertical="center"/>
    </xf>
    <xf numFmtId="169" fontId="30" fillId="2" borderId="9" xfId="4" applyNumberFormat="1" applyFont="1" applyFill="1" applyBorder="1" applyAlignment="1">
      <alignment vertical="center"/>
    </xf>
    <xf numFmtId="0" fontId="30" fillId="0" borderId="1" xfId="4" applyFont="1" applyBorder="1" applyAlignment="1">
      <alignment horizontal="left" vertical="center" indent="1"/>
    </xf>
    <xf numFmtId="0" fontId="30" fillId="0" borderId="0" xfId="4" applyFont="1" applyBorder="1" applyAlignment="1">
      <alignment horizontal="left" vertical="center" indent="1"/>
    </xf>
    <xf numFmtId="0" fontId="30" fillId="2" borderId="1" xfId="4" applyFont="1" applyFill="1" applyBorder="1" applyAlignment="1">
      <alignment horizontal="left" vertical="center" indent="1"/>
    </xf>
    <xf numFmtId="166" fontId="20" fillId="0" borderId="1" xfId="1" applyNumberFormat="1" applyFont="1" applyBorder="1" applyAlignment="1">
      <alignment vertical="center"/>
    </xf>
    <xf numFmtId="166" fontId="20" fillId="0" borderId="0" xfId="1" applyNumberFormat="1" applyFont="1" applyBorder="1" applyAlignment="1">
      <alignment vertical="center"/>
    </xf>
    <xf numFmtId="166" fontId="20" fillId="0" borderId="0" xfId="1" applyNumberFormat="1" applyFont="1" applyFill="1" applyBorder="1" applyAlignment="1">
      <alignment vertical="center"/>
    </xf>
    <xf numFmtId="166" fontId="21" fillId="0" borderId="10" xfId="1" applyNumberFormat="1" applyFont="1" applyFill="1" applyBorder="1" applyAlignment="1">
      <alignment vertical="center"/>
    </xf>
    <xf numFmtId="166" fontId="21" fillId="0" borderId="0" xfId="1" applyNumberFormat="1" applyFont="1" applyFill="1" applyBorder="1" applyAlignment="1">
      <alignment vertical="center"/>
    </xf>
    <xf numFmtId="166" fontId="21" fillId="0" borderId="9" xfId="1" applyNumberFormat="1" applyFont="1" applyFill="1" applyBorder="1" applyAlignment="1">
      <alignment vertical="center"/>
    </xf>
    <xf numFmtId="166" fontId="22" fillId="5" borderId="2" xfId="1" applyNumberFormat="1" applyFont="1" applyFill="1" applyBorder="1" applyAlignment="1">
      <alignment vertical="center"/>
    </xf>
    <xf numFmtId="166" fontId="30" fillId="0" borderId="4" xfId="1" applyNumberFormat="1" applyFont="1" applyBorder="1" applyAlignment="1">
      <alignment vertical="center"/>
    </xf>
    <xf numFmtId="0" fontId="30" fillId="0" borderId="4" xfId="4" applyFont="1" applyFill="1" applyBorder="1" applyAlignment="1">
      <alignment horizontal="left" vertical="center" indent="2"/>
    </xf>
    <xf numFmtId="0" fontId="36" fillId="4" borderId="2" xfId="4" applyNumberFormat="1" applyFont="1" applyFill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168" fontId="34" fillId="0" borderId="0" xfId="1" applyNumberFormat="1" applyFont="1" applyFill="1" applyBorder="1" applyAlignment="1">
      <alignment vertical="center"/>
    </xf>
    <xf numFmtId="168" fontId="20" fillId="0" borderId="0" xfId="1" applyNumberFormat="1" applyFont="1" applyBorder="1" applyAlignment="1">
      <alignment vertical="center"/>
    </xf>
    <xf numFmtId="168" fontId="20" fillId="0" borderId="0" xfId="1" applyNumberFormat="1" applyFont="1" applyFill="1" applyBorder="1" applyAlignment="1">
      <alignment vertical="center"/>
    </xf>
    <xf numFmtId="168" fontId="21" fillId="0" borderId="10" xfId="1" applyNumberFormat="1" applyFont="1" applyFill="1" applyBorder="1" applyAlignment="1">
      <alignment vertical="center"/>
    </xf>
    <xf numFmtId="168" fontId="21" fillId="0" borderId="0" xfId="1" applyNumberFormat="1" applyFont="1" applyFill="1" applyBorder="1" applyAlignment="1">
      <alignment vertical="center"/>
    </xf>
    <xf numFmtId="168" fontId="21" fillId="0" borderId="9" xfId="1" applyNumberFormat="1" applyFont="1" applyFill="1" applyBorder="1" applyAlignment="1">
      <alignment vertical="center"/>
    </xf>
    <xf numFmtId="168" fontId="30" fillId="0" borderId="4" xfId="1" applyNumberFormat="1" applyFont="1" applyBorder="1" applyAlignment="1">
      <alignment vertical="center"/>
    </xf>
    <xf numFmtId="169" fontId="20" fillId="0" borderId="8" xfId="4" applyNumberFormat="1" applyFont="1" applyBorder="1" applyAlignment="1">
      <alignment vertical="center"/>
    </xf>
    <xf numFmtId="0" fontId="20" fillId="0" borderId="8" xfId="4" applyFont="1" applyFill="1" applyBorder="1" applyAlignment="1">
      <alignment horizontal="left" vertical="center" indent="2"/>
    </xf>
    <xf numFmtId="169" fontId="37" fillId="2" borderId="0" xfId="4" applyNumberFormat="1" applyFont="1" applyFill="1" applyBorder="1" applyAlignment="1">
      <alignment vertical="center"/>
    </xf>
    <xf numFmtId="0" fontId="37" fillId="0" borderId="0" xfId="4" applyFont="1" applyFill="1" applyBorder="1" applyAlignment="1">
      <alignment horizontal="left" vertical="center" indent="3"/>
    </xf>
    <xf numFmtId="169" fontId="30" fillId="0" borderId="4" xfId="4" applyNumberFormat="1" applyFont="1" applyBorder="1" applyAlignment="1">
      <alignment vertical="center"/>
    </xf>
    <xf numFmtId="165" fontId="20" fillId="0" borderId="1" xfId="1" applyNumberFormat="1" applyFont="1" applyBorder="1" applyAlignment="1">
      <alignment vertical="center"/>
    </xf>
    <xf numFmtId="165" fontId="20" fillId="0" borderId="0" xfId="1" applyNumberFormat="1" applyFont="1" applyBorder="1" applyAlignment="1">
      <alignment vertical="center"/>
    </xf>
    <xf numFmtId="165" fontId="20" fillId="0" borderId="0" xfId="1" applyNumberFormat="1" applyFont="1" applyFill="1" applyBorder="1" applyAlignment="1">
      <alignment vertical="center"/>
    </xf>
    <xf numFmtId="165" fontId="21" fillId="0" borderId="10" xfId="1" applyNumberFormat="1" applyFont="1" applyFill="1" applyBorder="1" applyAlignment="1">
      <alignment vertical="center"/>
    </xf>
    <xf numFmtId="165" fontId="21" fillId="0" borderId="0" xfId="1" applyNumberFormat="1" applyFont="1" applyFill="1" applyBorder="1" applyAlignment="1">
      <alignment vertical="center"/>
    </xf>
    <xf numFmtId="165" fontId="21" fillId="0" borderId="9" xfId="1" applyNumberFormat="1" applyFont="1" applyFill="1" applyBorder="1" applyAlignment="1">
      <alignment vertical="center"/>
    </xf>
    <xf numFmtId="165" fontId="22" fillId="5" borderId="2" xfId="1" applyNumberFormat="1" applyFont="1" applyFill="1" applyBorder="1" applyAlignment="1">
      <alignment vertical="center"/>
    </xf>
    <xf numFmtId="165" fontId="30" fillId="0" borderId="4" xfId="1" applyNumberFormat="1" applyFont="1" applyBorder="1" applyAlignment="1">
      <alignment vertical="center"/>
    </xf>
    <xf numFmtId="169" fontId="20" fillId="0" borderId="3" xfId="4" applyNumberFormat="1" applyFont="1" applyBorder="1" applyAlignment="1">
      <alignment vertical="center"/>
    </xf>
    <xf numFmtId="0" fontId="30" fillId="2" borderId="0" xfId="4" applyFont="1" applyFill="1" applyBorder="1" applyAlignment="1">
      <alignment horizontal="left" vertical="center" wrapText="1" indent="1"/>
    </xf>
    <xf numFmtId="0" fontId="30" fillId="2" borderId="9" xfId="4" applyFont="1" applyFill="1" applyBorder="1" applyAlignment="1">
      <alignment horizontal="left" vertical="center" indent="1"/>
    </xf>
    <xf numFmtId="166" fontId="20" fillId="0" borderId="1" xfId="1" applyNumberFormat="1" applyFont="1" applyFill="1" applyBorder="1" applyAlignment="1">
      <alignment vertical="center"/>
    </xf>
    <xf numFmtId="168" fontId="34" fillId="0" borderId="0" xfId="1" applyNumberFormat="1" applyFont="1" applyBorder="1" applyAlignment="1">
      <alignment vertical="center"/>
    </xf>
    <xf numFmtId="168" fontId="34" fillId="0" borderId="1" xfId="1" applyNumberFormat="1" applyFont="1" applyBorder="1" applyAlignment="1">
      <alignment vertical="center"/>
    </xf>
    <xf numFmtId="169" fontId="34" fillId="0" borderId="0" xfId="4" applyNumberFormat="1" applyFont="1" applyBorder="1" applyAlignment="1">
      <alignment vertical="center"/>
    </xf>
    <xf numFmtId="169" fontId="34" fillId="0" borderId="1" xfId="4" applyNumberFormat="1" applyFont="1" applyBorder="1" applyAlignment="1">
      <alignment vertical="center"/>
    </xf>
    <xf numFmtId="0" fontId="27" fillId="0" borderId="0" xfId="4" applyFont="1" applyFill="1" applyBorder="1" applyAlignment="1">
      <alignment horizontal="left" vertical="center" indent="5"/>
    </xf>
    <xf numFmtId="172" fontId="34" fillId="0" borderId="0" xfId="4" applyNumberFormat="1" applyFont="1" applyFill="1" applyBorder="1" applyAlignment="1">
      <alignment vertical="center"/>
    </xf>
    <xf numFmtId="165" fontId="20" fillId="0" borderId="1" xfId="1" applyNumberFormat="1" applyFont="1" applyFill="1" applyBorder="1" applyAlignment="1">
      <alignment vertical="center"/>
    </xf>
    <xf numFmtId="0" fontId="32" fillId="4" borderId="2" xfId="4" applyNumberFormat="1" applyFont="1" applyFill="1" applyBorder="1" applyAlignment="1">
      <alignment horizontal="left" vertical="center"/>
    </xf>
    <xf numFmtId="172" fontId="14" fillId="2" borderId="1" xfId="4" applyNumberFormat="1" applyFont="1" applyFill="1" applyBorder="1" applyAlignment="1">
      <alignment vertical="center"/>
    </xf>
    <xf numFmtId="0" fontId="30" fillId="2" borderId="0" xfId="4" applyFont="1" applyFill="1" applyBorder="1" applyAlignment="1">
      <alignment horizontal="left" vertical="center" indent="2"/>
    </xf>
    <xf numFmtId="0" fontId="30" fillId="2" borderId="0" xfId="4" applyFont="1" applyFill="1" applyBorder="1" applyAlignment="1">
      <alignment horizontal="left" vertical="center" indent="1"/>
    </xf>
    <xf numFmtId="1" fontId="14" fillId="2" borderId="9" xfId="4" applyNumberFormat="1" applyFont="1" applyFill="1" applyBorder="1" applyAlignment="1">
      <alignment vertical="center"/>
    </xf>
    <xf numFmtId="172" fontId="14" fillId="0" borderId="9" xfId="4" applyNumberFormat="1" applyFont="1" applyBorder="1" applyAlignment="1">
      <alignment vertical="center"/>
    </xf>
    <xf numFmtId="166" fontId="20" fillId="0" borderId="1" xfId="4" applyNumberFormat="1" applyFont="1" applyBorder="1" applyAlignment="1">
      <alignment vertical="center"/>
    </xf>
    <xf numFmtId="166" fontId="21" fillId="0" borderId="10" xfId="4" applyNumberFormat="1" applyFont="1" applyFill="1" applyBorder="1" applyAlignment="1">
      <alignment vertical="center"/>
    </xf>
    <xf numFmtId="166" fontId="21" fillId="0" borderId="0" xfId="4" applyNumberFormat="1" applyFont="1" applyFill="1" applyBorder="1" applyAlignment="1">
      <alignment vertical="center"/>
    </xf>
    <xf numFmtId="166" fontId="21" fillId="0" borderId="9" xfId="4" applyNumberFormat="1" applyFont="1" applyFill="1" applyBorder="1" applyAlignment="1">
      <alignment vertical="center"/>
    </xf>
    <xf numFmtId="168" fontId="20" fillId="0" borderId="1" xfId="4" applyNumberFormat="1" applyFont="1" applyBorder="1" applyAlignment="1">
      <alignment vertical="center"/>
    </xf>
    <xf numFmtId="168" fontId="20" fillId="0" borderId="1" xfId="1" applyNumberFormat="1" applyFont="1" applyFill="1" applyBorder="1" applyAlignment="1">
      <alignment vertical="center"/>
    </xf>
    <xf numFmtId="169" fontId="20" fillId="0" borderId="8" xfId="4" applyNumberFormat="1" applyFont="1" applyFill="1" applyBorder="1" applyAlignment="1">
      <alignment vertical="center"/>
    </xf>
    <xf numFmtId="165" fontId="20" fillId="0" borderId="1" xfId="4" applyNumberFormat="1" applyFont="1" applyBorder="1" applyAlignment="1">
      <alignment vertical="center"/>
    </xf>
    <xf numFmtId="165" fontId="21" fillId="0" borderId="10" xfId="4" applyNumberFormat="1" applyFont="1" applyFill="1" applyBorder="1" applyAlignment="1">
      <alignment vertical="center"/>
    </xf>
    <xf numFmtId="165" fontId="21" fillId="0" borderId="0" xfId="4" applyNumberFormat="1" applyFont="1" applyFill="1" applyBorder="1" applyAlignment="1">
      <alignment vertical="center"/>
    </xf>
    <xf numFmtId="165" fontId="21" fillId="0" borderId="9" xfId="4" applyNumberFormat="1" applyFont="1" applyFill="1" applyBorder="1" applyAlignment="1">
      <alignment vertical="center"/>
    </xf>
    <xf numFmtId="166" fontId="17" fillId="5" borderId="1" xfId="4" applyNumberFormat="1" applyFont="1" applyFill="1" applyBorder="1" applyAlignment="1">
      <alignment vertical="center"/>
    </xf>
    <xf numFmtId="0" fontId="18" fillId="5" borderId="1" xfId="4" applyFont="1" applyFill="1" applyBorder="1" applyAlignment="1">
      <alignment horizontal="left" vertical="center"/>
    </xf>
    <xf numFmtId="167" fontId="17" fillId="5" borderId="0" xfId="4" applyNumberFormat="1" applyFont="1" applyFill="1" applyBorder="1" applyAlignment="1">
      <alignment vertical="center"/>
    </xf>
    <xf numFmtId="0" fontId="18" fillId="5" borderId="0" xfId="4" applyFont="1" applyFill="1" applyBorder="1" applyAlignment="1">
      <alignment horizontal="left" vertical="center"/>
    </xf>
    <xf numFmtId="167" fontId="17" fillId="4" borderId="1" xfId="4" applyNumberFormat="1" applyFont="1" applyFill="1" applyBorder="1" applyAlignment="1">
      <alignment vertical="center"/>
    </xf>
    <xf numFmtId="0" fontId="18" fillId="4" borderId="1" xfId="4" applyFont="1" applyFill="1" applyBorder="1" applyAlignment="1">
      <alignment horizontal="left" vertical="center"/>
    </xf>
    <xf numFmtId="167" fontId="17" fillId="5" borderId="10" xfId="4" applyNumberFormat="1" applyFont="1" applyFill="1" applyBorder="1" applyAlignment="1">
      <alignment vertical="center"/>
    </xf>
    <xf numFmtId="0" fontId="18" fillId="5" borderId="10" xfId="4" applyFont="1" applyFill="1" applyBorder="1" applyAlignment="1">
      <alignment horizontal="left" vertical="center" indent="1"/>
    </xf>
    <xf numFmtId="167" fontId="17" fillId="5" borderId="3" xfId="4" applyNumberFormat="1" applyFont="1" applyFill="1" applyBorder="1" applyAlignment="1">
      <alignment vertical="center"/>
    </xf>
    <xf numFmtId="0" fontId="18" fillId="5" borderId="3" xfId="4" applyFont="1" applyFill="1" applyBorder="1" applyAlignment="1">
      <alignment horizontal="left" vertical="center" indent="1"/>
    </xf>
    <xf numFmtId="167" fontId="17" fillId="4" borderId="9" xfId="4" applyNumberFormat="1" applyFont="1" applyFill="1" applyBorder="1" applyAlignment="1">
      <alignment vertical="center"/>
    </xf>
    <xf numFmtId="0" fontId="18" fillId="4" borderId="9" xfId="4" applyFont="1" applyFill="1" applyBorder="1" applyAlignment="1">
      <alignment horizontal="left" vertical="center"/>
    </xf>
    <xf numFmtId="166" fontId="20" fillId="0" borderId="1" xfId="4" applyNumberFormat="1" applyFont="1" applyFill="1" applyBorder="1" applyAlignment="1">
      <alignment vertical="center"/>
    </xf>
    <xf numFmtId="166" fontId="20" fillId="0" borderId="0" xfId="4" applyNumberFormat="1" applyFont="1" applyFill="1" applyBorder="1" applyAlignment="1">
      <alignment vertical="center"/>
    </xf>
    <xf numFmtId="165" fontId="38" fillId="4" borderId="2" xfId="4" applyNumberFormat="1" applyFont="1" applyFill="1" applyBorder="1" applyAlignment="1">
      <alignment vertical="center"/>
    </xf>
    <xf numFmtId="169" fontId="34" fillId="0" borderId="4" xfId="4" applyNumberFormat="1" applyFont="1" applyFill="1" applyBorder="1" applyAlignment="1">
      <alignment vertical="center"/>
    </xf>
    <xf numFmtId="0" fontId="34" fillId="0" borderId="4" xfId="4" applyFont="1" applyFill="1" applyBorder="1" applyAlignment="1">
      <alignment horizontal="left" vertical="center" indent="3"/>
    </xf>
    <xf numFmtId="169" fontId="34" fillId="0" borderId="10" xfId="4" applyNumberFormat="1" applyFont="1" applyFill="1" applyBorder="1" applyAlignment="1">
      <alignment vertical="center"/>
    </xf>
    <xf numFmtId="0" fontId="34" fillId="0" borderId="10" xfId="4" applyFont="1" applyFill="1" applyBorder="1" applyAlignment="1">
      <alignment horizontal="left" vertical="center" indent="3"/>
    </xf>
    <xf numFmtId="169" fontId="34" fillId="0" borderId="3" xfId="4" applyNumberFormat="1" applyFont="1" applyFill="1" applyBorder="1" applyAlignment="1">
      <alignment vertical="center"/>
    </xf>
    <xf numFmtId="0" fontId="34" fillId="0" borderId="3" xfId="4" applyFont="1" applyFill="1" applyBorder="1" applyAlignment="1">
      <alignment horizontal="left" vertical="center" indent="3"/>
    </xf>
    <xf numFmtId="165" fontId="20" fillId="0" borderId="1" xfId="4" applyNumberFormat="1" applyFont="1" applyFill="1" applyBorder="1" applyAlignment="1">
      <alignment vertical="center"/>
    </xf>
    <xf numFmtId="165" fontId="20" fillId="0" borderId="0" xfId="4" applyNumberFormat="1" applyFont="1" applyFill="1" applyBorder="1" applyAlignment="1">
      <alignment vertical="center"/>
    </xf>
    <xf numFmtId="169" fontId="20" fillId="0" borderId="1" xfId="4" applyNumberFormat="1" applyFont="1" applyFill="1" applyBorder="1" applyAlignment="1">
      <alignment vertical="center"/>
    </xf>
    <xf numFmtId="165" fontId="20" fillId="0" borderId="9" xfId="4" applyNumberFormat="1" applyFont="1" applyFill="1" applyBorder="1" applyAlignment="1">
      <alignment vertical="center"/>
    </xf>
    <xf numFmtId="165" fontId="21" fillId="0" borderId="0" xfId="4" applyNumberFormat="1" applyFont="1" applyFill="1" applyAlignment="1">
      <alignment vertical="center"/>
    </xf>
    <xf numFmtId="172" fontId="34" fillId="0" borderId="9" xfId="4" applyNumberFormat="1" applyFont="1" applyFill="1" applyBorder="1" applyAlignment="1">
      <alignment vertical="center"/>
    </xf>
    <xf numFmtId="0" fontId="34" fillId="0" borderId="9" xfId="4" applyFont="1" applyFill="1" applyBorder="1" applyAlignment="1">
      <alignment horizontal="left" vertical="center" indent="3"/>
    </xf>
    <xf numFmtId="169" fontId="20" fillId="0" borderId="0" xfId="4" applyNumberFormat="1" applyFont="1" applyFill="1" applyBorder="1" applyAlignment="1">
      <alignment vertical="center"/>
    </xf>
    <xf numFmtId="169" fontId="34" fillId="0" borderId="9" xfId="4" applyNumberFormat="1" applyFont="1" applyFill="1" applyBorder="1" applyAlignment="1">
      <alignment vertical="center"/>
    </xf>
    <xf numFmtId="169" fontId="20" fillId="0" borderId="9" xfId="4" applyNumberFormat="1" applyFont="1" applyFill="1" applyBorder="1" applyAlignment="1">
      <alignment vertical="center"/>
    </xf>
    <xf numFmtId="0" fontId="39" fillId="0" borderId="2" xfId="5" applyFont="1" applyBorder="1" applyAlignment="1">
      <alignment vertical="center"/>
    </xf>
    <xf numFmtId="0" fontId="40" fillId="0" borderId="2" xfId="5" applyFont="1" applyBorder="1" applyAlignment="1">
      <alignment vertical="center"/>
    </xf>
    <xf numFmtId="0" fontId="41" fillId="0" borderId="2" xfId="5" applyFont="1" applyBorder="1" applyAlignment="1">
      <alignment vertical="center"/>
    </xf>
    <xf numFmtId="0" fontId="41" fillId="0" borderId="0" xfId="5" applyFont="1" applyAlignment="1">
      <alignment vertical="center"/>
    </xf>
    <xf numFmtId="0" fontId="25" fillId="0" borderId="0" xfId="5" applyFont="1" applyAlignment="1">
      <alignment vertical="center"/>
    </xf>
    <xf numFmtId="0" fontId="41" fillId="0" borderId="0" xfId="5" applyFont="1" applyAlignment="1">
      <alignment horizontal="center" vertical="center"/>
    </xf>
    <xf numFmtId="0" fontId="39" fillId="0" borderId="0" xfId="5" applyFont="1" applyBorder="1" applyAlignment="1">
      <alignment horizontal="left" vertical="center"/>
    </xf>
    <xf numFmtId="0" fontId="42" fillId="0" borderId="0" xfId="5" applyFont="1" applyBorder="1" applyAlignment="1">
      <alignment horizontal="left" vertical="center"/>
    </xf>
    <xf numFmtId="0" fontId="39" fillId="0" borderId="0" xfId="5" applyFont="1" applyBorder="1" applyAlignment="1">
      <alignment horizontal="right" vertical="center"/>
    </xf>
    <xf numFmtId="0" fontId="42" fillId="0" borderId="0" xfId="5" applyFont="1" applyAlignment="1">
      <alignment vertical="center"/>
    </xf>
    <xf numFmtId="0" fontId="40" fillId="0" borderId="0" xfId="5" applyFont="1" applyAlignment="1">
      <alignment vertical="center"/>
    </xf>
    <xf numFmtId="0" fontId="43" fillId="0" borderId="0" xfId="5" applyFont="1" applyAlignment="1">
      <alignment horizontal="left" vertical="center"/>
    </xf>
    <xf numFmtId="174" fontId="44" fillId="0" borderId="0" xfId="5" quotePrefix="1" applyNumberFormat="1" applyFont="1" applyAlignment="1">
      <alignment horizontal="left" vertical="center"/>
    </xf>
    <xf numFmtId="0" fontId="10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5" applyFont="1" applyAlignment="1">
      <alignment horizontal="center" vertical="center"/>
    </xf>
    <xf numFmtId="0" fontId="10" fillId="0" borderId="0" xfId="5" applyFont="1" applyAlignment="1">
      <alignment horizontal="right" vertical="center"/>
    </xf>
    <xf numFmtId="0" fontId="31" fillId="2" borderId="0" xfId="4" applyFont="1" applyFill="1" applyAlignment="1">
      <alignment vertical="center"/>
    </xf>
    <xf numFmtId="0" fontId="10" fillId="0" borderId="0" xfId="5" applyFont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318" customWidth="1"/>
    <col min="2" max="2" width="9.7109375" style="319" customWidth="1"/>
    <col min="3" max="3" width="107.42578125" style="317" customWidth="1"/>
    <col min="4" max="4" width="44.7109375" style="317" customWidth="1"/>
    <col min="5" max="6" width="9.7109375" style="317" customWidth="1"/>
    <col min="7" max="16384" width="9.140625" style="317"/>
  </cols>
  <sheetData>
    <row r="9" spans="1:10" ht="30" x14ac:dyDescent="0.25">
      <c r="A9" s="314"/>
      <c r="B9" s="315" t="s">
        <v>334</v>
      </c>
      <c r="C9" s="316"/>
      <c r="D9" s="316"/>
      <c r="E9" s="316"/>
      <c r="F9" s="316"/>
    </row>
    <row r="10" spans="1:10" hidden="1" x14ac:dyDescent="0.25"/>
    <row r="11" spans="1:10" hidden="1" x14ac:dyDescent="0.25">
      <c r="B11" s="318"/>
      <c r="C11" s="318"/>
    </row>
    <row r="12" spans="1:10" ht="11.25" hidden="1" customHeight="1" x14ac:dyDescent="0.25">
      <c r="B12" s="318"/>
      <c r="C12" s="318"/>
    </row>
    <row r="13" spans="1:10" s="318" customFormat="1" ht="11.25" hidden="1" customHeight="1" x14ac:dyDescent="0.25">
      <c r="D13" s="317"/>
      <c r="E13" s="317"/>
      <c r="F13" s="317"/>
      <c r="G13" s="317"/>
      <c r="H13" s="317"/>
      <c r="I13" s="317"/>
      <c r="J13" s="317"/>
    </row>
    <row r="14" spans="1:10" s="318" customFormat="1" ht="12.75" customHeight="1" x14ac:dyDescent="0.25">
      <c r="D14" s="317"/>
      <c r="E14" s="317"/>
      <c r="F14" s="317"/>
      <c r="G14" s="317"/>
      <c r="H14" s="317"/>
      <c r="I14" s="317"/>
      <c r="J14" s="317"/>
    </row>
    <row r="15" spans="1:10" s="318" customFormat="1" ht="12.75" customHeight="1" x14ac:dyDescent="0.25">
      <c r="D15" s="317"/>
      <c r="E15" s="317"/>
      <c r="F15" s="317"/>
      <c r="G15" s="317"/>
      <c r="H15" s="317"/>
      <c r="I15" s="317"/>
      <c r="J15" s="317"/>
    </row>
    <row r="16" spans="1:10" s="318" customFormat="1" ht="12.75" customHeight="1" x14ac:dyDescent="0.25">
      <c r="D16" s="317"/>
      <c r="E16" s="317"/>
      <c r="F16" s="317"/>
      <c r="G16" s="317"/>
      <c r="H16" s="317"/>
      <c r="I16" s="317"/>
      <c r="J16" s="317"/>
    </row>
    <row r="17" spans="1:10" s="318" customFormat="1" ht="12.75" customHeight="1" x14ac:dyDescent="0.25">
      <c r="D17" s="317"/>
      <c r="E17" s="317"/>
      <c r="F17" s="317"/>
      <c r="G17" s="317"/>
      <c r="H17" s="317"/>
      <c r="I17" s="317"/>
      <c r="J17" s="317"/>
    </row>
    <row r="18" spans="1:10" s="318" customFormat="1" ht="12.75" customHeight="1" x14ac:dyDescent="0.25">
      <c r="D18" s="317"/>
      <c r="E18" s="317"/>
      <c r="F18" s="317"/>
      <c r="G18" s="317"/>
      <c r="H18" s="317"/>
      <c r="I18" s="317"/>
      <c r="J18" s="317"/>
    </row>
    <row r="19" spans="1:10" s="318" customFormat="1" x14ac:dyDescent="0.25">
      <c r="D19" s="317"/>
      <c r="E19" s="317"/>
      <c r="F19" s="317"/>
      <c r="G19" s="317"/>
      <c r="H19" s="317"/>
      <c r="I19" s="317"/>
      <c r="J19" s="317"/>
    </row>
    <row r="20" spans="1:10" s="318" customFormat="1" ht="11.25" customHeight="1" x14ac:dyDescent="0.25">
      <c r="D20" s="317"/>
      <c r="E20" s="317"/>
      <c r="F20" s="317"/>
      <c r="G20" s="317"/>
      <c r="H20" s="317"/>
      <c r="I20" s="317"/>
      <c r="J20" s="317"/>
    </row>
    <row r="21" spans="1:10" s="318" customFormat="1" ht="11.25" customHeight="1" x14ac:dyDescent="0.25">
      <c r="D21" s="317"/>
      <c r="E21" s="317"/>
      <c r="F21" s="317"/>
      <c r="G21" s="317"/>
      <c r="H21" s="317"/>
      <c r="I21" s="317"/>
      <c r="J21" s="317"/>
    </row>
    <row r="22" spans="1:10" s="318" customFormat="1" ht="11.25" customHeight="1" x14ac:dyDescent="0.25">
      <c r="B22" s="319"/>
      <c r="C22" s="317"/>
      <c r="D22" s="317"/>
      <c r="E22" s="317"/>
      <c r="F22" s="317"/>
      <c r="G22" s="317"/>
      <c r="H22" s="317"/>
      <c r="I22" s="317"/>
      <c r="J22" s="317"/>
    </row>
    <row r="23" spans="1:10" s="318" customFormat="1" ht="27.75" x14ac:dyDescent="0.25">
      <c r="B23" s="320"/>
      <c r="C23" s="321" t="s">
        <v>350</v>
      </c>
      <c r="D23" s="322"/>
      <c r="E23" s="317"/>
      <c r="F23" s="317"/>
      <c r="G23" s="317"/>
      <c r="H23" s="317"/>
      <c r="I23" s="317"/>
      <c r="J23" s="317"/>
    </row>
    <row r="24" spans="1:10" s="318" customFormat="1" ht="11.25" customHeight="1" x14ac:dyDescent="0.25">
      <c r="B24" s="319"/>
      <c r="C24" s="317"/>
      <c r="D24" s="317"/>
      <c r="E24" s="317"/>
      <c r="F24" s="317"/>
      <c r="G24" s="317"/>
      <c r="H24" s="317"/>
      <c r="I24" s="317"/>
      <c r="J24" s="317"/>
    </row>
    <row r="25" spans="1:10" s="318" customFormat="1" ht="13.5" customHeight="1" x14ac:dyDescent="0.25">
      <c r="B25" s="319"/>
      <c r="C25" s="317"/>
      <c r="D25" s="317"/>
      <c r="E25" s="317"/>
      <c r="F25" s="317"/>
      <c r="G25" s="317"/>
      <c r="H25" s="317"/>
      <c r="I25" s="317"/>
      <c r="J25" s="317"/>
    </row>
    <row r="26" spans="1:10" s="318" customFormat="1" ht="10.5" customHeight="1" x14ac:dyDescent="0.25">
      <c r="B26" s="319"/>
      <c r="C26" s="317"/>
      <c r="D26" s="317"/>
      <c r="E26" s="317"/>
      <c r="F26" s="317"/>
      <c r="G26" s="317"/>
      <c r="H26" s="317"/>
      <c r="I26" s="317"/>
      <c r="J26" s="317"/>
    </row>
    <row r="27" spans="1:10" x14ac:dyDescent="0.25">
      <c r="A27" s="317"/>
    </row>
    <row r="28" spans="1:10" s="318" customFormat="1" ht="11.25" customHeight="1" x14ac:dyDescent="0.25">
      <c r="B28" s="319"/>
      <c r="C28" s="317"/>
      <c r="D28" s="317"/>
      <c r="E28" s="317"/>
      <c r="F28" s="317"/>
      <c r="G28" s="317"/>
      <c r="H28" s="317"/>
      <c r="I28" s="317"/>
      <c r="J28" s="317"/>
    </row>
    <row r="29" spans="1:10" s="318" customFormat="1" x14ac:dyDescent="0.25">
      <c r="B29" s="319"/>
      <c r="C29" s="317"/>
      <c r="D29" s="317"/>
      <c r="E29" s="317"/>
      <c r="F29" s="317"/>
      <c r="G29" s="317"/>
      <c r="H29" s="317"/>
      <c r="I29" s="317"/>
      <c r="J29" s="317"/>
    </row>
    <row r="30" spans="1:10" s="318" customFormat="1" ht="27.75" x14ac:dyDescent="0.25">
      <c r="B30" s="319"/>
      <c r="C30" s="323" t="s">
        <v>335</v>
      </c>
      <c r="D30" s="317"/>
      <c r="E30" s="317"/>
      <c r="F30" s="317"/>
      <c r="G30" s="317"/>
      <c r="H30" s="317"/>
      <c r="I30" s="317"/>
      <c r="J30" s="317"/>
    </row>
    <row r="31" spans="1:10" s="318" customFormat="1" ht="11.25" customHeight="1" x14ac:dyDescent="0.25">
      <c r="B31" s="319"/>
      <c r="C31" s="324"/>
      <c r="D31" s="317"/>
      <c r="E31" s="317"/>
      <c r="F31" s="317"/>
      <c r="G31" s="317"/>
      <c r="H31" s="317"/>
      <c r="I31" s="317"/>
      <c r="J31" s="317"/>
    </row>
    <row r="32" spans="1:10" s="318" customFormat="1" ht="11.25" customHeight="1" x14ac:dyDescent="0.25">
      <c r="B32" s="319"/>
      <c r="C32" s="324"/>
      <c r="D32" s="317"/>
      <c r="E32" s="317"/>
      <c r="F32" s="317"/>
      <c r="G32" s="317"/>
      <c r="H32" s="317"/>
      <c r="I32" s="317"/>
      <c r="J32" s="317"/>
    </row>
    <row r="33" spans="1:12" s="318" customFormat="1" ht="11.25" customHeight="1" x14ac:dyDescent="0.25">
      <c r="B33" s="319"/>
      <c r="C33" s="317"/>
      <c r="D33" s="317"/>
      <c r="E33" s="317"/>
      <c r="F33" s="317"/>
      <c r="G33" s="317"/>
      <c r="H33" s="317"/>
      <c r="I33" s="317"/>
      <c r="J33" s="317"/>
    </row>
    <row r="34" spans="1:12" s="318" customFormat="1" ht="11.25" customHeight="1" x14ac:dyDescent="0.25">
      <c r="B34" s="319"/>
      <c r="C34" s="317"/>
      <c r="D34" s="317"/>
      <c r="E34" s="317"/>
      <c r="F34" s="317"/>
      <c r="G34" s="317"/>
      <c r="H34" s="317"/>
      <c r="I34" s="317"/>
      <c r="J34" s="317"/>
    </row>
    <row r="35" spans="1:12" s="318" customFormat="1" ht="11.25" customHeight="1" x14ac:dyDescent="0.25">
      <c r="B35" s="319"/>
      <c r="C35" s="317"/>
      <c r="D35" s="317"/>
      <c r="E35" s="317"/>
      <c r="F35" s="317"/>
      <c r="G35" s="317"/>
      <c r="H35" s="317"/>
      <c r="I35" s="317"/>
      <c r="J35" s="317"/>
    </row>
    <row r="36" spans="1:12" s="318" customFormat="1" ht="13.5" customHeight="1" x14ac:dyDescent="0.25">
      <c r="B36" s="319"/>
      <c r="C36" s="317"/>
      <c r="D36" s="317"/>
      <c r="E36" s="317"/>
      <c r="F36" s="317"/>
      <c r="G36" s="317"/>
      <c r="H36" s="317"/>
      <c r="I36" s="317"/>
      <c r="J36" s="317"/>
    </row>
    <row r="37" spans="1:12" s="318" customFormat="1" ht="10.5" customHeight="1" x14ac:dyDescent="0.25">
      <c r="B37" s="319"/>
      <c r="C37" s="317"/>
      <c r="D37" s="317"/>
      <c r="E37" s="317"/>
      <c r="F37" s="317"/>
      <c r="G37" s="317"/>
      <c r="H37" s="317"/>
      <c r="I37" s="317"/>
      <c r="J37" s="317"/>
    </row>
    <row r="38" spans="1:12" x14ac:dyDescent="0.25">
      <c r="A38" s="317"/>
    </row>
    <row r="39" spans="1:12" s="318" customFormat="1" ht="12.75" customHeight="1" x14ac:dyDescent="0.25">
      <c r="B39" s="319"/>
      <c r="C39" s="317"/>
      <c r="E39" s="317"/>
      <c r="F39" s="317"/>
      <c r="G39" s="317"/>
      <c r="H39" s="317"/>
      <c r="I39" s="317"/>
      <c r="J39" s="317"/>
    </row>
    <row r="40" spans="1:12" s="318" customFormat="1" x14ac:dyDescent="0.25">
      <c r="B40" s="319"/>
      <c r="C40" s="317"/>
      <c r="E40" s="317"/>
      <c r="F40" s="317"/>
      <c r="G40" s="317"/>
      <c r="H40" s="317"/>
      <c r="I40" s="317"/>
      <c r="J40" s="317"/>
    </row>
    <row r="41" spans="1:12" s="318" customFormat="1" x14ac:dyDescent="0.25">
      <c r="B41" s="319"/>
      <c r="C41" s="317"/>
      <c r="D41" s="317"/>
      <c r="E41" s="317"/>
      <c r="F41" s="317"/>
      <c r="G41" s="317"/>
      <c r="H41" s="317"/>
      <c r="I41" s="317"/>
      <c r="J41" s="317"/>
    </row>
    <row r="42" spans="1:12" s="318" customFormat="1" ht="12.75" customHeight="1" x14ac:dyDescent="0.25">
      <c r="B42" s="319"/>
      <c r="C42" s="317"/>
      <c r="D42" s="317"/>
      <c r="E42" s="317"/>
      <c r="F42" s="317"/>
      <c r="G42" s="317"/>
      <c r="H42" s="317"/>
      <c r="I42" s="317"/>
      <c r="J42" s="317"/>
    </row>
    <row r="43" spans="1:12" ht="20.25" x14ac:dyDescent="0.25">
      <c r="D43" s="325" t="s">
        <v>395</v>
      </c>
    </row>
    <row r="44" spans="1:12" x14ac:dyDescent="0.25">
      <c r="A44" s="317"/>
      <c r="B44" s="317"/>
    </row>
    <row r="45" spans="1:12" ht="18" x14ac:dyDescent="0.25">
      <c r="A45" s="317"/>
      <c r="B45" s="317"/>
      <c r="D45" s="326">
        <v>43297.740497685183</v>
      </c>
    </row>
    <row r="46" spans="1:12" ht="12.75" x14ac:dyDescent="0.25">
      <c r="A46" s="317"/>
      <c r="B46" s="317"/>
      <c r="G46" s="327"/>
      <c r="H46" s="327"/>
      <c r="I46" s="327"/>
      <c r="J46" s="327"/>
      <c r="K46" s="327"/>
      <c r="L46" s="327"/>
    </row>
    <row r="47" spans="1:12" x14ac:dyDescent="0.25">
      <c r="A47" s="317"/>
      <c r="B47" s="317"/>
    </row>
    <row r="48" spans="1:12" x14ac:dyDescent="0.25">
      <c r="A48" s="317"/>
      <c r="B48" s="317"/>
    </row>
    <row r="49" spans="1:12" ht="15" x14ac:dyDescent="0.25">
      <c r="B49" s="328" t="s">
        <v>345</v>
      </c>
    </row>
    <row r="50" spans="1:12" ht="15" x14ac:dyDescent="0.25">
      <c r="B50" s="328"/>
    </row>
    <row r="51" spans="1:12" ht="15" x14ac:dyDescent="0.25">
      <c r="A51" s="327"/>
      <c r="B51" s="328" t="s">
        <v>336</v>
      </c>
      <c r="C51" s="327"/>
      <c r="D51" s="327"/>
      <c r="E51" s="327"/>
      <c r="F51" s="327"/>
    </row>
    <row r="52" spans="1:12" ht="15" x14ac:dyDescent="0.25">
      <c r="B52" s="328"/>
    </row>
    <row r="53" spans="1:12" ht="15" x14ac:dyDescent="0.25">
      <c r="B53" s="328" t="s">
        <v>396</v>
      </c>
    </row>
    <row r="54" spans="1:12" ht="15" x14ac:dyDescent="0.25">
      <c r="B54" s="328" t="s">
        <v>337</v>
      </c>
    </row>
    <row r="55" spans="1:12" ht="12.75" x14ac:dyDescent="0.25">
      <c r="B55" s="318"/>
      <c r="G55" s="327"/>
      <c r="H55" s="327"/>
      <c r="I55" s="327"/>
      <c r="J55" s="327"/>
      <c r="K55" s="327"/>
      <c r="L55" s="327"/>
    </row>
    <row r="56" spans="1:12" ht="15" x14ac:dyDescent="0.25">
      <c r="B56" s="328" t="s">
        <v>338</v>
      </c>
    </row>
    <row r="57" spans="1:12" ht="15" x14ac:dyDescent="0.25">
      <c r="B57" s="328" t="s">
        <v>339</v>
      </c>
    </row>
    <row r="62" spans="1:12" ht="12.75" x14ac:dyDescent="0.25">
      <c r="A62" s="327" t="s">
        <v>340</v>
      </c>
      <c r="B62" s="329"/>
      <c r="C62" s="332" t="s">
        <v>346</v>
      </c>
      <c r="D62" s="332"/>
      <c r="E62" s="330"/>
      <c r="F62" s="330" t="s">
        <v>341</v>
      </c>
    </row>
    <row r="65" spans="1:10" s="318" customFormat="1" ht="11.25" customHeight="1" x14ac:dyDescent="0.25">
      <c r="B65" s="319"/>
      <c r="C65" s="317"/>
      <c r="D65" s="317"/>
      <c r="E65" s="317"/>
      <c r="F65" s="317"/>
      <c r="G65" s="317"/>
      <c r="H65" s="317"/>
      <c r="I65" s="317"/>
      <c r="J65" s="317"/>
    </row>
    <row r="69" spans="1:10" x14ac:dyDescent="0.25">
      <c r="A69" s="317"/>
      <c r="B69" s="317"/>
    </row>
    <row r="70" spans="1:10" x14ac:dyDescent="0.25">
      <c r="A70" s="317"/>
      <c r="B70" s="317"/>
    </row>
    <row r="71" spans="1:10" x14ac:dyDescent="0.25">
      <c r="A71" s="317"/>
      <c r="B71" s="317"/>
    </row>
    <row r="72" spans="1:10" x14ac:dyDescent="0.25">
      <c r="A72" s="317"/>
      <c r="B72" s="317"/>
    </row>
    <row r="73" spans="1:10" x14ac:dyDescent="0.25">
      <c r="A73" s="317"/>
      <c r="B73" s="317"/>
    </row>
    <row r="74" spans="1:10" x14ac:dyDescent="0.25">
      <c r="A74" s="317"/>
      <c r="B74" s="317"/>
    </row>
    <row r="75" spans="1:10" x14ac:dyDescent="0.25">
      <c r="A75" s="317"/>
      <c r="B75" s="317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tabColor theme="4" tint="0.39997558519241921"/>
    <pageSetUpPr fitToPage="1"/>
  </sheetPr>
  <dimension ref="A1:Q15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358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2.75" x14ac:dyDescent="0.25">
      <c r="A3" s="98" t="s">
        <v>135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x14ac:dyDescent="0.25">
      <c r="A4" s="162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</row>
    <row r="5" spans="1:17" ht="12.75" x14ac:dyDescent="0.25">
      <c r="A5" s="97" t="s">
        <v>46</v>
      </c>
      <c r="B5" s="96">
        <v>5810.617810371381</v>
      </c>
      <c r="C5" s="96">
        <v>6266.1802920219643</v>
      </c>
      <c r="D5" s="96">
        <v>6927.7430500156343</v>
      </c>
      <c r="E5" s="96">
        <v>7230.2178212716635</v>
      </c>
      <c r="F5" s="96">
        <v>7406.1888625403526</v>
      </c>
      <c r="G5" s="96">
        <v>7140.3259579480282</v>
      </c>
      <c r="H5" s="96">
        <v>6194.3787274905244</v>
      </c>
      <c r="I5" s="96">
        <v>6570.1507144461866</v>
      </c>
      <c r="J5" s="96">
        <v>6207.6229425060201</v>
      </c>
      <c r="K5" s="96">
        <v>3487.4972567353652</v>
      </c>
      <c r="L5" s="96">
        <v>6077.7967761933596</v>
      </c>
      <c r="M5" s="96">
        <v>5765.5052175652054</v>
      </c>
      <c r="N5" s="96">
        <v>5127.1640618869251</v>
      </c>
      <c r="O5" s="96">
        <v>5281.2364386475101</v>
      </c>
      <c r="P5" s="96">
        <v>5206.7592059290546</v>
      </c>
      <c r="Q5" s="96">
        <v>5278.8697921876583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1.9560033463399336</v>
      </c>
      <c r="C10" s="158">
        <v>2.028558693740147</v>
      </c>
      <c r="D10" s="158">
        <v>2.237801349604073</v>
      </c>
      <c r="E10" s="158">
        <v>2.3266762201902846</v>
      </c>
      <c r="F10" s="158">
        <v>2.4088852564444645</v>
      </c>
      <c r="G10" s="158">
        <v>2.3588207226804849</v>
      </c>
      <c r="H10" s="158">
        <v>2.1209967832305967</v>
      </c>
      <c r="I10" s="158">
        <v>2.2077650768219521</v>
      </c>
      <c r="J10" s="158">
        <v>2.1094010784780295</v>
      </c>
      <c r="K10" s="158">
        <v>1.2977502928694054</v>
      </c>
      <c r="L10" s="158">
        <v>2.0211034042189095</v>
      </c>
      <c r="M10" s="158">
        <v>1.9511253272493359</v>
      </c>
      <c r="N10" s="158">
        <v>1.7537590311954152</v>
      </c>
      <c r="O10" s="158">
        <v>1.7990811932698045</v>
      </c>
      <c r="P10" s="158">
        <v>0.82572448888297811</v>
      </c>
      <c r="Q10" s="158">
        <v>1.7651542080887308</v>
      </c>
    </row>
    <row r="11" spans="1:17" x14ac:dyDescent="0.25">
      <c r="A11" s="92" t="s">
        <v>125</v>
      </c>
      <c r="B11" s="91">
        <v>0.9158916143051441</v>
      </c>
      <c r="C11" s="91">
        <v>0.94986539782713997</v>
      </c>
      <c r="D11" s="91">
        <v>1.0478425276819074</v>
      </c>
      <c r="E11" s="91">
        <v>1.0894578699279627</v>
      </c>
      <c r="F11" s="91">
        <v>1.1279519589417681</v>
      </c>
      <c r="G11" s="91">
        <v>1.1045094189612885</v>
      </c>
      <c r="H11" s="91">
        <v>0.99314920465963474</v>
      </c>
      <c r="I11" s="91">
        <v>1.0337781497156819</v>
      </c>
      <c r="J11" s="91">
        <v>0.98771955712620541</v>
      </c>
      <c r="K11" s="91">
        <v>0.60766696177960777</v>
      </c>
      <c r="L11" s="91">
        <v>0.94637448500866483</v>
      </c>
      <c r="M11" s="91">
        <v>0.91360749920490225</v>
      </c>
      <c r="N11" s="91">
        <v>0.82119143261662086</v>
      </c>
      <c r="O11" s="91">
        <v>0.8424133739102212</v>
      </c>
      <c r="P11" s="91">
        <v>0.82572448888297811</v>
      </c>
      <c r="Q11" s="91">
        <v>0.8265271836927327</v>
      </c>
    </row>
    <row r="12" spans="1:17" x14ac:dyDescent="0.25">
      <c r="A12" s="92" t="s">
        <v>26</v>
      </c>
      <c r="B12" s="91">
        <v>1.0401117320347895</v>
      </c>
      <c r="C12" s="91">
        <v>1.0786932959130071</v>
      </c>
      <c r="D12" s="91">
        <v>1.1899588219221657</v>
      </c>
      <c r="E12" s="91">
        <v>1.2372183502623222</v>
      </c>
      <c r="F12" s="91">
        <v>1.2809332975026964</v>
      </c>
      <c r="G12" s="91">
        <v>1.2543113037191962</v>
      </c>
      <c r="H12" s="91">
        <v>1.1278475785709619</v>
      </c>
      <c r="I12" s="91">
        <v>1.1739869271062702</v>
      </c>
      <c r="J12" s="91">
        <v>1.1216815213518243</v>
      </c>
      <c r="K12" s="91">
        <v>0.69008333108979747</v>
      </c>
      <c r="L12" s="91">
        <v>1.0747289192102447</v>
      </c>
      <c r="M12" s="91">
        <v>1.0375178280444335</v>
      </c>
      <c r="N12" s="91">
        <v>0.93256759857879423</v>
      </c>
      <c r="O12" s="91">
        <v>0.95666781935958334</v>
      </c>
      <c r="P12" s="91">
        <v>0</v>
      </c>
      <c r="Q12" s="91">
        <v>0.9386270243959981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117</v>
      </c>
      <c r="B15" s="155">
        <v>181.59399068848234</v>
      </c>
      <c r="C15" s="155">
        <v>280.61286923022544</v>
      </c>
      <c r="D15" s="155">
        <v>490.28132039413407</v>
      </c>
      <c r="E15" s="155">
        <v>532.36905411358077</v>
      </c>
      <c r="F15" s="155">
        <v>561.46414535938561</v>
      </c>
      <c r="G15" s="155">
        <v>374.80782993419348</v>
      </c>
      <c r="H15" s="155">
        <v>212.4238311962292</v>
      </c>
      <c r="I15" s="155">
        <v>320.24885218195948</v>
      </c>
      <c r="J15" s="155">
        <v>253.79170351101948</v>
      </c>
      <c r="K15" s="155">
        <v>32.995180369220897</v>
      </c>
      <c r="L15" s="155">
        <v>370.28891103535915</v>
      </c>
      <c r="M15" s="155">
        <v>228.33308303578573</v>
      </c>
      <c r="N15" s="155">
        <v>168.61686267932549</v>
      </c>
      <c r="O15" s="155">
        <v>218.86517360731193</v>
      </c>
      <c r="P15" s="155">
        <v>245.15735057062733</v>
      </c>
      <c r="Q15" s="155">
        <v>336.75559391531561</v>
      </c>
    </row>
    <row r="16" spans="1:17" x14ac:dyDescent="0.25">
      <c r="A16" s="84" t="s">
        <v>33</v>
      </c>
      <c r="B16" s="153">
        <v>50.406307218897062</v>
      </c>
      <c r="C16" s="153">
        <v>149.0490499497686</v>
      </c>
      <c r="D16" s="153">
        <v>381.82960709134039</v>
      </c>
      <c r="E16" s="153">
        <v>426.72002802515641</v>
      </c>
      <c r="F16" s="153">
        <v>466.44523665937265</v>
      </c>
      <c r="G16" s="153">
        <v>262.26247980823911</v>
      </c>
      <c r="H16" s="153">
        <v>43.74434472159566</v>
      </c>
      <c r="I16" s="153">
        <v>178.01453697031167</v>
      </c>
      <c r="J16" s="153">
        <v>141.19558291407969</v>
      </c>
      <c r="K16" s="153">
        <v>0</v>
      </c>
      <c r="L16" s="153">
        <v>298.7504423739249</v>
      </c>
      <c r="M16" s="153">
        <v>164.06025436781235</v>
      </c>
      <c r="N16" s="153">
        <v>68.089792793993141</v>
      </c>
      <c r="O16" s="153">
        <v>133.43097645353839</v>
      </c>
      <c r="P16" s="153">
        <v>180.43394007249682</v>
      </c>
      <c r="Q16" s="153">
        <v>187.82517538375615</v>
      </c>
    </row>
    <row r="17" spans="1:17" x14ac:dyDescent="0.25">
      <c r="A17" s="84" t="s">
        <v>29</v>
      </c>
      <c r="B17" s="153">
        <v>96.929747085634318</v>
      </c>
      <c r="C17" s="153">
        <v>103.77507707623629</v>
      </c>
      <c r="D17" s="153">
        <v>85.470781325532698</v>
      </c>
      <c r="E17" s="153">
        <v>88.250531186172864</v>
      </c>
      <c r="F17" s="153">
        <v>70.487794850086146</v>
      </c>
      <c r="G17" s="153">
        <v>75.571874507373309</v>
      </c>
      <c r="H17" s="153">
        <v>120.33030374483903</v>
      </c>
      <c r="I17" s="153">
        <v>95.117109825775742</v>
      </c>
      <c r="J17" s="153">
        <v>59.213343921503991</v>
      </c>
      <c r="K17" s="153">
        <v>0</v>
      </c>
      <c r="L17" s="153">
        <v>32.039699984584857</v>
      </c>
      <c r="M17" s="153">
        <v>22.214980015738671</v>
      </c>
      <c r="N17" s="153">
        <v>46.998177589919102</v>
      </c>
      <c r="O17" s="153">
        <v>24.169252097757621</v>
      </c>
      <c r="P17" s="153">
        <v>64.723410498130491</v>
      </c>
      <c r="Q17" s="153">
        <v>0</v>
      </c>
    </row>
    <row r="18" spans="1:17" x14ac:dyDescent="0.25">
      <c r="A18" s="84" t="s">
        <v>26</v>
      </c>
      <c r="B18" s="153">
        <v>34.257936383950955</v>
      </c>
      <c r="C18" s="153">
        <v>27.788742204220554</v>
      </c>
      <c r="D18" s="153">
        <v>22.980931977260958</v>
      </c>
      <c r="E18" s="153">
        <v>17.398494902251493</v>
      </c>
      <c r="F18" s="153">
        <v>24.53111384992684</v>
      </c>
      <c r="G18" s="153">
        <v>36.973475618581041</v>
      </c>
      <c r="H18" s="153">
        <v>48.349182729794506</v>
      </c>
      <c r="I18" s="153">
        <v>47.11720538587204</v>
      </c>
      <c r="J18" s="153">
        <v>53.382776675435807</v>
      </c>
      <c r="K18" s="153">
        <v>32.995180369220897</v>
      </c>
      <c r="L18" s="153">
        <v>39.498768676849423</v>
      </c>
      <c r="M18" s="153">
        <v>42.057848652234725</v>
      </c>
      <c r="N18" s="153">
        <v>53.528892295413229</v>
      </c>
      <c r="O18" s="153">
        <v>61.264945056015904</v>
      </c>
      <c r="P18" s="153">
        <v>0</v>
      </c>
      <c r="Q18" s="153">
        <v>148.93041853155947</v>
      </c>
    </row>
    <row r="19" spans="1:17" x14ac:dyDescent="0.25">
      <c r="A19" s="84" t="s">
        <v>25</v>
      </c>
      <c r="B19" s="153">
        <v>0</v>
      </c>
      <c r="C19" s="153">
        <v>0</v>
      </c>
      <c r="D19" s="153">
        <v>0</v>
      </c>
      <c r="E19" s="153">
        <v>0</v>
      </c>
      <c r="F19" s="153">
        <v>0</v>
      </c>
      <c r="G19" s="153">
        <v>0</v>
      </c>
      <c r="H19" s="153">
        <v>0</v>
      </c>
      <c r="I19" s="153">
        <v>0</v>
      </c>
      <c r="J19" s="153">
        <v>0</v>
      </c>
      <c r="K19" s="153">
        <v>0</v>
      </c>
      <c r="L19" s="153">
        <v>0</v>
      </c>
      <c r="M19" s="153">
        <v>0</v>
      </c>
      <c r="N19" s="153">
        <v>0</v>
      </c>
      <c r="O19" s="153">
        <v>0</v>
      </c>
      <c r="P19" s="153">
        <v>0</v>
      </c>
      <c r="Q19" s="153">
        <v>0</v>
      </c>
    </row>
    <row r="20" spans="1:17" x14ac:dyDescent="0.25">
      <c r="A20" s="84" t="s">
        <v>21</v>
      </c>
      <c r="B20" s="153">
        <v>0</v>
      </c>
      <c r="C20" s="153">
        <v>0</v>
      </c>
      <c r="D20" s="153">
        <v>0</v>
      </c>
      <c r="E20" s="153">
        <v>0</v>
      </c>
      <c r="F20" s="153">
        <v>0</v>
      </c>
      <c r="G20" s="153">
        <v>0</v>
      </c>
      <c r="H20" s="153">
        <v>0</v>
      </c>
      <c r="I20" s="153">
        <v>0</v>
      </c>
      <c r="J20" s="153">
        <v>0</v>
      </c>
      <c r="K20" s="153">
        <v>0</v>
      </c>
      <c r="L20" s="153">
        <v>0</v>
      </c>
      <c r="M20" s="153">
        <v>0</v>
      </c>
      <c r="N20" s="153">
        <v>0</v>
      </c>
      <c r="O20" s="153">
        <v>0</v>
      </c>
      <c r="P20" s="153">
        <v>0</v>
      </c>
      <c r="Q20" s="153">
        <v>0</v>
      </c>
    </row>
    <row r="21" spans="1:17" x14ac:dyDescent="0.25">
      <c r="A21" s="156" t="s">
        <v>116</v>
      </c>
      <c r="B21" s="155">
        <v>4471.3397153318547</v>
      </c>
      <c r="C21" s="155">
        <v>4748.2914006826804</v>
      </c>
      <c r="D21" s="155">
        <v>5138.5986866860485</v>
      </c>
      <c r="E21" s="155">
        <v>5449.5344332849618</v>
      </c>
      <c r="F21" s="155">
        <v>5543.5919494470991</v>
      </c>
      <c r="G21" s="155">
        <v>5510.6154432753174</v>
      </c>
      <c r="H21" s="155">
        <v>4793.6371013612106</v>
      </c>
      <c r="I21" s="155">
        <v>4987.4559757161524</v>
      </c>
      <c r="J21" s="155">
        <v>4782.2774736511174</v>
      </c>
      <c r="K21" s="155">
        <v>2747.480257163812</v>
      </c>
      <c r="L21" s="155">
        <v>4558.9100258961053</v>
      </c>
      <c r="M21" s="155">
        <v>4444.0001628055597</v>
      </c>
      <c r="N21" s="155">
        <v>3991.2857850425316</v>
      </c>
      <c r="O21" s="155">
        <v>4064.4126954627122</v>
      </c>
      <c r="P21" s="155">
        <v>3994.1597625834702</v>
      </c>
      <c r="Q21" s="155">
        <v>4122.1884585754478</v>
      </c>
    </row>
    <row r="22" spans="1:17" x14ac:dyDescent="0.25">
      <c r="A22" s="84" t="s">
        <v>33</v>
      </c>
      <c r="B22" s="153">
        <v>665.66661455984718</v>
      </c>
      <c r="C22" s="153">
        <v>980.00917072375194</v>
      </c>
      <c r="D22" s="153">
        <v>801.56589480366426</v>
      </c>
      <c r="E22" s="153">
        <v>715.64037378853754</v>
      </c>
      <c r="F22" s="153">
        <v>860.94110531597062</v>
      </c>
      <c r="G22" s="153">
        <v>966.56914083649735</v>
      </c>
      <c r="H22" s="153">
        <v>1164.7916003988905</v>
      </c>
      <c r="I22" s="153">
        <v>1123.8856251683446</v>
      </c>
      <c r="J22" s="153">
        <v>1111.3759012978533</v>
      </c>
      <c r="K22" s="153">
        <v>533.56254898870861</v>
      </c>
      <c r="L22" s="153">
        <v>709.35330429050271</v>
      </c>
      <c r="M22" s="153">
        <v>910.55005356828349</v>
      </c>
      <c r="N22" s="153">
        <v>792.28866157257733</v>
      </c>
      <c r="O22" s="153">
        <v>952.76534026263073</v>
      </c>
      <c r="P22" s="153">
        <v>776.24835387900885</v>
      </c>
      <c r="Q22" s="153">
        <v>575.29920539345312</v>
      </c>
    </row>
    <row r="23" spans="1:17" x14ac:dyDescent="0.25">
      <c r="A23" s="84" t="s">
        <v>47</v>
      </c>
      <c r="B23" s="153">
        <v>2544.8643778151236</v>
      </c>
      <c r="C23" s="153">
        <v>2267.2544023000801</v>
      </c>
      <c r="D23" s="153">
        <v>2955.4694393637601</v>
      </c>
      <c r="E23" s="153">
        <v>3224.5991996302796</v>
      </c>
      <c r="F23" s="153">
        <v>3211.6290626350801</v>
      </c>
      <c r="G23" s="153">
        <v>2962.3003024388145</v>
      </c>
      <c r="H23" s="153">
        <v>2308.0523642395201</v>
      </c>
      <c r="I23" s="153">
        <v>2547.4032687650397</v>
      </c>
      <c r="J23" s="153">
        <v>2380.5490327797597</v>
      </c>
      <c r="K23" s="153">
        <v>1447.6207692160799</v>
      </c>
      <c r="L23" s="153">
        <v>2812.6993438247523</v>
      </c>
      <c r="M23" s="153">
        <v>2489.7281106577639</v>
      </c>
      <c r="N23" s="153">
        <v>2078.9947866738821</v>
      </c>
      <c r="O23" s="153">
        <v>1992.0168269675294</v>
      </c>
      <c r="P23" s="153">
        <v>2126.5738740503407</v>
      </c>
      <c r="Q23" s="153">
        <v>2322.05462519509</v>
      </c>
    </row>
    <row r="24" spans="1:17" x14ac:dyDescent="0.25">
      <c r="A24" s="84" t="s">
        <v>29</v>
      </c>
      <c r="B24" s="153">
        <v>0</v>
      </c>
      <c r="C24" s="153">
        <v>0</v>
      </c>
      <c r="D24" s="153">
        <v>0</v>
      </c>
      <c r="E24" s="153">
        <v>0</v>
      </c>
      <c r="F24" s="153">
        <v>0</v>
      </c>
      <c r="G24" s="153">
        <v>0</v>
      </c>
      <c r="H24" s="153">
        <v>0</v>
      </c>
      <c r="I24" s="153">
        <v>0</v>
      </c>
      <c r="J24" s="153">
        <v>0</v>
      </c>
      <c r="K24" s="153">
        <v>86.549828027950383</v>
      </c>
      <c r="L24" s="153">
        <v>0</v>
      </c>
      <c r="M24" s="153">
        <v>0</v>
      </c>
      <c r="N24" s="153">
        <v>0</v>
      </c>
      <c r="O24" s="153">
        <v>0</v>
      </c>
      <c r="P24" s="153">
        <v>0</v>
      </c>
      <c r="Q24" s="153">
        <v>0</v>
      </c>
    </row>
    <row r="25" spans="1:17" x14ac:dyDescent="0.25">
      <c r="A25" s="84" t="s">
        <v>26</v>
      </c>
      <c r="B25" s="153">
        <v>0</v>
      </c>
      <c r="C25" s="153">
        <v>0</v>
      </c>
      <c r="D25" s="153">
        <v>0</v>
      </c>
      <c r="E25" s="153">
        <v>0</v>
      </c>
      <c r="F25" s="153">
        <v>0</v>
      </c>
      <c r="G25" s="153">
        <v>0</v>
      </c>
      <c r="H25" s="153">
        <v>0</v>
      </c>
      <c r="I25" s="153">
        <v>0</v>
      </c>
      <c r="J25" s="153">
        <v>0</v>
      </c>
      <c r="K25" s="153">
        <v>23.686444314785351</v>
      </c>
      <c r="L25" s="153">
        <v>0</v>
      </c>
      <c r="M25" s="153">
        <v>0</v>
      </c>
      <c r="N25" s="153">
        <v>0</v>
      </c>
      <c r="O25" s="153">
        <v>0</v>
      </c>
      <c r="P25" s="153">
        <v>0</v>
      </c>
      <c r="Q25" s="153">
        <v>0</v>
      </c>
    </row>
    <row r="26" spans="1:17" x14ac:dyDescent="0.25">
      <c r="A26" s="84" t="s">
        <v>25</v>
      </c>
      <c r="B26" s="153">
        <v>1260.8087229568841</v>
      </c>
      <c r="C26" s="153">
        <v>1501.0278276588481</v>
      </c>
      <c r="D26" s="153">
        <v>1381.563352518624</v>
      </c>
      <c r="E26" s="153">
        <v>1509.2948598661442</v>
      </c>
      <c r="F26" s="153">
        <v>1471.0217814960481</v>
      </c>
      <c r="G26" s="153">
        <v>1581.7460000000053</v>
      </c>
      <c r="H26" s="153">
        <v>1320.7931367228</v>
      </c>
      <c r="I26" s="153">
        <v>1316.167081782768</v>
      </c>
      <c r="J26" s="153">
        <v>1290.3525395735041</v>
      </c>
      <c r="K26" s="153">
        <v>656.06066661628802</v>
      </c>
      <c r="L26" s="153">
        <v>1036.8573777808501</v>
      </c>
      <c r="M26" s="153">
        <v>1043.7219985795125</v>
      </c>
      <c r="N26" s="153">
        <v>1120.0023367960723</v>
      </c>
      <c r="O26" s="153">
        <v>1119.630528232552</v>
      </c>
      <c r="P26" s="153">
        <v>1091.3375346541206</v>
      </c>
      <c r="Q26" s="153">
        <v>1224.8346279869047</v>
      </c>
    </row>
    <row r="27" spans="1:17" x14ac:dyDescent="0.25">
      <c r="A27" s="156" t="s">
        <v>113</v>
      </c>
      <c r="B27" s="155">
        <v>519.09426170502888</v>
      </c>
      <c r="C27" s="155">
        <v>538.48825598999292</v>
      </c>
      <c r="D27" s="155">
        <v>594.34342023536146</v>
      </c>
      <c r="E27" s="155">
        <v>619.69442834376355</v>
      </c>
      <c r="F27" s="155">
        <v>641.31526051578567</v>
      </c>
      <c r="G27" s="155">
        <v>628.8857383447355</v>
      </c>
      <c r="H27" s="155">
        <v>572.88434456841935</v>
      </c>
      <c r="I27" s="155">
        <v>592.48802409509585</v>
      </c>
      <c r="J27" s="155">
        <v>560.59703271837259</v>
      </c>
      <c r="K27" s="155">
        <v>347.70750906075284</v>
      </c>
      <c r="L27" s="155">
        <v>527.19954299580581</v>
      </c>
      <c r="M27" s="155">
        <v>513.02282613382499</v>
      </c>
      <c r="N27" s="155">
        <v>458.80510953662213</v>
      </c>
      <c r="O27" s="155">
        <v>468.0572641589369</v>
      </c>
      <c r="P27" s="155">
        <v>460.75519614876066</v>
      </c>
      <c r="Q27" s="155">
        <v>333.89555836648884</v>
      </c>
    </row>
    <row r="28" spans="1:17" x14ac:dyDescent="0.25">
      <c r="A28" s="152" t="s">
        <v>123</v>
      </c>
      <c r="B28" s="151">
        <v>519.09426170502888</v>
      </c>
      <c r="C28" s="151">
        <v>538.48825598999292</v>
      </c>
      <c r="D28" s="151">
        <v>594.34342023536146</v>
      </c>
      <c r="E28" s="151">
        <v>619.69442834376355</v>
      </c>
      <c r="F28" s="151">
        <v>641.31526051578567</v>
      </c>
      <c r="G28" s="151">
        <v>628.8857383447355</v>
      </c>
      <c r="H28" s="151">
        <v>572.88434456841935</v>
      </c>
      <c r="I28" s="151">
        <v>592.48802409509585</v>
      </c>
      <c r="J28" s="151">
        <v>560.59703271837259</v>
      </c>
      <c r="K28" s="151">
        <v>347.70750906075284</v>
      </c>
      <c r="L28" s="151">
        <v>527.19954299580581</v>
      </c>
      <c r="M28" s="151">
        <v>513.02282613382499</v>
      </c>
      <c r="N28" s="151">
        <v>458.80510953662213</v>
      </c>
      <c r="O28" s="151">
        <v>468.0572641589369</v>
      </c>
      <c r="P28" s="151">
        <v>460.75519614876066</v>
      </c>
      <c r="Q28" s="151">
        <v>333.89555836648884</v>
      </c>
    </row>
    <row r="29" spans="1:17" x14ac:dyDescent="0.25">
      <c r="A29" s="154" t="s">
        <v>30</v>
      </c>
      <c r="B29" s="153">
        <v>246.5132376942428</v>
      </c>
      <c r="C29" s="153">
        <v>273.01799292701673</v>
      </c>
      <c r="D29" s="153">
        <v>309.34811693356602</v>
      </c>
      <c r="E29" s="153">
        <v>316.13773255022977</v>
      </c>
      <c r="F29" s="153">
        <v>332.88845136218242</v>
      </c>
      <c r="G29" s="153">
        <v>325.52324365744192</v>
      </c>
      <c r="H29" s="153">
        <v>311.36582076463048</v>
      </c>
      <c r="I29" s="153">
        <v>317.86217926836093</v>
      </c>
      <c r="J29" s="153">
        <v>287.51878291672944</v>
      </c>
      <c r="K29" s="153">
        <v>189.71462855377914</v>
      </c>
      <c r="L29" s="153">
        <v>251.62722058234672</v>
      </c>
      <c r="M29" s="153">
        <v>253.93367169151665</v>
      </c>
      <c r="N29" s="153">
        <v>224.14343008991113</v>
      </c>
      <c r="O29" s="153">
        <v>226.32489391710325</v>
      </c>
      <c r="P29" s="153">
        <v>230.99803700187272</v>
      </c>
      <c r="Q29" s="153">
        <v>229.14190571828053</v>
      </c>
    </row>
    <row r="30" spans="1:17" x14ac:dyDescent="0.25">
      <c r="A30" s="154" t="s">
        <v>125</v>
      </c>
      <c r="B30" s="153">
        <v>43.35867953905759</v>
      </c>
      <c r="C30" s="153">
        <v>32.610221028048215</v>
      </c>
      <c r="D30" s="153">
        <v>30.782722059993105</v>
      </c>
      <c r="E30" s="153">
        <v>40.459692704148488</v>
      </c>
      <c r="F30" s="153">
        <v>37.106311782955245</v>
      </c>
      <c r="G30" s="153">
        <v>38.943154737436856</v>
      </c>
      <c r="H30" s="153">
        <v>40.140406462801941</v>
      </c>
      <c r="I30" s="153">
        <v>36.628479770877235</v>
      </c>
      <c r="J30" s="153">
        <v>32.905586308756078</v>
      </c>
      <c r="K30" s="153">
        <v>17.997867994767542</v>
      </c>
      <c r="L30" s="153">
        <v>23.796817300864458</v>
      </c>
      <c r="M30" s="153">
        <v>25.249425445662947</v>
      </c>
      <c r="N30" s="153">
        <v>19.806401441774234</v>
      </c>
      <c r="O30" s="153">
        <v>16.353749406005484</v>
      </c>
      <c r="P30" s="153">
        <v>14.325553603093008</v>
      </c>
      <c r="Q30" s="153">
        <v>27.249618455526019</v>
      </c>
    </row>
    <row r="31" spans="1:17" x14ac:dyDescent="0.25">
      <c r="A31" s="154" t="s">
        <v>29</v>
      </c>
      <c r="B31" s="153">
        <v>229.22234447172846</v>
      </c>
      <c r="C31" s="153">
        <v>232.86004203492803</v>
      </c>
      <c r="D31" s="153">
        <v>254.21258124180233</v>
      </c>
      <c r="E31" s="153">
        <v>263.09700308938528</v>
      </c>
      <c r="F31" s="153">
        <v>271.32049737064807</v>
      </c>
      <c r="G31" s="153">
        <v>264.41933994985681</v>
      </c>
      <c r="H31" s="153">
        <v>221.37811734098696</v>
      </c>
      <c r="I31" s="153">
        <v>237.9973650558577</v>
      </c>
      <c r="J31" s="153">
        <v>240.17266349288704</v>
      </c>
      <c r="K31" s="153">
        <v>139.99501251220616</v>
      </c>
      <c r="L31" s="153">
        <v>251.77550511259471</v>
      </c>
      <c r="M31" s="153">
        <v>233.83972899664539</v>
      </c>
      <c r="N31" s="153">
        <v>214.85527800493676</v>
      </c>
      <c r="O31" s="153">
        <v>225.37862083582817</v>
      </c>
      <c r="P31" s="153">
        <v>215.43160554379497</v>
      </c>
      <c r="Q31" s="153">
        <v>77.504034192682312</v>
      </c>
    </row>
    <row r="32" spans="1:17" x14ac:dyDescent="0.25">
      <c r="A32" s="154" t="s">
        <v>26</v>
      </c>
      <c r="B32" s="153">
        <v>0</v>
      </c>
      <c r="C32" s="153">
        <v>0</v>
      </c>
      <c r="D32" s="153">
        <v>0</v>
      </c>
      <c r="E32" s="153">
        <v>0</v>
      </c>
      <c r="F32" s="153">
        <v>0</v>
      </c>
      <c r="G32" s="153">
        <v>0</v>
      </c>
      <c r="H32" s="153">
        <v>0</v>
      </c>
      <c r="I32" s="153">
        <v>0</v>
      </c>
      <c r="J32" s="153">
        <v>0</v>
      </c>
      <c r="K32" s="153">
        <v>0</v>
      </c>
      <c r="L32" s="153">
        <v>0</v>
      </c>
      <c r="M32" s="153">
        <v>0</v>
      </c>
      <c r="N32" s="153">
        <v>0</v>
      </c>
      <c r="O32" s="153">
        <v>0</v>
      </c>
      <c r="P32" s="153">
        <v>0</v>
      </c>
      <c r="Q32" s="153">
        <v>0</v>
      </c>
    </row>
    <row r="33" spans="1:17" x14ac:dyDescent="0.25">
      <c r="A33" s="152" t="s">
        <v>122</v>
      </c>
      <c r="B33" s="151">
        <v>0</v>
      </c>
      <c r="C33" s="151">
        <v>0</v>
      </c>
      <c r="D33" s="151">
        <v>0</v>
      </c>
      <c r="E33" s="151">
        <v>0</v>
      </c>
      <c r="F33" s="151">
        <v>0</v>
      </c>
      <c r="G33" s="151">
        <v>0</v>
      </c>
      <c r="H33" s="151">
        <v>0</v>
      </c>
      <c r="I33" s="151">
        <v>0</v>
      </c>
      <c r="J33" s="151">
        <v>0</v>
      </c>
      <c r="K33" s="151">
        <v>0</v>
      </c>
      <c r="L33" s="151">
        <v>0</v>
      </c>
      <c r="M33" s="151">
        <v>0</v>
      </c>
      <c r="N33" s="151">
        <v>0</v>
      </c>
      <c r="O33" s="151">
        <v>0</v>
      </c>
      <c r="P33" s="151">
        <v>0</v>
      </c>
      <c r="Q33" s="151">
        <v>0</v>
      </c>
    </row>
    <row r="34" spans="1:17" x14ac:dyDescent="0.25">
      <c r="A34" s="156" t="s">
        <v>112</v>
      </c>
      <c r="B34" s="155">
        <v>197.81599071527236</v>
      </c>
      <c r="C34" s="155">
        <v>211.83275345903962</v>
      </c>
      <c r="D34" s="155">
        <v>233.61313575394854</v>
      </c>
      <c r="E34" s="155">
        <v>243.23392612494308</v>
      </c>
      <c r="F34" s="155">
        <v>253.34455642268171</v>
      </c>
      <c r="G34" s="155">
        <v>247.66727309284619</v>
      </c>
      <c r="H34" s="155">
        <v>229.07662904461588</v>
      </c>
      <c r="I34" s="155">
        <v>234.96964283953693</v>
      </c>
      <c r="J34" s="155">
        <v>218.69067720237049</v>
      </c>
      <c r="K34" s="155">
        <v>133.64295276281905</v>
      </c>
      <c r="L34" s="155">
        <v>197.72839714617891</v>
      </c>
      <c r="M34" s="155">
        <v>194.91157351823887</v>
      </c>
      <c r="N34" s="155">
        <v>171.01362349229422</v>
      </c>
      <c r="O34" s="155">
        <v>174.61456608440932</v>
      </c>
      <c r="P34" s="155">
        <v>174.3001917725002</v>
      </c>
      <c r="Q34" s="155">
        <v>169.22867782890239</v>
      </c>
    </row>
    <row r="35" spans="1:17" x14ac:dyDescent="0.25">
      <c r="A35" s="152" t="s">
        <v>121</v>
      </c>
      <c r="B35" s="151">
        <v>88.655935917318729</v>
      </c>
      <c r="C35" s="151">
        <v>93.175428088277798</v>
      </c>
      <c r="D35" s="151">
        <v>103.785926104014</v>
      </c>
      <c r="E35" s="151">
        <v>108.89091869053074</v>
      </c>
      <c r="F35" s="151">
        <v>112.93981663860214</v>
      </c>
      <c r="G35" s="151">
        <v>111.36323319039566</v>
      </c>
      <c r="H35" s="151">
        <v>107.89240656848803</v>
      </c>
      <c r="I35" s="151">
        <v>109.22335629361859</v>
      </c>
      <c r="J35" s="151">
        <v>99.111099002988453</v>
      </c>
      <c r="K35" s="151">
        <v>64.757790650244957</v>
      </c>
      <c r="L35" s="151">
        <v>85.916430653029821</v>
      </c>
      <c r="M35" s="151">
        <v>87.402358505090135</v>
      </c>
      <c r="N35" s="151">
        <v>76.748607212422115</v>
      </c>
      <c r="O35" s="151">
        <v>76.519531877489783</v>
      </c>
      <c r="P35" s="151">
        <v>77.542306072019514</v>
      </c>
      <c r="Q35" s="151">
        <v>81.867130101236057</v>
      </c>
    </row>
    <row r="36" spans="1:17" x14ac:dyDescent="0.25">
      <c r="A36" s="154" t="s">
        <v>30</v>
      </c>
      <c r="B36" s="153">
        <v>75.394891690049064</v>
      </c>
      <c r="C36" s="153">
        <v>83.233704236865037</v>
      </c>
      <c r="D36" s="153">
        <v>94.393030927404197</v>
      </c>
      <c r="E36" s="153">
        <v>96.536109607575369</v>
      </c>
      <c r="F36" s="153">
        <v>101.61322376123795</v>
      </c>
      <c r="G36" s="153">
        <v>99.464096147051194</v>
      </c>
      <c r="H36" s="153">
        <v>95.571586285816792</v>
      </c>
      <c r="I36" s="153">
        <v>97.937627334353422</v>
      </c>
      <c r="J36" s="153">
        <v>88.93300664914662</v>
      </c>
      <c r="K36" s="153">
        <v>59.146658979678861</v>
      </c>
      <c r="L36" s="153">
        <v>78.493194761544231</v>
      </c>
      <c r="M36" s="153">
        <v>79.497655973027406</v>
      </c>
      <c r="N36" s="153">
        <v>70.517351732547596</v>
      </c>
      <c r="O36" s="153">
        <v>71.362995513788448</v>
      </c>
      <c r="P36" s="153">
        <v>73.014260239155064</v>
      </c>
      <c r="Q36" s="153">
        <v>73.166187016255947</v>
      </c>
    </row>
    <row r="37" spans="1:17" x14ac:dyDescent="0.25">
      <c r="A37" s="154" t="s">
        <v>125</v>
      </c>
      <c r="B37" s="153">
        <v>13.261044227269666</v>
      </c>
      <c r="C37" s="153">
        <v>9.9417238514127604</v>
      </c>
      <c r="D37" s="153">
        <v>9.3928951766097999</v>
      </c>
      <c r="E37" s="153">
        <v>12.354809082955375</v>
      </c>
      <c r="F37" s="153">
        <v>11.32659287736419</v>
      </c>
      <c r="G37" s="153">
        <v>11.899137043344462</v>
      </c>
      <c r="H37" s="153">
        <v>12.32082028267123</v>
      </c>
      <c r="I37" s="153">
        <v>11.285728959265171</v>
      </c>
      <c r="J37" s="153">
        <v>10.17809235384183</v>
      </c>
      <c r="K37" s="153">
        <v>5.6111316705660936</v>
      </c>
      <c r="L37" s="153">
        <v>7.4232358914855956</v>
      </c>
      <c r="M37" s="153">
        <v>7.9047025320627275</v>
      </c>
      <c r="N37" s="153">
        <v>6.2312554798745268</v>
      </c>
      <c r="O37" s="153">
        <v>5.1565363637013357</v>
      </c>
      <c r="P37" s="153">
        <v>4.5280458328644526</v>
      </c>
      <c r="Q37" s="153">
        <v>8.700943084980107</v>
      </c>
    </row>
    <row r="38" spans="1:17" x14ac:dyDescent="0.25">
      <c r="A38" s="154" t="s">
        <v>26</v>
      </c>
      <c r="B38" s="153">
        <v>0</v>
      </c>
      <c r="C38" s="153">
        <v>0</v>
      </c>
      <c r="D38" s="153">
        <v>0</v>
      </c>
      <c r="E38" s="153">
        <v>0</v>
      </c>
      <c r="F38" s="153">
        <v>0</v>
      </c>
      <c r="G38" s="153">
        <v>0</v>
      </c>
      <c r="H38" s="153">
        <v>0</v>
      </c>
      <c r="I38" s="153">
        <v>0</v>
      </c>
      <c r="J38" s="153">
        <v>0</v>
      </c>
      <c r="K38" s="153">
        <v>0</v>
      </c>
      <c r="L38" s="153">
        <v>0</v>
      </c>
      <c r="M38" s="153">
        <v>0</v>
      </c>
      <c r="N38" s="153">
        <v>0</v>
      </c>
      <c r="O38" s="153">
        <v>0</v>
      </c>
      <c r="P38" s="153">
        <v>0</v>
      </c>
      <c r="Q38" s="153">
        <v>0</v>
      </c>
    </row>
    <row r="39" spans="1:17" x14ac:dyDescent="0.25">
      <c r="A39" s="152" t="s">
        <v>120</v>
      </c>
      <c r="B39" s="151">
        <v>109.16005479795363</v>
      </c>
      <c r="C39" s="151">
        <v>118.65732537076182</v>
      </c>
      <c r="D39" s="151">
        <v>129.82720964993453</v>
      </c>
      <c r="E39" s="151">
        <v>134.34300743441233</v>
      </c>
      <c r="F39" s="151">
        <v>140.40473978407957</v>
      </c>
      <c r="G39" s="151">
        <v>136.30403990245051</v>
      </c>
      <c r="H39" s="151">
        <v>121.18422247612786</v>
      </c>
      <c r="I39" s="151">
        <v>125.74628654591834</v>
      </c>
      <c r="J39" s="151">
        <v>119.57957819938204</v>
      </c>
      <c r="K39" s="151">
        <v>68.885162112574093</v>
      </c>
      <c r="L39" s="151">
        <v>111.81196649314907</v>
      </c>
      <c r="M39" s="151">
        <v>107.50921501314873</v>
      </c>
      <c r="N39" s="151">
        <v>94.2650162798721</v>
      </c>
      <c r="O39" s="151">
        <v>98.095034206919536</v>
      </c>
      <c r="P39" s="151">
        <v>96.757885700480685</v>
      </c>
      <c r="Q39" s="151">
        <v>87.361547727666348</v>
      </c>
    </row>
    <row r="40" spans="1:17" x14ac:dyDescent="0.25">
      <c r="A40" s="150" t="s">
        <v>33</v>
      </c>
      <c r="B40" s="87">
        <v>63.155982295130329</v>
      </c>
      <c r="C40" s="87">
        <v>80.788504175291109</v>
      </c>
      <c r="D40" s="87">
        <v>86.759507716388313</v>
      </c>
      <c r="E40" s="87">
        <v>88.102434207342</v>
      </c>
      <c r="F40" s="87">
        <v>95.38519872658928</v>
      </c>
      <c r="G40" s="87">
        <v>90.514244090084901</v>
      </c>
      <c r="H40" s="87">
        <v>80.057287936620909</v>
      </c>
      <c r="I40" s="87">
        <v>84.825999433252335</v>
      </c>
      <c r="J40" s="87">
        <v>81.929232419568436</v>
      </c>
      <c r="K40" s="87">
        <v>39.90563569562449</v>
      </c>
      <c r="L40" s="87">
        <v>75.378685959097425</v>
      </c>
      <c r="M40" s="87">
        <v>73.3307458491972</v>
      </c>
      <c r="N40" s="87">
        <v>61.859392942694576</v>
      </c>
      <c r="O40" s="87">
        <v>69.107566391333904</v>
      </c>
      <c r="P40" s="87">
        <v>69.038417200616962</v>
      </c>
      <c r="Q40" s="87">
        <v>49.595094139342009</v>
      </c>
    </row>
    <row r="41" spans="1:17" x14ac:dyDescent="0.25">
      <c r="A41" s="150" t="s">
        <v>31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30</v>
      </c>
      <c r="B42" s="87">
        <v>35.266466745925335</v>
      </c>
      <c r="C42" s="87">
        <v>30.755144606844624</v>
      </c>
      <c r="D42" s="87">
        <v>35.571482976463436</v>
      </c>
      <c r="E42" s="87">
        <v>37.711718039696692</v>
      </c>
      <c r="F42" s="87">
        <v>36.877281610242846</v>
      </c>
      <c r="G42" s="87">
        <v>36.956418329349475</v>
      </c>
      <c r="H42" s="87">
        <v>32.553539343997457</v>
      </c>
      <c r="I42" s="87">
        <v>32.596999524160999</v>
      </c>
      <c r="J42" s="87">
        <v>29.547744316599697</v>
      </c>
      <c r="K42" s="87">
        <v>22.295534467788912</v>
      </c>
      <c r="L42" s="87">
        <v>29.102364405245662</v>
      </c>
      <c r="M42" s="87">
        <v>27.434057443371298</v>
      </c>
      <c r="N42" s="87">
        <v>25.348727559457576</v>
      </c>
      <c r="O42" s="87">
        <v>22.481201885654784</v>
      </c>
      <c r="P42" s="87">
        <v>26.031332227622233</v>
      </c>
      <c r="Q42" s="87">
        <v>23.607280534289309</v>
      </c>
    </row>
    <row r="43" spans="1:17" x14ac:dyDescent="0.25">
      <c r="A43" s="150" t="s">
        <v>125</v>
      </c>
      <c r="B43" s="87">
        <v>6.308705367958523</v>
      </c>
      <c r="C43" s="87">
        <v>3.7593951700241952</v>
      </c>
      <c r="D43" s="87">
        <v>3.6362768090416946</v>
      </c>
      <c r="E43" s="87">
        <v>4.9302581760067659</v>
      </c>
      <c r="F43" s="87">
        <v>4.210427957861306</v>
      </c>
      <c r="G43" s="87">
        <v>4.5213079285919342</v>
      </c>
      <c r="H43" s="87">
        <v>4.2799452434210412</v>
      </c>
      <c r="I43" s="87">
        <v>3.8411146196756771</v>
      </c>
      <c r="J43" s="87">
        <v>3.4627490168114394</v>
      </c>
      <c r="K43" s="87">
        <v>2.1720667988929394</v>
      </c>
      <c r="L43" s="87">
        <v>2.8391976249033721</v>
      </c>
      <c r="M43" s="87">
        <v>2.8065758545969408</v>
      </c>
      <c r="N43" s="87">
        <v>2.3137927861668524</v>
      </c>
      <c r="O43" s="87">
        <v>1.6908354029102102</v>
      </c>
      <c r="P43" s="87">
        <v>1.6881362722414974</v>
      </c>
      <c r="Q43" s="87">
        <v>2.874922755338869</v>
      </c>
    </row>
    <row r="44" spans="1:17" x14ac:dyDescent="0.25">
      <c r="A44" s="150" t="s">
        <v>29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28</v>
      </c>
      <c r="B45" s="87">
        <v>0</v>
      </c>
      <c r="C45" s="87">
        <v>0</v>
      </c>
      <c r="D45" s="87">
        <v>0</v>
      </c>
      <c r="E45" s="87">
        <v>0</v>
      </c>
      <c r="F45" s="87">
        <v>0</v>
      </c>
      <c r="G45" s="87">
        <v>0</v>
      </c>
      <c r="H45" s="87">
        <v>0</v>
      </c>
      <c r="I45" s="87">
        <v>0</v>
      </c>
      <c r="J45" s="87">
        <v>0</v>
      </c>
      <c r="K45" s="87">
        <v>0</v>
      </c>
      <c r="L45" s="87">
        <v>0</v>
      </c>
      <c r="M45" s="87">
        <v>0</v>
      </c>
      <c r="N45" s="87">
        <v>0</v>
      </c>
      <c r="O45" s="87">
        <v>0</v>
      </c>
      <c r="P45" s="87">
        <v>0</v>
      </c>
      <c r="Q45" s="87">
        <v>0</v>
      </c>
    </row>
    <row r="46" spans="1:17" x14ac:dyDescent="0.25">
      <c r="A46" s="150" t="s">
        <v>26</v>
      </c>
      <c r="B46" s="87">
        <v>4.4289003889394438</v>
      </c>
      <c r="C46" s="87">
        <v>3.3542814186019005</v>
      </c>
      <c r="D46" s="87">
        <v>3.8599421480410983</v>
      </c>
      <c r="E46" s="87">
        <v>3.5985970113668908</v>
      </c>
      <c r="F46" s="87">
        <v>3.9318314893861164</v>
      </c>
      <c r="G46" s="87">
        <v>4.3120695544241903</v>
      </c>
      <c r="H46" s="87">
        <v>4.2934499520884541</v>
      </c>
      <c r="I46" s="87">
        <v>4.482172968829313</v>
      </c>
      <c r="J46" s="87">
        <v>4.6398524464024691</v>
      </c>
      <c r="K46" s="87">
        <v>4.5119251502677615</v>
      </c>
      <c r="L46" s="87">
        <v>4.4917185039026037</v>
      </c>
      <c r="M46" s="87">
        <v>3.9378358659832933</v>
      </c>
      <c r="N46" s="87">
        <v>4.7431029915530916</v>
      </c>
      <c r="O46" s="87">
        <v>4.8154305270206397</v>
      </c>
      <c r="P46" s="87">
        <v>0</v>
      </c>
      <c r="Q46" s="87">
        <v>11.284250298696161</v>
      </c>
    </row>
    <row r="47" spans="1:17" x14ac:dyDescent="0.25">
      <c r="A47" s="150" t="s">
        <v>25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86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22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2" t="s">
        <v>119</v>
      </c>
      <c r="B50" s="151">
        <v>0</v>
      </c>
      <c r="C50" s="151">
        <v>0</v>
      </c>
      <c r="D50" s="151">
        <v>0</v>
      </c>
      <c r="E50" s="151">
        <v>0</v>
      </c>
      <c r="F50" s="151">
        <v>0</v>
      </c>
      <c r="G50" s="151">
        <v>0</v>
      </c>
      <c r="H50" s="151">
        <v>0</v>
      </c>
      <c r="I50" s="151">
        <v>0</v>
      </c>
      <c r="J50" s="151">
        <v>0</v>
      </c>
      <c r="K50" s="151">
        <v>0</v>
      </c>
      <c r="L50" s="151">
        <v>0</v>
      </c>
      <c r="M50" s="151">
        <v>0</v>
      </c>
      <c r="N50" s="151">
        <v>0</v>
      </c>
      <c r="O50" s="151">
        <v>0</v>
      </c>
      <c r="P50" s="151">
        <v>0</v>
      </c>
      <c r="Q50" s="151">
        <v>0</v>
      </c>
    </row>
    <row r="51" spans="1:17" x14ac:dyDescent="0.25">
      <c r="A51" s="177" t="s">
        <v>98</v>
      </c>
      <c r="B51" s="176">
        <v>438.81784858440301</v>
      </c>
      <c r="C51" s="176">
        <v>484.92645396628552</v>
      </c>
      <c r="D51" s="176">
        <v>468.66868559653716</v>
      </c>
      <c r="E51" s="176">
        <v>383.05930318422435</v>
      </c>
      <c r="F51" s="176">
        <v>404.06406553895579</v>
      </c>
      <c r="G51" s="176">
        <v>375.99085257825612</v>
      </c>
      <c r="H51" s="176">
        <v>384.23582453681735</v>
      </c>
      <c r="I51" s="176">
        <v>432.78045453661986</v>
      </c>
      <c r="J51" s="176">
        <v>390.15665434466257</v>
      </c>
      <c r="K51" s="176">
        <v>224.37360708589131</v>
      </c>
      <c r="L51" s="176">
        <v>421.64879571569094</v>
      </c>
      <c r="M51" s="176">
        <v>383.28644674454722</v>
      </c>
      <c r="N51" s="176">
        <v>335.68892210495693</v>
      </c>
      <c r="O51" s="176">
        <v>353.48765814086954</v>
      </c>
      <c r="P51" s="176">
        <v>331.56098036481347</v>
      </c>
      <c r="Q51" s="176">
        <v>315.03634929341422</v>
      </c>
    </row>
    <row r="52" spans="1:17" x14ac:dyDescent="0.25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ht="12.75" x14ac:dyDescent="0.25">
      <c r="A53" s="97" t="s">
        <v>45</v>
      </c>
      <c r="B53" s="96">
        <v>204.07983059443043</v>
      </c>
      <c r="C53" s="96">
        <v>187.3190729657729</v>
      </c>
      <c r="D53" s="96">
        <v>209.37667259338608</v>
      </c>
      <c r="E53" s="96">
        <v>198.19071926546815</v>
      </c>
      <c r="F53" s="96">
        <v>201.81534102280435</v>
      </c>
      <c r="G53" s="96">
        <v>188.79131979293066</v>
      </c>
      <c r="H53" s="96">
        <v>193.70308823207463</v>
      </c>
      <c r="I53" s="96">
        <v>201.61361589416546</v>
      </c>
      <c r="J53" s="96">
        <v>183.90635983258289</v>
      </c>
      <c r="K53" s="96">
        <v>105.07836817481588</v>
      </c>
      <c r="L53" s="96">
        <v>160.30062585842714</v>
      </c>
      <c r="M53" s="96">
        <v>171.86501686768815</v>
      </c>
      <c r="N53" s="96">
        <v>144.95103722725514</v>
      </c>
      <c r="O53" s="96">
        <v>143.2790898104094</v>
      </c>
      <c r="P53" s="96">
        <v>145.1519292901834</v>
      </c>
      <c r="Q53" s="96">
        <v>134.89549432378922</v>
      </c>
    </row>
    <row r="54" spans="1:17" x14ac:dyDescent="0.25">
      <c r="A54" s="132" t="s">
        <v>83</v>
      </c>
      <c r="B54" s="160">
        <v>0</v>
      </c>
      <c r="C54" s="160">
        <v>0</v>
      </c>
      <c r="D54" s="160">
        <v>0</v>
      </c>
      <c r="E54" s="160">
        <v>0</v>
      </c>
      <c r="F54" s="160">
        <v>0</v>
      </c>
      <c r="G54" s="160">
        <v>0</v>
      </c>
      <c r="H54" s="160">
        <v>0</v>
      </c>
      <c r="I54" s="160">
        <v>0</v>
      </c>
      <c r="J54" s="160">
        <v>0</v>
      </c>
      <c r="K54" s="160">
        <v>0</v>
      </c>
      <c r="L54" s="160">
        <v>0</v>
      </c>
      <c r="M54" s="160">
        <v>0</v>
      </c>
      <c r="N54" s="160">
        <v>0</v>
      </c>
      <c r="O54" s="160">
        <v>0</v>
      </c>
      <c r="P54" s="160">
        <v>0</v>
      </c>
      <c r="Q54" s="160">
        <v>0</v>
      </c>
    </row>
    <row r="55" spans="1:17" x14ac:dyDescent="0.25">
      <c r="A55" s="76" t="s">
        <v>82</v>
      </c>
      <c r="B55" s="159">
        <v>0</v>
      </c>
      <c r="C55" s="159">
        <v>0</v>
      </c>
      <c r="D55" s="159">
        <v>0</v>
      </c>
      <c r="E55" s="159">
        <v>0</v>
      </c>
      <c r="F55" s="159">
        <v>0</v>
      </c>
      <c r="G55" s="159">
        <v>0</v>
      </c>
      <c r="H55" s="159">
        <v>0</v>
      </c>
      <c r="I55" s="159">
        <v>0</v>
      </c>
      <c r="J55" s="159">
        <v>0</v>
      </c>
      <c r="K55" s="159">
        <v>0</v>
      </c>
      <c r="L55" s="159">
        <v>0</v>
      </c>
      <c r="M55" s="159">
        <v>0</v>
      </c>
      <c r="N55" s="159">
        <v>0</v>
      </c>
      <c r="O55" s="159">
        <v>0</v>
      </c>
      <c r="P55" s="159">
        <v>0</v>
      </c>
      <c r="Q55" s="159">
        <v>0</v>
      </c>
    </row>
    <row r="56" spans="1:17" x14ac:dyDescent="0.25">
      <c r="A56" s="76" t="s">
        <v>81</v>
      </c>
      <c r="B56" s="159">
        <v>0</v>
      </c>
      <c r="C56" s="159">
        <v>0</v>
      </c>
      <c r="D56" s="159">
        <v>0</v>
      </c>
      <c r="E56" s="159">
        <v>0</v>
      </c>
      <c r="F56" s="159">
        <v>0</v>
      </c>
      <c r="G56" s="159">
        <v>0</v>
      </c>
      <c r="H56" s="159">
        <v>0</v>
      </c>
      <c r="I56" s="159">
        <v>0</v>
      </c>
      <c r="J56" s="159">
        <v>0</v>
      </c>
      <c r="K56" s="159">
        <v>0</v>
      </c>
      <c r="L56" s="159">
        <v>0</v>
      </c>
      <c r="M56" s="159">
        <v>0</v>
      </c>
      <c r="N56" s="159">
        <v>0</v>
      </c>
      <c r="O56" s="159">
        <v>0</v>
      </c>
      <c r="P56" s="159">
        <v>0</v>
      </c>
      <c r="Q56" s="159">
        <v>0</v>
      </c>
    </row>
    <row r="57" spans="1:17" x14ac:dyDescent="0.25">
      <c r="A57" s="76" t="s">
        <v>80</v>
      </c>
      <c r="B57" s="159">
        <v>0</v>
      </c>
      <c r="C57" s="159">
        <v>0</v>
      </c>
      <c r="D57" s="159">
        <v>0</v>
      </c>
      <c r="E57" s="159">
        <v>0</v>
      </c>
      <c r="F57" s="159">
        <v>0</v>
      </c>
      <c r="G57" s="159">
        <v>0</v>
      </c>
      <c r="H57" s="159">
        <v>0</v>
      </c>
      <c r="I57" s="159">
        <v>0</v>
      </c>
      <c r="J57" s="159">
        <v>0</v>
      </c>
      <c r="K57" s="159">
        <v>0</v>
      </c>
      <c r="L57" s="159">
        <v>0</v>
      </c>
      <c r="M57" s="159">
        <v>0</v>
      </c>
      <c r="N57" s="159">
        <v>0</v>
      </c>
      <c r="O57" s="159">
        <v>0</v>
      </c>
      <c r="P57" s="159">
        <v>0</v>
      </c>
      <c r="Q57" s="159">
        <v>0</v>
      </c>
    </row>
    <row r="58" spans="1:17" x14ac:dyDescent="0.25">
      <c r="A58" s="129" t="s">
        <v>79</v>
      </c>
      <c r="B58" s="158">
        <v>0.60494980112650709</v>
      </c>
      <c r="C58" s="158">
        <v>0.53505384882862872</v>
      </c>
      <c r="D58" s="158">
        <v>0.57664014527779472</v>
      </c>
      <c r="E58" s="158">
        <v>0.54950475555154021</v>
      </c>
      <c r="F58" s="158">
        <v>0.55718280486389027</v>
      </c>
      <c r="G58" s="158">
        <v>0.54400328054039848</v>
      </c>
      <c r="H58" s="158">
        <v>0.5624149667800824</v>
      </c>
      <c r="I58" s="158">
        <v>0.57297473106164154</v>
      </c>
      <c r="J58" s="158">
        <v>0.53874997675437708</v>
      </c>
      <c r="K58" s="158">
        <v>0.3279111326302333</v>
      </c>
      <c r="L58" s="158">
        <v>0.46195921678615526</v>
      </c>
      <c r="M58" s="158">
        <v>0.51253739078078753</v>
      </c>
      <c r="N58" s="158">
        <v>0.44003689008126012</v>
      </c>
      <c r="O58" s="158">
        <v>0.42948281034872116</v>
      </c>
      <c r="P58" s="158">
        <v>0.19665616651111051</v>
      </c>
      <c r="Q58" s="158">
        <v>0.45423402716366834</v>
      </c>
    </row>
    <row r="59" spans="1:17" x14ac:dyDescent="0.25">
      <c r="A59" s="92" t="s">
        <v>125</v>
      </c>
      <c r="B59" s="91">
        <v>0.28326559408198537</v>
      </c>
      <c r="C59" s="91">
        <v>0.25053706286383182</v>
      </c>
      <c r="D59" s="91">
        <v>0.2700096983575645</v>
      </c>
      <c r="E59" s="91">
        <v>0.25730364857105298</v>
      </c>
      <c r="F59" s="91">
        <v>0.26089886786991634</v>
      </c>
      <c r="G59" s="91">
        <v>0.25472760245209181</v>
      </c>
      <c r="H59" s="91">
        <v>0.26334880908944142</v>
      </c>
      <c r="I59" s="91">
        <v>0.26829338117957424</v>
      </c>
      <c r="J59" s="91">
        <v>0.25226776162716802</v>
      </c>
      <c r="K59" s="91">
        <v>0.15354322229320874</v>
      </c>
      <c r="L59" s="91">
        <v>0.21631076122498646</v>
      </c>
      <c r="M59" s="91">
        <v>0.23999381141773365</v>
      </c>
      <c r="N59" s="91">
        <v>0.20604570966838151</v>
      </c>
      <c r="O59" s="91">
        <v>0.20110379934812164</v>
      </c>
      <c r="P59" s="91">
        <v>0.19665616651111051</v>
      </c>
      <c r="Q59" s="91">
        <v>0.21269346864346175</v>
      </c>
    </row>
    <row r="60" spans="1:17" x14ac:dyDescent="0.25">
      <c r="A60" s="92" t="s">
        <v>26</v>
      </c>
      <c r="B60" s="91">
        <v>0.32168420704452177</v>
      </c>
      <c r="C60" s="91">
        <v>0.2845167859647969</v>
      </c>
      <c r="D60" s="91">
        <v>0.30663044692023028</v>
      </c>
      <c r="E60" s="91">
        <v>0.29220110698048724</v>
      </c>
      <c r="F60" s="91">
        <v>0.29628393699397387</v>
      </c>
      <c r="G60" s="91">
        <v>0.28927567808830673</v>
      </c>
      <c r="H60" s="91">
        <v>0.29906615769064093</v>
      </c>
      <c r="I60" s="91">
        <v>0.30468134988206724</v>
      </c>
      <c r="J60" s="91">
        <v>0.28648221512720912</v>
      </c>
      <c r="K60" s="91">
        <v>0.17436791033702456</v>
      </c>
      <c r="L60" s="91">
        <v>0.24564845556116879</v>
      </c>
      <c r="M60" s="91">
        <v>0.2725435793630539</v>
      </c>
      <c r="N60" s="91">
        <v>0.23399118041287859</v>
      </c>
      <c r="O60" s="91">
        <v>0.22837901100059949</v>
      </c>
      <c r="P60" s="91">
        <v>0</v>
      </c>
      <c r="Q60" s="91">
        <v>0.24154055852020659</v>
      </c>
    </row>
    <row r="61" spans="1:17" x14ac:dyDescent="0.25">
      <c r="A61" s="92" t="s">
        <v>126</v>
      </c>
      <c r="B61" s="91">
        <v>0</v>
      </c>
      <c r="C61" s="91">
        <v>0</v>
      </c>
      <c r="D61" s="91">
        <v>0</v>
      </c>
      <c r="E61" s="91">
        <v>0</v>
      </c>
      <c r="F61" s="91">
        <v>0</v>
      </c>
      <c r="G61" s="91">
        <v>0</v>
      </c>
      <c r="H61" s="91">
        <v>0</v>
      </c>
      <c r="I61" s="91">
        <v>0</v>
      </c>
      <c r="J61" s="91">
        <v>0</v>
      </c>
      <c r="K61" s="91">
        <v>0</v>
      </c>
      <c r="L61" s="91">
        <v>0</v>
      </c>
      <c r="M61" s="91">
        <v>0</v>
      </c>
      <c r="N61" s="91">
        <v>0</v>
      </c>
      <c r="O61" s="91">
        <v>0</v>
      </c>
      <c r="P61" s="91">
        <v>0</v>
      </c>
      <c r="Q61" s="91">
        <v>0</v>
      </c>
    </row>
    <row r="62" spans="1:17" x14ac:dyDescent="0.25">
      <c r="A62" s="92" t="s">
        <v>21</v>
      </c>
      <c r="B62" s="157">
        <v>0</v>
      </c>
      <c r="C62" s="157">
        <v>0</v>
      </c>
      <c r="D62" s="157">
        <v>0</v>
      </c>
      <c r="E62" s="157">
        <v>0</v>
      </c>
      <c r="F62" s="157">
        <v>0</v>
      </c>
      <c r="G62" s="157">
        <v>0</v>
      </c>
      <c r="H62" s="157">
        <v>0</v>
      </c>
      <c r="I62" s="157">
        <v>0</v>
      </c>
      <c r="J62" s="157">
        <v>0</v>
      </c>
      <c r="K62" s="157">
        <v>0</v>
      </c>
      <c r="L62" s="157">
        <v>0</v>
      </c>
      <c r="M62" s="157">
        <v>0</v>
      </c>
      <c r="N62" s="157">
        <v>0</v>
      </c>
      <c r="O62" s="157">
        <v>0</v>
      </c>
      <c r="P62" s="157">
        <v>0</v>
      </c>
      <c r="Q62" s="157">
        <v>0</v>
      </c>
    </row>
    <row r="63" spans="1:17" x14ac:dyDescent="0.25">
      <c r="A63" s="156" t="s">
        <v>115</v>
      </c>
      <c r="B63" s="155">
        <v>14.595869216579032</v>
      </c>
      <c r="C63" s="155">
        <v>17.725744593988331</v>
      </c>
      <c r="D63" s="155">
        <v>28.171903535083402</v>
      </c>
      <c r="E63" s="155">
        <v>27.732484582446165</v>
      </c>
      <c r="F63" s="155">
        <v>28.607279803168556</v>
      </c>
      <c r="G63" s="155">
        <v>20.024081637884393</v>
      </c>
      <c r="H63" s="155">
        <v>15.037348123555057</v>
      </c>
      <c r="I63" s="155">
        <v>20.196026861036014</v>
      </c>
      <c r="J63" s="155">
        <v>16.145240651666068</v>
      </c>
      <c r="K63" s="155">
        <v>2.7810994736820525</v>
      </c>
      <c r="L63" s="155">
        <v>19.252453700107832</v>
      </c>
      <c r="M63" s="155">
        <v>14.338294391739863</v>
      </c>
      <c r="N63" s="155">
        <v>11.274540331012599</v>
      </c>
      <c r="O63" s="155">
        <v>13.236407953458603</v>
      </c>
      <c r="P63" s="155">
        <v>17.757867332696541</v>
      </c>
      <c r="Q63" s="155">
        <v>23.521235160695959</v>
      </c>
    </row>
    <row r="64" spans="1:17" x14ac:dyDescent="0.25">
      <c r="A64" s="84" t="s">
        <v>33</v>
      </c>
      <c r="B64" s="153">
        <v>0</v>
      </c>
      <c r="C64" s="153">
        <v>0</v>
      </c>
      <c r="D64" s="153">
        <v>0</v>
      </c>
      <c r="E64" s="153">
        <v>0</v>
      </c>
      <c r="F64" s="153">
        <v>0</v>
      </c>
      <c r="G64" s="153">
        <v>0</v>
      </c>
      <c r="H64" s="153">
        <v>0</v>
      </c>
      <c r="I64" s="153">
        <v>0</v>
      </c>
      <c r="J64" s="153">
        <v>0</v>
      </c>
      <c r="K64" s="153">
        <v>0</v>
      </c>
      <c r="L64" s="153">
        <v>0</v>
      </c>
      <c r="M64" s="153">
        <v>0</v>
      </c>
      <c r="N64" s="153">
        <v>0</v>
      </c>
      <c r="O64" s="153">
        <v>0</v>
      </c>
      <c r="P64" s="153">
        <v>0</v>
      </c>
      <c r="Q64" s="153">
        <v>0</v>
      </c>
    </row>
    <row r="65" spans="1:17" x14ac:dyDescent="0.25">
      <c r="A65" s="84" t="s">
        <v>29</v>
      </c>
      <c r="B65" s="153">
        <v>0</v>
      </c>
      <c r="C65" s="153">
        <v>0</v>
      </c>
      <c r="D65" s="153">
        <v>0</v>
      </c>
      <c r="E65" s="153">
        <v>0</v>
      </c>
      <c r="F65" s="153">
        <v>0</v>
      </c>
      <c r="G65" s="153">
        <v>0</v>
      </c>
      <c r="H65" s="153">
        <v>0</v>
      </c>
      <c r="I65" s="153">
        <v>0</v>
      </c>
      <c r="J65" s="153">
        <v>0</v>
      </c>
      <c r="K65" s="153">
        <v>0</v>
      </c>
      <c r="L65" s="153">
        <v>0</v>
      </c>
      <c r="M65" s="153">
        <v>0</v>
      </c>
      <c r="N65" s="153">
        <v>0</v>
      </c>
      <c r="O65" s="153">
        <v>0</v>
      </c>
      <c r="P65" s="153">
        <v>17.757867332696541</v>
      </c>
      <c r="Q65" s="153">
        <v>0</v>
      </c>
    </row>
    <row r="66" spans="1:17" x14ac:dyDescent="0.25">
      <c r="A66" s="84" t="s">
        <v>26</v>
      </c>
      <c r="B66" s="153">
        <v>14.595869216579032</v>
      </c>
      <c r="C66" s="153">
        <v>17.725744593988331</v>
      </c>
      <c r="D66" s="153">
        <v>28.171903535083402</v>
      </c>
      <c r="E66" s="153">
        <v>27.732484582446165</v>
      </c>
      <c r="F66" s="153">
        <v>28.607279803168556</v>
      </c>
      <c r="G66" s="153">
        <v>20.024081637884393</v>
      </c>
      <c r="H66" s="153">
        <v>15.037348123555057</v>
      </c>
      <c r="I66" s="153">
        <v>20.196026861036014</v>
      </c>
      <c r="J66" s="153">
        <v>16.145240651666068</v>
      </c>
      <c r="K66" s="153">
        <v>2.7810994736820525</v>
      </c>
      <c r="L66" s="153">
        <v>19.252453700107832</v>
      </c>
      <c r="M66" s="153">
        <v>14.338294391739863</v>
      </c>
      <c r="N66" s="153">
        <v>11.274540331012599</v>
      </c>
      <c r="O66" s="153">
        <v>13.236407953458603</v>
      </c>
      <c r="P66" s="153">
        <v>0</v>
      </c>
      <c r="Q66" s="153">
        <v>23.521235160695959</v>
      </c>
    </row>
    <row r="67" spans="1:17" x14ac:dyDescent="0.25">
      <c r="A67" s="84" t="s">
        <v>25</v>
      </c>
      <c r="B67" s="153">
        <v>0</v>
      </c>
      <c r="C67" s="153">
        <v>0</v>
      </c>
      <c r="D67" s="153">
        <v>0</v>
      </c>
      <c r="E67" s="153">
        <v>0</v>
      </c>
      <c r="F67" s="153">
        <v>0</v>
      </c>
      <c r="G67" s="153">
        <v>0</v>
      </c>
      <c r="H67" s="153">
        <v>0</v>
      </c>
      <c r="I67" s="153">
        <v>0</v>
      </c>
      <c r="J67" s="153">
        <v>0</v>
      </c>
      <c r="K67" s="153">
        <v>0</v>
      </c>
      <c r="L67" s="153">
        <v>0</v>
      </c>
      <c r="M67" s="153">
        <v>0</v>
      </c>
      <c r="N67" s="153">
        <v>0</v>
      </c>
      <c r="O67" s="153">
        <v>0</v>
      </c>
      <c r="P67" s="153">
        <v>0</v>
      </c>
      <c r="Q67" s="153">
        <v>0</v>
      </c>
    </row>
    <row r="68" spans="1:17" x14ac:dyDescent="0.25">
      <c r="A68" s="84" t="s">
        <v>21</v>
      </c>
      <c r="B68" s="153">
        <v>0</v>
      </c>
      <c r="C68" s="153">
        <v>0</v>
      </c>
      <c r="D68" s="153">
        <v>0</v>
      </c>
      <c r="E68" s="153">
        <v>0</v>
      </c>
      <c r="F68" s="153">
        <v>0</v>
      </c>
      <c r="G68" s="153">
        <v>0</v>
      </c>
      <c r="H68" s="153">
        <v>0</v>
      </c>
      <c r="I68" s="153">
        <v>0</v>
      </c>
      <c r="J68" s="153">
        <v>0</v>
      </c>
      <c r="K68" s="153">
        <v>0</v>
      </c>
      <c r="L68" s="153">
        <v>0</v>
      </c>
      <c r="M68" s="153">
        <v>0</v>
      </c>
      <c r="N68" s="153">
        <v>0</v>
      </c>
      <c r="O68" s="153">
        <v>0</v>
      </c>
      <c r="P68" s="153">
        <v>0</v>
      </c>
      <c r="Q68" s="153">
        <v>0</v>
      </c>
    </row>
    <row r="69" spans="1:17" x14ac:dyDescent="0.25">
      <c r="A69" s="156" t="s">
        <v>114</v>
      </c>
      <c r="B69" s="155">
        <v>0</v>
      </c>
      <c r="C69" s="155">
        <v>0</v>
      </c>
      <c r="D69" s="155">
        <v>0</v>
      </c>
      <c r="E69" s="155">
        <v>0</v>
      </c>
      <c r="F69" s="155">
        <v>0</v>
      </c>
      <c r="G69" s="155">
        <v>0</v>
      </c>
      <c r="H69" s="155">
        <v>0</v>
      </c>
      <c r="I69" s="155">
        <v>0</v>
      </c>
      <c r="J69" s="155">
        <v>0</v>
      </c>
      <c r="K69" s="155">
        <v>0</v>
      </c>
      <c r="L69" s="155">
        <v>0</v>
      </c>
      <c r="M69" s="155">
        <v>0</v>
      </c>
      <c r="N69" s="155">
        <v>0</v>
      </c>
      <c r="O69" s="155">
        <v>0</v>
      </c>
      <c r="P69" s="155">
        <v>0</v>
      </c>
      <c r="Q69" s="155">
        <v>0</v>
      </c>
    </row>
    <row r="70" spans="1:17" x14ac:dyDescent="0.25">
      <c r="A70" s="156" t="s">
        <v>113</v>
      </c>
      <c r="B70" s="155">
        <v>123.76227182458189</v>
      </c>
      <c r="C70" s="155">
        <v>109.49100712484889</v>
      </c>
      <c r="D70" s="155">
        <v>118.06280631642144</v>
      </c>
      <c r="E70" s="155">
        <v>112.8250138510552</v>
      </c>
      <c r="F70" s="155">
        <v>114.35244795799875</v>
      </c>
      <c r="G70" s="155">
        <v>111.80742106198277</v>
      </c>
      <c r="H70" s="155">
        <v>117.10518212194688</v>
      </c>
      <c r="I70" s="155">
        <v>118.53715145201707</v>
      </c>
      <c r="J70" s="155">
        <v>110.37512167680764</v>
      </c>
      <c r="K70" s="155">
        <v>67.728490356637138</v>
      </c>
      <c r="L70" s="155">
        <v>92.892880032788241</v>
      </c>
      <c r="M70" s="155">
        <v>103.88895455479664</v>
      </c>
      <c r="N70" s="155">
        <v>88.744145489632643</v>
      </c>
      <c r="O70" s="155">
        <v>86.136319780429304</v>
      </c>
      <c r="P70" s="155">
        <v>84.593101051946519</v>
      </c>
      <c r="Q70" s="155">
        <v>66.236893216714563</v>
      </c>
    </row>
    <row r="71" spans="1:17" x14ac:dyDescent="0.25">
      <c r="A71" s="152" t="s">
        <v>123</v>
      </c>
      <c r="B71" s="151">
        <v>123.76227182458189</v>
      </c>
      <c r="C71" s="151">
        <v>109.49100712484889</v>
      </c>
      <c r="D71" s="151">
        <v>118.06280631642144</v>
      </c>
      <c r="E71" s="151">
        <v>112.8250138510552</v>
      </c>
      <c r="F71" s="151">
        <v>114.35244795799875</v>
      </c>
      <c r="G71" s="151">
        <v>111.80742106198277</v>
      </c>
      <c r="H71" s="151">
        <v>117.10518212194688</v>
      </c>
      <c r="I71" s="151">
        <v>118.53715145201707</v>
      </c>
      <c r="J71" s="151">
        <v>110.37512167680764</v>
      </c>
      <c r="K71" s="151">
        <v>67.728490356637138</v>
      </c>
      <c r="L71" s="151">
        <v>92.892880032788241</v>
      </c>
      <c r="M71" s="151">
        <v>103.88895455479664</v>
      </c>
      <c r="N71" s="151">
        <v>88.744145489632643</v>
      </c>
      <c r="O71" s="151">
        <v>86.136319780429304</v>
      </c>
      <c r="P71" s="151">
        <v>84.593101051946519</v>
      </c>
      <c r="Q71" s="151">
        <v>66.236893216714563</v>
      </c>
    </row>
    <row r="72" spans="1:17" x14ac:dyDescent="0.25">
      <c r="A72" s="154" t="s">
        <v>30</v>
      </c>
      <c r="B72" s="153">
        <v>58.773599676602004</v>
      </c>
      <c r="C72" s="153">
        <v>55.512844850862358</v>
      </c>
      <c r="D72" s="153">
        <v>61.450174377995637</v>
      </c>
      <c r="E72" s="153">
        <v>57.557793684139135</v>
      </c>
      <c r="F72" s="153">
        <v>59.357092609331062</v>
      </c>
      <c r="G72" s="153">
        <v>57.873652000546592</v>
      </c>
      <c r="H72" s="153">
        <v>63.647316413682901</v>
      </c>
      <c r="I72" s="153">
        <v>63.593652111952899</v>
      </c>
      <c r="J72" s="153">
        <v>56.609148455383199</v>
      </c>
      <c r="K72" s="153">
        <v>36.953718443488036</v>
      </c>
      <c r="L72" s="153">
        <v>44.336869265316963</v>
      </c>
      <c r="M72" s="153">
        <v>51.422475442468908</v>
      </c>
      <c r="N72" s="153">
        <v>43.35482922266069</v>
      </c>
      <c r="O72" s="153">
        <v>41.650445211540507</v>
      </c>
      <c r="P72" s="153">
        <v>42.410461021890882</v>
      </c>
      <c r="Q72" s="153">
        <v>45.456273856380569</v>
      </c>
    </row>
    <row r="73" spans="1:17" x14ac:dyDescent="0.25">
      <c r="A73" s="154" t="s">
        <v>125</v>
      </c>
      <c r="B73" s="153">
        <v>10.33756116941448</v>
      </c>
      <c r="C73" s="153">
        <v>6.6306477498949903</v>
      </c>
      <c r="D73" s="153">
        <v>6.1148057313766655</v>
      </c>
      <c r="E73" s="153">
        <v>7.3663166569939182</v>
      </c>
      <c r="F73" s="153">
        <v>6.6163989044343374</v>
      </c>
      <c r="G73" s="153">
        <v>6.9235688356853</v>
      </c>
      <c r="H73" s="153">
        <v>8.2052331397127194</v>
      </c>
      <c r="I73" s="153">
        <v>7.3281407851051208</v>
      </c>
      <c r="J73" s="153">
        <v>6.4787322813038069</v>
      </c>
      <c r="K73" s="153">
        <v>3.5057293764416779</v>
      </c>
      <c r="L73" s="153">
        <v>4.1930136777621732</v>
      </c>
      <c r="M73" s="153">
        <v>5.1130988311520893</v>
      </c>
      <c r="N73" s="153">
        <v>3.8310431480375269</v>
      </c>
      <c r="O73" s="153">
        <v>3.0095714697985385</v>
      </c>
      <c r="P73" s="153">
        <v>2.6301233576978791</v>
      </c>
      <c r="Q73" s="153">
        <v>5.4056725901509974</v>
      </c>
    </row>
    <row r="74" spans="1:17" x14ac:dyDescent="0.25">
      <c r="A74" s="154" t="s">
        <v>29</v>
      </c>
      <c r="B74" s="153">
        <v>54.651110978565391</v>
      </c>
      <c r="C74" s="153">
        <v>47.347514524091551</v>
      </c>
      <c r="D74" s="153">
        <v>50.497826207049151</v>
      </c>
      <c r="E74" s="153">
        <v>47.900903509922145</v>
      </c>
      <c r="F74" s="153">
        <v>48.378956444233353</v>
      </c>
      <c r="G74" s="153">
        <v>47.010200225750879</v>
      </c>
      <c r="H74" s="153">
        <v>45.25263256855127</v>
      </c>
      <c r="I74" s="153">
        <v>47.615358554959037</v>
      </c>
      <c r="J74" s="153">
        <v>47.287240940120633</v>
      </c>
      <c r="K74" s="153">
        <v>27.269042536707424</v>
      </c>
      <c r="L74" s="153">
        <v>44.362997089709111</v>
      </c>
      <c r="M74" s="153">
        <v>47.353380281175646</v>
      </c>
      <c r="N74" s="153">
        <v>41.55827311893443</v>
      </c>
      <c r="O74" s="153">
        <v>41.476303099090259</v>
      </c>
      <c r="P74" s="153">
        <v>39.552516672357761</v>
      </c>
      <c r="Q74" s="153">
        <v>15.374946770182998</v>
      </c>
    </row>
    <row r="75" spans="1:17" x14ac:dyDescent="0.25">
      <c r="A75" s="154" t="s">
        <v>26</v>
      </c>
      <c r="B75" s="153">
        <v>0</v>
      </c>
      <c r="C75" s="153">
        <v>0</v>
      </c>
      <c r="D75" s="153">
        <v>0</v>
      </c>
      <c r="E75" s="153">
        <v>0</v>
      </c>
      <c r="F75" s="153">
        <v>0</v>
      </c>
      <c r="G75" s="153">
        <v>0</v>
      </c>
      <c r="H75" s="153">
        <v>0</v>
      </c>
      <c r="I75" s="153">
        <v>0</v>
      </c>
      <c r="J75" s="153">
        <v>0</v>
      </c>
      <c r="K75" s="153">
        <v>0</v>
      </c>
      <c r="L75" s="153">
        <v>0</v>
      </c>
      <c r="M75" s="153">
        <v>0</v>
      </c>
      <c r="N75" s="153">
        <v>0</v>
      </c>
      <c r="O75" s="153">
        <v>0</v>
      </c>
      <c r="P75" s="153">
        <v>0</v>
      </c>
      <c r="Q75" s="153">
        <v>0</v>
      </c>
    </row>
    <row r="76" spans="1:17" x14ac:dyDescent="0.25">
      <c r="A76" s="152" t="s">
        <v>122</v>
      </c>
      <c r="B76" s="151">
        <v>0</v>
      </c>
      <c r="C76" s="151">
        <v>0</v>
      </c>
      <c r="D76" s="151">
        <v>0</v>
      </c>
      <c r="E76" s="151">
        <v>0</v>
      </c>
      <c r="F76" s="151">
        <v>0</v>
      </c>
      <c r="G76" s="151">
        <v>0</v>
      </c>
      <c r="H76" s="151">
        <v>0</v>
      </c>
      <c r="I76" s="151">
        <v>0</v>
      </c>
      <c r="J76" s="151">
        <v>0</v>
      </c>
      <c r="K76" s="151">
        <v>0</v>
      </c>
      <c r="L76" s="151">
        <v>0</v>
      </c>
      <c r="M76" s="151">
        <v>0</v>
      </c>
      <c r="N76" s="151">
        <v>0</v>
      </c>
      <c r="O76" s="151">
        <v>0</v>
      </c>
      <c r="P76" s="151">
        <v>0</v>
      </c>
      <c r="Q76" s="151">
        <v>0</v>
      </c>
    </row>
    <row r="77" spans="1:17" x14ac:dyDescent="0.25">
      <c r="A77" s="156" t="s">
        <v>112</v>
      </c>
      <c r="B77" s="155">
        <v>50.31078342040955</v>
      </c>
      <c r="C77" s="155">
        <v>45.946556197119406</v>
      </c>
      <c r="D77" s="155">
        <v>49.502888592720396</v>
      </c>
      <c r="E77" s="155">
        <v>47.239967899878771</v>
      </c>
      <c r="F77" s="155">
        <v>48.188466788584392</v>
      </c>
      <c r="G77" s="155">
        <v>46.970496010053132</v>
      </c>
      <c r="H77" s="155">
        <v>49.951390593148062</v>
      </c>
      <c r="I77" s="155">
        <v>50.146924927509453</v>
      </c>
      <c r="J77" s="155">
        <v>45.931254777818438</v>
      </c>
      <c r="K77" s="155">
        <v>27.769050355853246</v>
      </c>
      <c r="L77" s="155">
        <v>37.164995827788374</v>
      </c>
      <c r="M77" s="155">
        <v>42.104445720793549</v>
      </c>
      <c r="N77" s="155">
        <v>35.285787552180182</v>
      </c>
      <c r="O77" s="155">
        <v>34.278785894479242</v>
      </c>
      <c r="P77" s="155">
        <v>34.136595725783231</v>
      </c>
      <c r="Q77" s="155">
        <v>35.811368152088619</v>
      </c>
    </row>
    <row r="78" spans="1:17" x14ac:dyDescent="0.25">
      <c r="A78" s="152" t="s">
        <v>121</v>
      </c>
      <c r="B78" s="151">
        <v>22.547972864792111</v>
      </c>
      <c r="C78" s="151">
        <v>20.209764415286774</v>
      </c>
      <c r="D78" s="151">
        <v>21.992355527604296</v>
      </c>
      <c r="E78" s="151">
        <v>21.148380020337463</v>
      </c>
      <c r="F78" s="151">
        <v>21.482192789325069</v>
      </c>
      <c r="G78" s="151">
        <v>21.120215985400549</v>
      </c>
      <c r="H78" s="151">
        <v>23.526519335534779</v>
      </c>
      <c r="I78" s="151">
        <v>23.310310992501933</v>
      </c>
      <c r="J78" s="151">
        <v>20.816146338983064</v>
      </c>
      <c r="K78" s="151">
        <v>13.455721475204873</v>
      </c>
      <c r="L78" s="151">
        <v>16.148837662390523</v>
      </c>
      <c r="M78" s="151">
        <v>18.880499465069214</v>
      </c>
      <c r="N78" s="151">
        <v>15.835785440481455</v>
      </c>
      <c r="O78" s="151">
        <v>15.021637133675796</v>
      </c>
      <c r="P78" s="151">
        <v>15.186617565403649</v>
      </c>
      <c r="Q78" s="151">
        <v>17.324332809445281</v>
      </c>
    </row>
    <row r="79" spans="1:17" x14ac:dyDescent="0.25">
      <c r="A79" s="154" t="s">
        <v>30</v>
      </c>
      <c r="B79" s="153">
        <v>19.175275229812051</v>
      </c>
      <c r="C79" s="153">
        <v>18.053403011413955</v>
      </c>
      <c r="D79" s="153">
        <v>20.001990379727729</v>
      </c>
      <c r="E79" s="153">
        <v>18.748875996428637</v>
      </c>
      <c r="F79" s="153">
        <v>19.327770557382394</v>
      </c>
      <c r="G79" s="153">
        <v>18.863525539231016</v>
      </c>
      <c r="H79" s="153">
        <v>20.839898230036383</v>
      </c>
      <c r="I79" s="153">
        <v>20.901724946946342</v>
      </c>
      <c r="J79" s="153">
        <v>18.678457805402502</v>
      </c>
      <c r="K79" s="153">
        <v>12.289810406255322</v>
      </c>
      <c r="L79" s="153">
        <v>14.753567509404899</v>
      </c>
      <c r="M79" s="153">
        <v>17.172939915409579</v>
      </c>
      <c r="N79" s="153">
        <v>14.550070580132225</v>
      </c>
      <c r="O79" s="153">
        <v>14.009351561331458</v>
      </c>
      <c r="P79" s="153">
        <v>14.299802304603125</v>
      </c>
      <c r="Q79" s="153">
        <v>15.483080605125478</v>
      </c>
    </row>
    <row r="80" spans="1:17" x14ac:dyDescent="0.25">
      <c r="A80" s="154" t="s">
        <v>125</v>
      </c>
      <c r="B80" s="153">
        <v>3.3726976349800593</v>
      </c>
      <c r="C80" s="153">
        <v>2.1563614038728169</v>
      </c>
      <c r="D80" s="153">
        <v>1.990365147876566</v>
      </c>
      <c r="E80" s="153">
        <v>2.399504023908825</v>
      </c>
      <c r="F80" s="153">
        <v>2.1544222319426747</v>
      </c>
      <c r="G80" s="153">
        <v>2.256690446169531</v>
      </c>
      <c r="H80" s="153">
        <v>2.6866211054983968</v>
      </c>
      <c r="I80" s="153">
        <v>2.4085860455555914</v>
      </c>
      <c r="J80" s="153">
        <v>2.1376885335805604</v>
      </c>
      <c r="K80" s="153">
        <v>1.1659110689495515</v>
      </c>
      <c r="L80" s="153">
        <v>1.3952701529856242</v>
      </c>
      <c r="M80" s="153">
        <v>1.7075595496596343</v>
      </c>
      <c r="N80" s="153">
        <v>1.285714860349231</v>
      </c>
      <c r="O80" s="153">
        <v>1.0122855723443376</v>
      </c>
      <c r="P80" s="153">
        <v>0.88681526080052486</v>
      </c>
      <c r="Q80" s="153">
        <v>1.8412522043198025</v>
      </c>
    </row>
    <row r="81" spans="1:17" x14ac:dyDescent="0.25">
      <c r="A81" s="154" t="s">
        <v>26</v>
      </c>
      <c r="B81" s="153">
        <v>0</v>
      </c>
      <c r="C81" s="153">
        <v>0</v>
      </c>
      <c r="D81" s="153">
        <v>0</v>
      </c>
      <c r="E81" s="153">
        <v>0</v>
      </c>
      <c r="F81" s="153">
        <v>0</v>
      </c>
      <c r="G81" s="153">
        <v>0</v>
      </c>
      <c r="H81" s="153">
        <v>0</v>
      </c>
      <c r="I81" s="153">
        <v>0</v>
      </c>
      <c r="J81" s="153">
        <v>0</v>
      </c>
      <c r="K81" s="153">
        <v>0</v>
      </c>
      <c r="L81" s="153">
        <v>0</v>
      </c>
      <c r="M81" s="153">
        <v>0</v>
      </c>
      <c r="N81" s="153">
        <v>0</v>
      </c>
      <c r="O81" s="153">
        <v>0</v>
      </c>
      <c r="P81" s="153">
        <v>0</v>
      </c>
      <c r="Q81" s="153">
        <v>0</v>
      </c>
    </row>
    <row r="82" spans="1:17" x14ac:dyDescent="0.25">
      <c r="A82" s="152" t="s">
        <v>120</v>
      </c>
      <c r="B82" s="151">
        <v>27.762810555617435</v>
      </c>
      <c r="C82" s="151">
        <v>25.736791781832629</v>
      </c>
      <c r="D82" s="151">
        <v>27.5105330651161</v>
      </c>
      <c r="E82" s="151">
        <v>26.091587879541308</v>
      </c>
      <c r="F82" s="151">
        <v>26.706273999259327</v>
      </c>
      <c r="G82" s="151">
        <v>25.850280024652584</v>
      </c>
      <c r="H82" s="151">
        <v>26.424871257613287</v>
      </c>
      <c r="I82" s="151">
        <v>26.83661393500752</v>
      </c>
      <c r="J82" s="151">
        <v>25.115108438835378</v>
      </c>
      <c r="K82" s="151">
        <v>14.313328880648371</v>
      </c>
      <c r="L82" s="151">
        <v>21.016158165397847</v>
      </c>
      <c r="M82" s="151">
        <v>23.223946255724332</v>
      </c>
      <c r="N82" s="151">
        <v>19.450002111698723</v>
      </c>
      <c r="O82" s="151">
        <v>19.257148760803446</v>
      </c>
      <c r="P82" s="151">
        <v>18.949978160379583</v>
      </c>
      <c r="Q82" s="151">
        <v>18.487035342643335</v>
      </c>
    </row>
    <row r="83" spans="1:17" x14ac:dyDescent="0.25">
      <c r="A83" s="150" t="s">
        <v>33</v>
      </c>
      <c r="B83" s="87">
        <v>16.062538399774624</v>
      </c>
      <c r="C83" s="87">
        <v>17.523038749005249</v>
      </c>
      <c r="D83" s="87">
        <v>18.384438148063509</v>
      </c>
      <c r="E83" s="87">
        <v>17.110919640865077</v>
      </c>
      <c r="F83" s="87">
        <v>18.143142863863222</v>
      </c>
      <c r="G83" s="87">
        <v>17.166171726259922</v>
      </c>
      <c r="H83" s="87">
        <v>17.456922062404772</v>
      </c>
      <c r="I83" s="87">
        <v>18.103457851298693</v>
      </c>
      <c r="J83" s="87">
        <v>17.207466253954735</v>
      </c>
      <c r="K83" s="87">
        <v>8.2918072685866928</v>
      </c>
      <c r="L83" s="87">
        <v>14.168164965717786</v>
      </c>
      <c r="M83" s="87">
        <v>15.840775139932418</v>
      </c>
      <c r="N83" s="87">
        <v>12.763646269275785</v>
      </c>
      <c r="O83" s="87">
        <v>13.566585681471157</v>
      </c>
      <c r="P83" s="87">
        <v>13.521135654293923</v>
      </c>
      <c r="Q83" s="87">
        <v>10.495078006560759</v>
      </c>
    </row>
    <row r="84" spans="1:17" x14ac:dyDescent="0.25">
      <c r="A84" s="150" t="s">
        <v>31</v>
      </c>
      <c r="B84" s="87">
        <v>0</v>
      </c>
      <c r="C84" s="87">
        <v>0</v>
      </c>
      <c r="D84" s="87">
        <v>0</v>
      </c>
      <c r="E84" s="87">
        <v>0</v>
      </c>
      <c r="F84" s="87">
        <v>0</v>
      </c>
      <c r="G84" s="87">
        <v>0</v>
      </c>
      <c r="H84" s="87">
        <v>0</v>
      </c>
      <c r="I84" s="87">
        <v>0</v>
      </c>
      <c r="J84" s="87">
        <v>0</v>
      </c>
      <c r="K84" s="87">
        <v>0</v>
      </c>
      <c r="L84" s="87">
        <v>0</v>
      </c>
      <c r="M84" s="87">
        <v>0</v>
      </c>
      <c r="N84" s="87">
        <v>0</v>
      </c>
      <c r="O84" s="87">
        <v>0</v>
      </c>
      <c r="P84" s="87">
        <v>0</v>
      </c>
      <c r="Q84" s="87">
        <v>0</v>
      </c>
    </row>
    <row r="85" spans="1:17" x14ac:dyDescent="0.25">
      <c r="A85" s="150" t="s">
        <v>30</v>
      </c>
      <c r="B85" s="87">
        <v>8.9693637205050383</v>
      </c>
      <c r="C85" s="87">
        <v>6.6707955070893128</v>
      </c>
      <c r="D85" s="87">
        <v>7.5376376126227989</v>
      </c>
      <c r="E85" s="87">
        <v>7.3242264269065807</v>
      </c>
      <c r="F85" s="87">
        <v>7.0143984351635451</v>
      </c>
      <c r="G85" s="87">
        <v>7.0088440753890833</v>
      </c>
      <c r="H85" s="87">
        <v>7.0984742779881067</v>
      </c>
      <c r="I85" s="87">
        <v>6.9568105404853213</v>
      </c>
      <c r="J85" s="87">
        <v>6.2058656988825085</v>
      </c>
      <c r="K85" s="87">
        <v>4.6326858734218241</v>
      </c>
      <c r="L85" s="87">
        <v>5.4700754535531955</v>
      </c>
      <c r="M85" s="87">
        <v>5.9262554894795452</v>
      </c>
      <c r="N85" s="87">
        <v>5.2302839803953898</v>
      </c>
      <c r="O85" s="87">
        <v>4.4133105465920783</v>
      </c>
      <c r="P85" s="87">
        <v>5.0982219550150401</v>
      </c>
      <c r="Q85" s="87">
        <v>4.9956604585531039</v>
      </c>
    </row>
    <row r="86" spans="1:17" x14ac:dyDescent="0.25">
      <c r="A86" s="150" t="s">
        <v>125</v>
      </c>
      <c r="B86" s="87">
        <v>1.6045007700483731</v>
      </c>
      <c r="C86" s="87">
        <v>0.81541337978262884</v>
      </c>
      <c r="D86" s="87">
        <v>0.77053118262953335</v>
      </c>
      <c r="E86" s="87">
        <v>0.95753598884489866</v>
      </c>
      <c r="F86" s="87">
        <v>0.8008621565746884</v>
      </c>
      <c r="G86" s="87">
        <v>0.85747330831448232</v>
      </c>
      <c r="H86" s="87">
        <v>0.93326507144372162</v>
      </c>
      <c r="I86" s="87">
        <v>0.81976583929345004</v>
      </c>
      <c r="J86" s="87">
        <v>0.72727566331338134</v>
      </c>
      <c r="K86" s="87">
        <v>0.4513237029548452</v>
      </c>
      <c r="L86" s="87">
        <v>0.53365510167864949</v>
      </c>
      <c r="M86" s="87">
        <v>0.60627144195780136</v>
      </c>
      <c r="N86" s="87">
        <v>0.47741226122917341</v>
      </c>
      <c r="O86" s="87">
        <v>0.33192983872345844</v>
      </c>
      <c r="P86" s="87">
        <v>0.33062055107061972</v>
      </c>
      <c r="Q86" s="87">
        <v>0.60837748377582435</v>
      </c>
    </row>
    <row r="87" spans="1:17" x14ac:dyDescent="0.25">
      <c r="A87" s="150" t="s">
        <v>29</v>
      </c>
      <c r="B87" s="87">
        <v>0</v>
      </c>
      <c r="C87" s="87">
        <v>0</v>
      </c>
      <c r="D87" s="87">
        <v>0</v>
      </c>
      <c r="E87" s="87">
        <v>0</v>
      </c>
      <c r="F87" s="87">
        <v>0</v>
      </c>
      <c r="G87" s="87">
        <v>0</v>
      </c>
      <c r="H87" s="87">
        <v>0</v>
      </c>
      <c r="I87" s="87">
        <v>0</v>
      </c>
      <c r="J87" s="87">
        <v>0</v>
      </c>
      <c r="K87" s="87">
        <v>0</v>
      </c>
      <c r="L87" s="87">
        <v>0</v>
      </c>
      <c r="M87" s="87">
        <v>0</v>
      </c>
      <c r="N87" s="87">
        <v>0</v>
      </c>
      <c r="O87" s="87">
        <v>0</v>
      </c>
      <c r="P87" s="87">
        <v>0</v>
      </c>
      <c r="Q87" s="87">
        <v>0</v>
      </c>
    </row>
    <row r="88" spans="1:17" x14ac:dyDescent="0.25">
      <c r="A88" s="150" t="s">
        <v>28</v>
      </c>
      <c r="B88" s="87">
        <v>0</v>
      </c>
      <c r="C88" s="87">
        <v>0</v>
      </c>
      <c r="D88" s="87">
        <v>0</v>
      </c>
      <c r="E88" s="87">
        <v>0</v>
      </c>
      <c r="F88" s="87">
        <v>0</v>
      </c>
      <c r="G88" s="87">
        <v>0</v>
      </c>
      <c r="H88" s="87">
        <v>0</v>
      </c>
      <c r="I88" s="87">
        <v>0</v>
      </c>
      <c r="J88" s="87">
        <v>0</v>
      </c>
      <c r="K88" s="87">
        <v>0</v>
      </c>
      <c r="L88" s="87">
        <v>0</v>
      </c>
      <c r="M88" s="87">
        <v>0</v>
      </c>
      <c r="N88" s="87">
        <v>0</v>
      </c>
      <c r="O88" s="87">
        <v>0</v>
      </c>
      <c r="P88" s="87">
        <v>0</v>
      </c>
      <c r="Q88" s="87">
        <v>0</v>
      </c>
    </row>
    <row r="89" spans="1:17" x14ac:dyDescent="0.25">
      <c r="A89" s="150" t="s">
        <v>26</v>
      </c>
      <c r="B89" s="87">
        <v>1.1264076652894019</v>
      </c>
      <c r="C89" s="87">
        <v>0.72754414595543637</v>
      </c>
      <c r="D89" s="87">
        <v>0.81792612180025781</v>
      </c>
      <c r="E89" s="87">
        <v>0.69890582292475167</v>
      </c>
      <c r="F89" s="87">
        <v>0.74787054365787087</v>
      </c>
      <c r="G89" s="87">
        <v>0.81779091468909704</v>
      </c>
      <c r="H89" s="87">
        <v>0.93620984577668731</v>
      </c>
      <c r="I89" s="87">
        <v>0.95657970393005853</v>
      </c>
      <c r="J89" s="87">
        <v>0.97450082268475324</v>
      </c>
      <c r="K89" s="87">
        <v>0.93751203568500951</v>
      </c>
      <c r="L89" s="87">
        <v>0.8442626444482153</v>
      </c>
      <c r="M89" s="87">
        <v>0.85064418435456723</v>
      </c>
      <c r="N89" s="87">
        <v>0.97865960079837755</v>
      </c>
      <c r="O89" s="87">
        <v>0.94532269401675117</v>
      </c>
      <c r="P89" s="87">
        <v>0</v>
      </c>
      <c r="Q89" s="87">
        <v>2.3879193937536489</v>
      </c>
    </row>
    <row r="90" spans="1:17" x14ac:dyDescent="0.25">
      <c r="A90" s="150" t="s">
        <v>25</v>
      </c>
      <c r="B90" s="87">
        <v>0</v>
      </c>
      <c r="C90" s="87">
        <v>0</v>
      </c>
      <c r="D90" s="87">
        <v>0</v>
      </c>
      <c r="E90" s="87">
        <v>0</v>
      </c>
      <c r="F90" s="87">
        <v>0</v>
      </c>
      <c r="G90" s="87">
        <v>0</v>
      </c>
      <c r="H90" s="87">
        <v>0</v>
      </c>
      <c r="I90" s="87">
        <v>0</v>
      </c>
      <c r="J90" s="87">
        <v>0</v>
      </c>
      <c r="K90" s="87">
        <v>0</v>
      </c>
      <c r="L90" s="87">
        <v>0</v>
      </c>
      <c r="M90" s="87">
        <v>0</v>
      </c>
      <c r="N90" s="87">
        <v>0</v>
      </c>
      <c r="O90" s="87">
        <v>0</v>
      </c>
      <c r="P90" s="87">
        <v>0</v>
      </c>
      <c r="Q90" s="87">
        <v>0</v>
      </c>
    </row>
    <row r="91" spans="1:17" x14ac:dyDescent="0.25">
      <c r="A91" s="150" t="s">
        <v>86</v>
      </c>
      <c r="B91" s="87">
        <v>0</v>
      </c>
      <c r="C91" s="87">
        <v>0</v>
      </c>
      <c r="D91" s="87">
        <v>0</v>
      </c>
      <c r="E91" s="87">
        <v>0</v>
      </c>
      <c r="F91" s="87">
        <v>0</v>
      </c>
      <c r="G91" s="87">
        <v>0</v>
      </c>
      <c r="H91" s="87">
        <v>0</v>
      </c>
      <c r="I91" s="87">
        <v>0</v>
      </c>
      <c r="J91" s="87">
        <v>0</v>
      </c>
      <c r="K91" s="87">
        <v>0</v>
      </c>
      <c r="L91" s="87">
        <v>0</v>
      </c>
      <c r="M91" s="87">
        <v>0</v>
      </c>
      <c r="N91" s="87">
        <v>0</v>
      </c>
      <c r="O91" s="87">
        <v>0</v>
      </c>
      <c r="P91" s="87">
        <v>0</v>
      </c>
      <c r="Q91" s="87">
        <v>0</v>
      </c>
    </row>
    <row r="92" spans="1:17" x14ac:dyDescent="0.25">
      <c r="A92" s="150" t="s">
        <v>22</v>
      </c>
      <c r="B92" s="87">
        <v>0</v>
      </c>
      <c r="C92" s="87">
        <v>0</v>
      </c>
      <c r="D92" s="87">
        <v>0</v>
      </c>
      <c r="E92" s="87">
        <v>0</v>
      </c>
      <c r="F92" s="87">
        <v>0</v>
      </c>
      <c r="G92" s="87">
        <v>0</v>
      </c>
      <c r="H92" s="87">
        <v>0</v>
      </c>
      <c r="I92" s="87">
        <v>0</v>
      </c>
      <c r="J92" s="87">
        <v>0</v>
      </c>
      <c r="K92" s="87">
        <v>0</v>
      </c>
      <c r="L92" s="87">
        <v>0</v>
      </c>
      <c r="M92" s="87">
        <v>0</v>
      </c>
      <c r="N92" s="87">
        <v>0</v>
      </c>
      <c r="O92" s="87">
        <v>0</v>
      </c>
      <c r="P92" s="87">
        <v>0</v>
      </c>
      <c r="Q92" s="87">
        <v>0</v>
      </c>
    </row>
    <row r="93" spans="1:17" x14ac:dyDescent="0.25">
      <c r="A93" s="152" t="s">
        <v>119</v>
      </c>
      <c r="B93" s="151">
        <v>0</v>
      </c>
      <c r="C93" s="151">
        <v>0</v>
      </c>
      <c r="D93" s="151">
        <v>0</v>
      </c>
      <c r="E93" s="151">
        <v>0</v>
      </c>
      <c r="F93" s="151">
        <v>0</v>
      </c>
      <c r="G93" s="151">
        <v>0</v>
      </c>
      <c r="H93" s="151">
        <v>0</v>
      </c>
      <c r="I93" s="151">
        <v>0</v>
      </c>
      <c r="J93" s="151">
        <v>0</v>
      </c>
      <c r="K93" s="151">
        <v>0</v>
      </c>
      <c r="L93" s="151">
        <v>0</v>
      </c>
      <c r="M93" s="151">
        <v>0</v>
      </c>
      <c r="N93" s="151">
        <v>0</v>
      </c>
      <c r="O93" s="151">
        <v>0</v>
      </c>
      <c r="P93" s="151">
        <v>0</v>
      </c>
      <c r="Q93" s="151">
        <v>0</v>
      </c>
    </row>
    <row r="94" spans="1:17" x14ac:dyDescent="0.25">
      <c r="A94" s="177" t="s">
        <v>98</v>
      </c>
      <c r="B94" s="176">
        <v>14.805956331733494</v>
      </c>
      <c r="C94" s="176">
        <v>13.620711200987653</v>
      </c>
      <c r="D94" s="176">
        <v>13.062434003883059</v>
      </c>
      <c r="E94" s="176">
        <v>9.8437481765364758</v>
      </c>
      <c r="F94" s="176">
        <v>10.109963668188779</v>
      </c>
      <c r="G94" s="176">
        <v>9.4453178024699831</v>
      </c>
      <c r="H94" s="176">
        <v>11.046752426644558</v>
      </c>
      <c r="I94" s="176">
        <v>12.160537922541295</v>
      </c>
      <c r="J94" s="176">
        <v>10.915992749536368</v>
      </c>
      <c r="K94" s="176">
        <v>6.4718168560132101</v>
      </c>
      <c r="L94" s="176">
        <v>10.528337080956529</v>
      </c>
      <c r="M94" s="176">
        <v>11.020784809577311</v>
      </c>
      <c r="N94" s="176">
        <v>9.2065269643484537</v>
      </c>
      <c r="O94" s="176">
        <v>9.1980933716935294</v>
      </c>
      <c r="P94" s="176">
        <v>8.4677090132460062</v>
      </c>
      <c r="Q94" s="176">
        <v>8.8717637671264171</v>
      </c>
    </row>
    <row r="95" spans="1:17" x14ac:dyDescent="0.2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ht="12.75" x14ac:dyDescent="0.25">
      <c r="A96" s="98" t="s">
        <v>134</v>
      </c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</row>
    <row r="98" spans="1:17" x14ac:dyDescent="0.25">
      <c r="A98" s="78" t="s">
        <v>46</v>
      </c>
      <c r="B98" s="77">
        <f t="shared" ref="B98:Q98" si="0">SUM(B$99:B$103,B$107:B$108,B$110:B$112,B$105,B$104,B113)</f>
        <v>1</v>
      </c>
      <c r="C98" s="77">
        <f t="shared" si="0"/>
        <v>1</v>
      </c>
      <c r="D98" s="77">
        <f t="shared" si="0"/>
        <v>1</v>
      </c>
      <c r="E98" s="77">
        <f t="shared" si="0"/>
        <v>1</v>
      </c>
      <c r="F98" s="77">
        <f t="shared" si="0"/>
        <v>0.99999999999999989</v>
      </c>
      <c r="G98" s="77">
        <f t="shared" si="0"/>
        <v>1.0000000000000002</v>
      </c>
      <c r="H98" s="77">
        <f t="shared" si="0"/>
        <v>0.99999999999999989</v>
      </c>
      <c r="I98" s="77">
        <f t="shared" si="0"/>
        <v>1</v>
      </c>
      <c r="J98" s="77">
        <f t="shared" si="0"/>
        <v>0.99999999999999989</v>
      </c>
      <c r="K98" s="77">
        <f t="shared" si="0"/>
        <v>1</v>
      </c>
      <c r="L98" s="77">
        <f t="shared" si="0"/>
        <v>0.99999999999999978</v>
      </c>
      <c r="M98" s="77">
        <f t="shared" si="0"/>
        <v>1</v>
      </c>
      <c r="N98" s="77">
        <f t="shared" si="0"/>
        <v>1.0000000000000002</v>
      </c>
      <c r="O98" s="77">
        <f t="shared" si="0"/>
        <v>0.99999999999999989</v>
      </c>
      <c r="P98" s="77">
        <f t="shared" si="0"/>
        <v>1</v>
      </c>
      <c r="Q98" s="77">
        <f t="shared" si="0"/>
        <v>0.99999999999999989</v>
      </c>
    </row>
    <row r="99" spans="1:17" x14ac:dyDescent="0.25">
      <c r="A99" s="132" t="s">
        <v>83</v>
      </c>
      <c r="B99" s="146">
        <f t="shared" ref="B99:Q99" si="1">IF(B$6=0,0,B$6/B$5)</f>
        <v>0</v>
      </c>
      <c r="C99" s="146">
        <f t="shared" si="1"/>
        <v>0</v>
      </c>
      <c r="D99" s="146">
        <f t="shared" si="1"/>
        <v>0</v>
      </c>
      <c r="E99" s="146">
        <f t="shared" si="1"/>
        <v>0</v>
      </c>
      <c r="F99" s="146">
        <f t="shared" si="1"/>
        <v>0</v>
      </c>
      <c r="G99" s="146">
        <f t="shared" si="1"/>
        <v>0</v>
      </c>
      <c r="H99" s="146">
        <f t="shared" si="1"/>
        <v>0</v>
      </c>
      <c r="I99" s="146">
        <f t="shared" si="1"/>
        <v>0</v>
      </c>
      <c r="J99" s="146">
        <f t="shared" si="1"/>
        <v>0</v>
      </c>
      <c r="K99" s="146">
        <f t="shared" si="1"/>
        <v>0</v>
      </c>
      <c r="L99" s="146">
        <f t="shared" si="1"/>
        <v>0</v>
      </c>
      <c r="M99" s="146">
        <f t="shared" si="1"/>
        <v>0</v>
      </c>
      <c r="N99" s="146">
        <f t="shared" si="1"/>
        <v>0</v>
      </c>
      <c r="O99" s="146">
        <f t="shared" si="1"/>
        <v>0</v>
      </c>
      <c r="P99" s="146">
        <f t="shared" si="1"/>
        <v>0</v>
      </c>
      <c r="Q99" s="146">
        <f t="shared" si="1"/>
        <v>0</v>
      </c>
    </row>
    <row r="100" spans="1:17" x14ac:dyDescent="0.25">
      <c r="A100" s="76" t="s">
        <v>82</v>
      </c>
      <c r="B100" s="145">
        <f t="shared" ref="B100:Q100" si="2">IF(B$7=0,0,B$7/B$5)</f>
        <v>0</v>
      </c>
      <c r="C100" s="145">
        <f t="shared" si="2"/>
        <v>0</v>
      </c>
      <c r="D100" s="145">
        <f t="shared" si="2"/>
        <v>0</v>
      </c>
      <c r="E100" s="145">
        <f t="shared" si="2"/>
        <v>0</v>
      </c>
      <c r="F100" s="145">
        <f t="shared" si="2"/>
        <v>0</v>
      </c>
      <c r="G100" s="145">
        <f t="shared" si="2"/>
        <v>0</v>
      </c>
      <c r="H100" s="145">
        <f t="shared" si="2"/>
        <v>0</v>
      </c>
      <c r="I100" s="145">
        <f t="shared" si="2"/>
        <v>0</v>
      </c>
      <c r="J100" s="145">
        <f t="shared" si="2"/>
        <v>0</v>
      </c>
      <c r="K100" s="145">
        <f t="shared" si="2"/>
        <v>0</v>
      </c>
      <c r="L100" s="145">
        <f t="shared" si="2"/>
        <v>0</v>
      </c>
      <c r="M100" s="145">
        <f t="shared" si="2"/>
        <v>0</v>
      </c>
      <c r="N100" s="145">
        <f t="shared" si="2"/>
        <v>0</v>
      </c>
      <c r="O100" s="145">
        <f t="shared" si="2"/>
        <v>0</v>
      </c>
      <c r="P100" s="145">
        <f t="shared" si="2"/>
        <v>0</v>
      </c>
      <c r="Q100" s="145">
        <f t="shared" si="2"/>
        <v>0</v>
      </c>
    </row>
    <row r="101" spans="1:17" x14ac:dyDescent="0.25">
      <c r="A101" s="76" t="s">
        <v>81</v>
      </c>
      <c r="B101" s="145">
        <f t="shared" ref="B101:Q101" si="3">IF(B$8=0,0,B$8/B$5)</f>
        <v>0</v>
      </c>
      <c r="C101" s="145">
        <f t="shared" si="3"/>
        <v>0</v>
      </c>
      <c r="D101" s="145">
        <f t="shared" si="3"/>
        <v>0</v>
      </c>
      <c r="E101" s="145">
        <f t="shared" si="3"/>
        <v>0</v>
      </c>
      <c r="F101" s="145">
        <f t="shared" si="3"/>
        <v>0</v>
      </c>
      <c r="G101" s="145">
        <f t="shared" si="3"/>
        <v>0</v>
      </c>
      <c r="H101" s="145">
        <f t="shared" si="3"/>
        <v>0</v>
      </c>
      <c r="I101" s="145">
        <f t="shared" si="3"/>
        <v>0</v>
      </c>
      <c r="J101" s="145">
        <f t="shared" si="3"/>
        <v>0</v>
      </c>
      <c r="K101" s="145">
        <f t="shared" si="3"/>
        <v>0</v>
      </c>
      <c r="L101" s="145">
        <f t="shared" si="3"/>
        <v>0</v>
      </c>
      <c r="M101" s="145">
        <f t="shared" si="3"/>
        <v>0</v>
      </c>
      <c r="N101" s="145">
        <f t="shared" si="3"/>
        <v>0</v>
      </c>
      <c r="O101" s="145">
        <f t="shared" si="3"/>
        <v>0</v>
      </c>
      <c r="P101" s="145">
        <f t="shared" si="3"/>
        <v>0</v>
      </c>
      <c r="Q101" s="145">
        <f t="shared" si="3"/>
        <v>0</v>
      </c>
    </row>
    <row r="102" spans="1:17" x14ac:dyDescent="0.25">
      <c r="A102" s="76" t="s">
        <v>80</v>
      </c>
      <c r="B102" s="145">
        <f t="shared" ref="B102:Q102" si="4">IF(B$9=0,0,B$9/B$5)</f>
        <v>0</v>
      </c>
      <c r="C102" s="145">
        <f t="shared" si="4"/>
        <v>0</v>
      </c>
      <c r="D102" s="145">
        <f t="shared" si="4"/>
        <v>0</v>
      </c>
      <c r="E102" s="145">
        <f t="shared" si="4"/>
        <v>0</v>
      </c>
      <c r="F102" s="145">
        <f t="shared" si="4"/>
        <v>0</v>
      </c>
      <c r="G102" s="145">
        <f t="shared" si="4"/>
        <v>0</v>
      </c>
      <c r="H102" s="145">
        <f t="shared" si="4"/>
        <v>0</v>
      </c>
      <c r="I102" s="145">
        <f t="shared" si="4"/>
        <v>0</v>
      </c>
      <c r="J102" s="145">
        <f t="shared" si="4"/>
        <v>0</v>
      </c>
      <c r="K102" s="145">
        <f t="shared" si="4"/>
        <v>0</v>
      </c>
      <c r="L102" s="145">
        <f t="shared" si="4"/>
        <v>0</v>
      </c>
      <c r="M102" s="145">
        <f t="shared" si="4"/>
        <v>0</v>
      </c>
      <c r="N102" s="145">
        <f t="shared" si="4"/>
        <v>0</v>
      </c>
      <c r="O102" s="145">
        <f t="shared" si="4"/>
        <v>0</v>
      </c>
      <c r="P102" s="145">
        <f t="shared" si="4"/>
        <v>0</v>
      </c>
      <c r="Q102" s="145">
        <f t="shared" si="4"/>
        <v>0</v>
      </c>
    </row>
    <row r="103" spans="1:17" x14ac:dyDescent="0.25">
      <c r="A103" s="76" t="s">
        <v>79</v>
      </c>
      <c r="B103" s="145">
        <f t="shared" ref="B103:Q103" si="5">IF(B$10=0,0,B$10/B$5)</f>
        <v>3.3662571006626182E-4</v>
      </c>
      <c r="C103" s="145">
        <f t="shared" si="5"/>
        <v>3.2373130028238843E-4</v>
      </c>
      <c r="D103" s="145">
        <f t="shared" si="5"/>
        <v>3.2302025832193977E-4</v>
      </c>
      <c r="E103" s="145">
        <f t="shared" si="5"/>
        <v>3.2179891086338871E-4</v>
      </c>
      <c r="F103" s="145">
        <f t="shared" si="5"/>
        <v>3.2525301489789543E-4</v>
      </c>
      <c r="G103" s="145">
        <f t="shared" si="5"/>
        <v>3.3035196664304073E-4</v>
      </c>
      <c r="H103" s="145">
        <f t="shared" si="5"/>
        <v>3.4240670074266801E-4</v>
      </c>
      <c r="I103" s="145">
        <f t="shared" si="5"/>
        <v>3.3602959395856869E-4</v>
      </c>
      <c r="J103" s="145">
        <f t="shared" si="5"/>
        <v>3.3980818390790717E-4</v>
      </c>
      <c r="K103" s="145">
        <f t="shared" si="5"/>
        <v>3.7211507202280218E-4</v>
      </c>
      <c r="L103" s="145">
        <f t="shared" si="5"/>
        <v>3.3253882593369059E-4</v>
      </c>
      <c r="M103" s="145">
        <f t="shared" si="5"/>
        <v>3.3841359145856493E-4</v>
      </c>
      <c r="N103" s="145">
        <f t="shared" si="5"/>
        <v>3.4205245044372304E-4</v>
      </c>
      <c r="O103" s="145">
        <f t="shared" si="5"/>
        <v>3.4065530187293364E-4</v>
      </c>
      <c r="P103" s="145">
        <f t="shared" si="5"/>
        <v>1.5858703201459881E-4</v>
      </c>
      <c r="Q103" s="145">
        <f t="shared" si="5"/>
        <v>3.3438108488696391E-4</v>
      </c>
    </row>
    <row r="104" spans="1:17" x14ac:dyDescent="0.25">
      <c r="A104" s="175" t="s">
        <v>117</v>
      </c>
      <c r="B104" s="174">
        <f t="shared" ref="B104:Q104" si="6">IF(B$15=0,0,B$15/B$5)</f>
        <v>3.1252096870724305E-2</v>
      </c>
      <c r="C104" s="174">
        <f t="shared" si="6"/>
        <v>4.4782125019208086E-2</v>
      </c>
      <c r="D104" s="174">
        <f t="shared" si="6"/>
        <v>7.0770713759804885E-2</v>
      </c>
      <c r="E104" s="174">
        <f t="shared" si="6"/>
        <v>7.3631122501914711E-2</v>
      </c>
      <c r="F104" s="174">
        <f t="shared" si="6"/>
        <v>7.5810130659671182E-2</v>
      </c>
      <c r="G104" s="174">
        <f t="shared" si="6"/>
        <v>5.2491697457731322E-2</v>
      </c>
      <c r="H104" s="174">
        <f t="shared" si="6"/>
        <v>3.4293000241250447E-2</v>
      </c>
      <c r="I104" s="174">
        <f t="shared" si="6"/>
        <v>4.8742999377138947E-2</v>
      </c>
      <c r="J104" s="174">
        <f t="shared" si="6"/>
        <v>4.0883878718407415E-2</v>
      </c>
      <c r="K104" s="174">
        <f t="shared" si="6"/>
        <v>9.4609910604223895E-3</v>
      </c>
      <c r="L104" s="174">
        <f t="shared" si="6"/>
        <v>6.092485890376844E-2</v>
      </c>
      <c r="M104" s="174">
        <f t="shared" si="6"/>
        <v>3.960330871614607E-2</v>
      </c>
      <c r="N104" s="174">
        <f t="shared" si="6"/>
        <v>3.2886964537130546E-2</v>
      </c>
      <c r="O104" s="174">
        <f t="shared" si="6"/>
        <v>4.1442032779612094E-2</v>
      </c>
      <c r="P104" s="174">
        <f t="shared" si="6"/>
        <v>4.708444175629653E-2</v>
      </c>
      <c r="Q104" s="174">
        <f t="shared" si="6"/>
        <v>6.3793123750407577E-2</v>
      </c>
    </row>
    <row r="105" spans="1:17" x14ac:dyDescent="0.25">
      <c r="A105" s="127" t="s">
        <v>116</v>
      </c>
      <c r="B105" s="143">
        <f t="shared" ref="B105:Q105" si="7">IF(B$21=0,0,B$21/B$5)</f>
        <v>0.76951192820683423</v>
      </c>
      <c r="C105" s="143">
        <f t="shared" si="7"/>
        <v>0.75776488696441691</v>
      </c>
      <c r="D105" s="143">
        <f t="shared" si="7"/>
        <v>0.74174210122796802</v>
      </c>
      <c r="E105" s="143">
        <f t="shared" si="7"/>
        <v>0.75371649485471348</v>
      </c>
      <c r="F105" s="143">
        <f t="shared" si="7"/>
        <v>0.74850804541131088</v>
      </c>
      <c r="G105" s="143">
        <f t="shared" si="7"/>
        <v>0.77175964735074176</v>
      </c>
      <c r="H105" s="143">
        <f t="shared" si="7"/>
        <v>0.77386890796443375</v>
      </c>
      <c r="I105" s="143">
        <f t="shared" si="7"/>
        <v>0.75910830549897923</v>
      </c>
      <c r="J105" s="143">
        <f t="shared" si="7"/>
        <v>0.77038787921621243</v>
      </c>
      <c r="K105" s="143">
        <f t="shared" si="7"/>
        <v>0.78780857873296772</v>
      </c>
      <c r="L105" s="143">
        <f t="shared" si="7"/>
        <v>0.75009254073010279</v>
      </c>
      <c r="M105" s="143">
        <f t="shared" si="7"/>
        <v>0.7707911093838673</v>
      </c>
      <c r="N105" s="143">
        <f t="shared" si="7"/>
        <v>0.77845876138662862</v>
      </c>
      <c r="O105" s="143">
        <f t="shared" si="7"/>
        <v>0.76959491260792356</v>
      </c>
      <c r="P105" s="143">
        <f t="shared" si="7"/>
        <v>0.76711052011685699</v>
      </c>
      <c r="Q105" s="143">
        <f t="shared" si="7"/>
        <v>0.78088466297766723</v>
      </c>
    </row>
    <row r="106" spans="1:17" x14ac:dyDescent="0.25">
      <c r="A106" s="127" t="s">
        <v>113</v>
      </c>
      <c r="B106" s="143">
        <f t="shared" ref="B106:Q106" si="8">IF(B$27=0,0,B$27/B$5)</f>
        <v>8.9335468042399335E-2</v>
      </c>
      <c r="C106" s="143">
        <f t="shared" si="8"/>
        <v>8.5935646740900609E-2</v>
      </c>
      <c r="D106" s="143">
        <f t="shared" si="8"/>
        <v>8.5791781817603663E-2</v>
      </c>
      <c r="E106" s="143">
        <f t="shared" si="8"/>
        <v>8.5708956999966376E-2</v>
      </c>
      <c r="F106" s="143">
        <f t="shared" si="8"/>
        <v>8.6591804829537114E-2</v>
      </c>
      <c r="G106" s="143">
        <f t="shared" si="8"/>
        <v>8.8075214219696968E-2</v>
      </c>
      <c r="H106" s="143">
        <f t="shared" si="8"/>
        <v>9.2484552490465347E-2</v>
      </c>
      <c r="I106" s="143">
        <f t="shared" si="8"/>
        <v>9.0178756903149374E-2</v>
      </c>
      <c r="J106" s="143">
        <f t="shared" si="8"/>
        <v>9.0307842133861838E-2</v>
      </c>
      <c r="K106" s="143">
        <f t="shared" si="8"/>
        <v>9.9701156291730167E-2</v>
      </c>
      <c r="L106" s="143">
        <f t="shared" si="8"/>
        <v>8.6741884009817277E-2</v>
      </c>
      <c r="M106" s="143">
        <f t="shared" si="8"/>
        <v>8.8981417373597743E-2</v>
      </c>
      <c r="N106" s="143">
        <f t="shared" si="8"/>
        <v>8.9485162557441225E-2</v>
      </c>
      <c r="O106" s="143">
        <f t="shared" si="8"/>
        <v>8.8626455110728447E-2</v>
      </c>
      <c r="P106" s="143">
        <f t="shared" si="8"/>
        <v>8.8491742737802873E-2</v>
      </c>
      <c r="Q106" s="143">
        <f t="shared" si="8"/>
        <v>6.32513343785501E-2</v>
      </c>
    </row>
    <row r="107" spans="1:17" x14ac:dyDescent="0.25">
      <c r="A107" s="142" t="s">
        <v>123</v>
      </c>
      <c r="B107" s="141">
        <f t="shared" ref="B107:Q107" si="9">IF(B$28=0,0,B$28/B$5)</f>
        <v>8.9335468042399335E-2</v>
      </c>
      <c r="C107" s="141">
        <f t="shared" si="9"/>
        <v>8.5935646740900609E-2</v>
      </c>
      <c r="D107" s="141">
        <f t="shared" si="9"/>
        <v>8.5791781817603663E-2</v>
      </c>
      <c r="E107" s="141">
        <f t="shared" si="9"/>
        <v>8.5708956999966376E-2</v>
      </c>
      <c r="F107" s="141">
        <f t="shared" si="9"/>
        <v>8.6591804829537114E-2</v>
      </c>
      <c r="G107" s="141">
        <f t="shared" si="9"/>
        <v>8.8075214219696968E-2</v>
      </c>
      <c r="H107" s="141">
        <f t="shared" si="9"/>
        <v>9.2484552490465347E-2</v>
      </c>
      <c r="I107" s="141">
        <f t="shared" si="9"/>
        <v>9.0178756903149374E-2</v>
      </c>
      <c r="J107" s="141">
        <f t="shared" si="9"/>
        <v>9.0307842133861838E-2</v>
      </c>
      <c r="K107" s="141">
        <f t="shared" si="9"/>
        <v>9.9701156291730167E-2</v>
      </c>
      <c r="L107" s="141">
        <f t="shared" si="9"/>
        <v>8.6741884009817277E-2</v>
      </c>
      <c r="M107" s="141">
        <f t="shared" si="9"/>
        <v>8.8981417373597743E-2</v>
      </c>
      <c r="N107" s="141">
        <f t="shared" si="9"/>
        <v>8.9485162557441225E-2</v>
      </c>
      <c r="O107" s="141">
        <f t="shared" si="9"/>
        <v>8.8626455110728447E-2</v>
      </c>
      <c r="P107" s="141">
        <f t="shared" si="9"/>
        <v>8.8491742737802873E-2</v>
      </c>
      <c r="Q107" s="141">
        <f t="shared" si="9"/>
        <v>6.32513343785501E-2</v>
      </c>
    </row>
    <row r="108" spans="1:17" x14ac:dyDescent="0.25">
      <c r="A108" s="142" t="s">
        <v>122</v>
      </c>
      <c r="B108" s="141">
        <f t="shared" ref="B108:Q108" si="10">IF(B$33=0,0,B$33/B$5)</f>
        <v>0</v>
      </c>
      <c r="C108" s="141">
        <f t="shared" si="10"/>
        <v>0</v>
      </c>
      <c r="D108" s="141">
        <f t="shared" si="10"/>
        <v>0</v>
      </c>
      <c r="E108" s="141">
        <f t="shared" si="10"/>
        <v>0</v>
      </c>
      <c r="F108" s="141">
        <f t="shared" si="10"/>
        <v>0</v>
      </c>
      <c r="G108" s="141">
        <f t="shared" si="10"/>
        <v>0</v>
      </c>
      <c r="H108" s="141">
        <f t="shared" si="10"/>
        <v>0</v>
      </c>
      <c r="I108" s="141">
        <f t="shared" si="10"/>
        <v>0</v>
      </c>
      <c r="J108" s="141">
        <f t="shared" si="10"/>
        <v>0</v>
      </c>
      <c r="K108" s="141">
        <f t="shared" si="10"/>
        <v>0</v>
      </c>
      <c r="L108" s="141">
        <f t="shared" si="10"/>
        <v>0</v>
      </c>
      <c r="M108" s="141">
        <f t="shared" si="10"/>
        <v>0</v>
      </c>
      <c r="N108" s="141">
        <f t="shared" si="10"/>
        <v>0</v>
      </c>
      <c r="O108" s="141">
        <f t="shared" si="10"/>
        <v>0</v>
      </c>
      <c r="P108" s="141">
        <f t="shared" si="10"/>
        <v>0</v>
      </c>
      <c r="Q108" s="141">
        <f t="shared" si="10"/>
        <v>0</v>
      </c>
    </row>
    <row r="109" spans="1:17" x14ac:dyDescent="0.25">
      <c r="A109" s="127" t="s">
        <v>112</v>
      </c>
      <c r="B109" s="143">
        <f t="shared" ref="B109:Q109" si="11">IF(B$34=0,0,B$34/B$5)</f>
        <v>3.4043882625043813E-2</v>
      </c>
      <c r="C109" s="143">
        <f t="shared" si="11"/>
        <v>3.3805722718949355E-2</v>
      </c>
      <c r="D109" s="143">
        <f t="shared" si="11"/>
        <v>3.3721391522080389E-2</v>
      </c>
      <c r="E109" s="143">
        <f t="shared" si="11"/>
        <v>3.3641299907913792E-2</v>
      </c>
      <c r="F109" s="143">
        <f t="shared" si="11"/>
        <v>3.4207142313649221E-2</v>
      </c>
      <c r="G109" s="143">
        <f t="shared" si="11"/>
        <v>3.4685709665279806E-2</v>
      </c>
      <c r="H109" s="143">
        <f t="shared" si="11"/>
        <v>3.6981372809508493E-2</v>
      </c>
      <c r="I109" s="143">
        <f t="shared" si="11"/>
        <v>3.5763204384778417E-2</v>
      </c>
      <c r="J109" s="143">
        <f t="shared" si="11"/>
        <v>3.5229375113122602E-2</v>
      </c>
      <c r="K109" s="143">
        <f t="shared" si="11"/>
        <v>3.8320590074935795E-2</v>
      </c>
      <c r="L109" s="143">
        <f t="shared" si="11"/>
        <v>3.253290697719248E-2</v>
      </c>
      <c r="M109" s="143">
        <f t="shared" si="11"/>
        <v>3.380650370836899E-2</v>
      </c>
      <c r="N109" s="143">
        <f t="shared" si="11"/>
        <v>3.3354427794408614E-2</v>
      </c>
      <c r="O109" s="143">
        <f t="shared" si="11"/>
        <v>3.3063198005413852E-2</v>
      </c>
      <c r="P109" s="143">
        <f t="shared" si="11"/>
        <v>3.3475754279940699E-2</v>
      </c>
      <c r="Q109" s="143">
        <f t="shared" si="11"/>
        <v>3.2057748057993107E-2</v>
      </c>
    </row>
    <row r="110" spans="1:17" x14ac:dyDescent="0.25">
      <c r="A110" s="142" t="s">
        <v>121</v>
      </c>
      <c r="B110" s="141">
        <f t="shared" ref="B110:Q110" si="12">IF(B$35=0,0,B$35/B$5)</f>
        <v>1.5257574807118894E-2</v>
      </c>
      <c r="C110" s="141">
        <f t="shared" si="12"/>
        <v>1.4869573447624509E-2</v>
      </c>
      <c r="D110" s="141">
        <f t="shared" si="12"/>
        <v>1.4981203164539969E-2</v>
      </c>
      <c r="E110" s="141">
        <f t="shared" si="12"/>
        <v>1.5060530869508273E-2</v>
      </c>
      <c r="F110" s="141">
        <f t="shared" si="12"/>
        <v>1.5249383824093209E-2</v>
      </c>
      <c r="G110" s="141">
        <f t="shared" si="12"/>
        <v>1.5596379471505106E-2</v>
      </c>
      <c r="H110" s="141">
        <f t="shared" si="12"/>
        <v>1.7417793020898732E-2</v>
      </c>
      <c r="I110" s="141">
        <f t="shared" si="12"/>
        <v>1.6624178202406015E-2</v>
      </c>
      <c r="J110" s="141">
        <f t="shared" si="12"/>
        <v>1.596603078520379E-2</v>
      </c>
      <c r="K110" s="141">
        <f t="shared" si="12"/>
        <v>1.8568556727945506E-2</v>
      </c>
      <c r="L110" s="141">
        <f t="shared" si="12"/>
        <v>1.4136114420535285E-2</v>
      </c>
      <c r="M110" s="141">
        <f t="shared" si="12"/>
        <v>1.515953159470047E-2</v>
      </c>
      <c r="N110" s="141">
        <f t="shared" si="12"/>
        <v>1.4969017235656138E-2</v>
      </c>
      <c r="O110" s="141">
        <f t="shared" si="12"/>
        <v>1.4488942649400854E-2</v>
      </c>
      <c r="P110" s="141">
        <f t="shared" si="12"/>
        <v>1.4892623800178879E-2</v>
      </c>
      <c r="Q110" s="141">
        <f t="shared" si="12"/>
        <v>1.5508457932111421E-2</v>
      </c>
    </row>
    <row r="111" spans="1:17" x14ac:dyDescent="0.25">
      <c r="A111" s="142" t="s">
        <v>120</v>
      </c>
      <c r="B111" s="141">
        <f t="shared" ref="B111:Q111" si="13">IF(B$39=0,0,B$39/B$5)</f>
        <v>1.8786307817924917E-2</v>
      </c>
      <c r="C111" s="141">
        <f t="shared" si="13"/>
        <v>1.8936149271324844E-2</v>
      </c>
      <c r="D111" s="141">
        <f t="shared" si="13"/>
        <v>1.8740188357540419E-2</v>
      </c>
      <c r="E111" s="141">
        <f t="shared" si="13"/>
        <v>1.8580769038405519E-2</v>
      </c>
      <c r="F111" s="141">
        <f t="shared" si="13"/>
        <v>1.8957758489556015E-2</v>
      </c>
      <c r="G111" s="141">
        <f t="shared" si="13"/>
        <v>1.9089330193774696E-2</v>
      </c>
      <c r="H111" s="141">
        <f t="shared" si="13"/>
        <v>1.9563579788609758E-2</v>
      </c>
      <c r="I111" s="141">
        <f t="shared" si="13"/>
        <v>1.9139026182372405E-2</v>
      </c>
      <c r="J111" s="141">
        <f t="shared" si="13"/>
        <v>1.9263344327918815E-2</v>
      </c>
      <c r="K111" s="141">
        <f t="shared" si="13"/>
        <v>1.9752033346990289E-2</v>
      </c>
      <c r="L111" s="141">
        <f t="shared" si="13"/>
        <v>1.8396792556657191E-2</v>
      </c>
      <c r="M111" s="141">
        <f t="shared" si="13"/>
        <v>1.864697211366852E-2</v>
      </c>
      <c r="N111" s="141">
        <f t="shared" si="13"/>
        <v>1.8385410558752476E-2</v>
      </c>
      <c r="O111" s="141">
        <f t="shared" si="13"/>
        <v>1.8574255356013002E-2</v>
      </c>
      <c r="P111" s="141">
        <f t="shared" si="13"/>
        <v>1.8583130479761824E-2</v>
      </c>
      <c r="Q111" s="141">
        <f t="shared" si="13"/>
        <v>1.6549290125881692E-2</v>
      </c>
    </row>
    <row r="112" spans="1:17" x14ac:dyDescent="0.25">
      <c r="A112" s="173" t="s">
        <v>119</v>
      </c>
      <c r="B112" s="172">
        <f t="shared" ref="B112:Q112" si="14">IF(B$50=0,0,B$50/B$5)</f>
        <v>0</v>
      </c>
      <c r="C112" s="172">
        <f t="shared" si="14"/>
        <v>0</v>
      </c>
      <c r="D112" s="172">
        <f t="shared" si="14"/>
        <v>0</v>
      </c>
      <c r="E112" s="172">
        <f t="shared" si="14"/>
        <v>0</v>
      </c>
      <c r="F112" s="172">
        <f t="shared" si="14"/>
        <v>0</v>
      </c>
      <c r="G112" s="172">
        <f t="shared" si="14"/>
        <v>0</v>
      </c>
      <c r="H112" s="172">
        <f t="shared" si="14"/>
        <v>0</v>
      </c>
      <c r="I112" s="172">
        <f t="shared" si="14"/>
        <v>0</v>
      </c>
      <c r="J112" s="172">
        <f t="shared" si="14"/>
        <v>0</v>
      </c>
      <c r="K112" s="172">
        <f t="shared" si="14"/>
        <v>0</v>
      </c>
      <c r="L112" s="172">
        <f t="shared" si="14"/>
        <v>0</v>
      </c>
      <c r="M112" s="172">
        <f t="shared" si="14"/>
        <v>0</v>
      </c>
      <c r="N112" s="172">
        <f t="shared" si="14"/>
        <v>0</v>
      </c>
      <c r="O112" s="172">
        <f t="shared" si="14"/>
        <v>0</v>
      </c>
      <c r="P112" s="172">
        <f t="shared" si="14"/>
        <v>0</v>
      </c>
      <c r="Q112" s="172">
        <f t="shared" si="14"/>
        <v>0</v>
      </c>
    </row>
    <row r="113" spans="1:17" x14ac:dyDescent="0.25">
      <c r="A113" s="119" t="s">
        <v>98</v>
      </c>
      <c r="B113" s="171">
        <f t="shared" ref="B113:Q113" si="15">IF(B$51=0,0,B$51/B$5)</f>
        <v>7.5519998544932063E-2</v>
      </c>
      <c r="C113" s="171">
        <f t="shared" si="15"/>
        <v>7.7387887256242668E-2</v>
      </c>
      <c r="D113" s="171">
        <f t="shared" si="15"/>
        <v>6.765099141422104E-2</v>
      </c>
      <c r="E113" s="171">
        <f t="shared" si="15"/>
        <v>5.2980326824628249E-2</v>
      </c>
      <c r="F113" s="171">
        <f t="shared" si="15"/>
        <v>5.4557623770933678E-2</v>
      </c>
      <c r="G113" s="171">
        <f t="shared" si="15"/>
        <v>5.2657379339907273E-2</v>
      </c>
      <c r="H113" s="171">
        <f t="shared" si="15"/>
        <v>6.2029759793599107E-2</v>
      </c>
      <c r="I113" s="171">
        <f t="shared" si="15"/>
        <v>6.5870704241995454E-2</v>
      </c>
      <c r="J113" s="171">
        <f t="shared" si="15"/>
        <v>6.2851216634487811E-2</v>
      </c>
      <c r="K113" s="171">
        <f t="shared" si="15"/>
        <v>6.4336568767921182E-2</v>
      </c>
      <c r="L113" s="171">
        <f t="shared" si="15"/>
        <v>6.9375270553185167E-2</v>
      </c>
      <c r="M113" s="171">
        <f t="shared" si="15"/>
        <v>6.6479247226561441E-2</v>
      </c>
      <c r="N113" s="171">
        <f t="shared" si="15"/>
        <v>6.5472631273947368E-2</v>
      </c>
      <c r="O113" s="171">
        <f t="shared" si="15"/>
        <v>6.6932746194449E-2</v>
      </c>
      <c r="P113" s="171">
        <f t="shared" si="15"/>
        <v>6.3678954077088387E-2</v>
      </c>
      <c r="Q113" s="171">
        <f t="shared" si="15"/>
        <v>5.9678749750494892E-2</v>
      </c>
    </row>
    <row r="114" spans="1:17" x14ac:dyDescent="0.25"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</row>
    <row r="115" spans="1:17" x14ac:dyDescent="0.25">
      <c r="A115" s="78" t="s">
        <v>45</v>
      </c>
      <c r="B115" s="77">
        <f t="shared" ref="B115:Q115" si="16">SUM(B$116:B$120,B$124:B$125,B$127:B$129,B$122,B$121,B130)</f>
        <v>1.0000000000000002</v>
      </c>
      <c r="C115" s="77">
        <f t="shared" si="16"/>
        <v>1</v>
      </c>
      <c r="D115" s="77">
        <f t="shared" si="16"/>
        <v>1</v>
      </c>
      <c r="E115" s="77">
        <f t="shared" si="16"/>
        <v>1</v>
      </c>
      <c r="F115" s="77">
        <f t="shared" si="16"/>
        <v>1</v>
      </c>
      <c r="G115" s="77">
        <f t="shared" si="16"/>
        <v>1</v>
      </c>
      <c r="H115" s="77">
        <f t="shared" si="16"/>
        <v>1</v>
      </c>
      <c r="I115" s="77">
        <f t="shared" si="16"/>
        <v>1</v>
      </c>
      <c r="J115" s="77">
        <f t="shared" si="16"/>
        <v>1</v>
      </c>
      <c r="K115" s="77">
        <f t="shared" si="16"/>
        <v>1</v>
      </c>
      <c r="L115" s="77">
        <f t="shared" si="16"/>
        <v>0.99999999999999989</v>
      </c>
      <c r="M115" s="77">
        <f t="shared" si="16"/>
        <v>0.99999999999999989</v>
      </c>
      <c r="N115" s="77">
        <f t="shared" si="16"/>
        <v>1</v>
      </c>
      <c r="O115" s="77">
        <f t="shared" si="16"/>
        <v>1</v>
      </c>
      <c r="P115" s="77">
        <f t="shared" si="16"/>
        <v>1</v>
      </c>
      <c r="Q115" s="77">
        <f t="shared" si="16"/>
        <v>1</v>
      </c>
    </row>
    <row r="116" spans="1:17" x14ac:dyDescent="0.25">
      <c r="A116" s="132" t="s">
        <v>83</v>
      </c>
      <c r="B116" s="146">
        <f t="shared" ref="B116:Q116" si="17">IF(B$54=0,0,B$54/B$53)</f>
        <v>0</v>
      </c>
      <c r="C116" s="146">
        <f t="shared" si="17"/>
        <v>0</v>
      </c>
      <c r="D116" s="146">
        <f t="shared" si="17"/>
        <v>0</v>
      </c>
      <c r="E116" s="146">
        <f t="shared" si="17"/>
        <v>0</v>
      </c>
      <c r="F116" s="146">
        <f t="shared" si="17"/>
        <v>0</v>
      </c>
      <c r="G116" s="146">
        <f t="shared" si="17"/>
        <v>0</v>
      </c>
      <c r="H116" s="146">
        <f t="shared" si="17"/>
        <v>0</v>
      </c>
      <c r="I116" s="146">
        <f t="shared" si="17"/>
        <v>0</v>
      </c>
      <c r="J116" s="146">
        <f t="shared" si="17"/>
        <v>0</v>
      </c>
      <c r="K116" s="146">
        <f t="shared" si="17"/>
        <v>0</v>
      </c>
      <c r="L116" s="146">
        <f t="shared" si="17"/>
        <v>0</v>
      </c>
      <c r="M116" s="146">
        <f t="shared" si="17"/>
        <v>0</v>
      </c>
      <c r="N116" s="146">
        <f t="shared" si="17"/>
        <v>0</v>
      </c>
      <c r="O116" s="146">
        <f t="shared" si="17"/>
        <v>0</v>
      </c>
      <c r="P116" s="146">
        <f t="shared" si="17"/>
        <v>0</v>
      </c>
      <c r="Q116" s="146">
        <f t="shared" si="17"/>
        <v>0</v>
      </c>
    </row>
    <row r="117" spans="1:17" x14ac:dyDescent="0.25">
      <c r="A117" s="76" t="s">
        <v>82</v>
      </c>
      <c r="B117" s="145">
        <f t="shared" ref="B117:Q117" si="18">IF(B$55=0,0,B$55/B$53)</f>
        <v>0</v>
      </c>
      <c r="C117" s="145">
        <f t="shared" si="18"/>
        <v>0</v>
      </c>
      <c r="D117" s="145">
        <f t="shared" si="18"/>
        <v>0</v>
      </c>
      <c r="E117" s="145">
        <f t="shared" si="18"/>
        <v>0</v>
      </c>
      <c r="F117" s="145">
        <f t="shared" si="18"/>
        <v>0</v>
      </c>
      <c r="G117" s="145">
        <f t="shared" si="18"/>
        <v>0</v>
      </c>
      <c r="H117" s="145">
        <f t="shared" si="18"/>
        <v>0</v>
      </c>
      <c r="I117" s="145">
        <f t="shared" si="18"/>
        <v>0</v>
      </c>
      <c r="J117" s="145">
        <f t="shared" si="18"/>
        <v>0</v>
      </c>
      <c r="K117" s="145">
        <f t="shared" si="18"/>
        <v>0</v>
      </c>
      <c r="L117" s="145">
        <f t="shared" si="18"/>
        <v>0</v>
      </c>
      <c r="M117" s="145">
        <f t="shared" si="18"/>
        <v>0</v>
      </c>
      <c r="N117" s="145">
        <f t="shared" si="18"/>
        <v>0</v>
      </c>
      <c r="O117" s="145">
        <f t="shared" si="18"/>
        <v>0</v>
      </c>
      <c r="P117" s="145">
        <f t="shared" si="18"/>
        <v>0</v>
      </c>
      <c r="Q117" s="145">
        <f t="shared" si="18"/>
        <v>0</v>
      </c>
    </row>
    <row r="118" spans="1:17" x14ac:dyDescent="0.25">
      <c r="A118" s="76" t="s">
        <v>81</v>
      </c>
      <c r="B118" s="145">
        <f t="shared" ref="B118:Q118" si="19">IF(B$56=0,0,B$56/B$53)</f>
        <v>0</v>
      </c>
      <c r="C118" s="145">
        <f t="shared" si="19"/>
        <v>0</v>
      </c>
      <c r="D118" s="145">
        <f t="shared" si="19"/>
        <v>0</v>
      </c>
      <c r="E118" s="145">
        <f t="shared" si="19"/>
        <v>0</v>
      </c>
      <c r="F118" s="145">
        <f t="shared" si="19"/>
        <v>0</v>
      </c>
      <c r="G118" s="145">
        <f t="shared" si="19"/>
        <v>0</v>
      </c>
      <c r="H118" s="145">
        <f t="shared" si="19"/>
        <v>0</v>
      </c>
      <c r="I118" s="145">
        <f t="shared" si="19"/>
        <v>0</v>
      </c>
      <c r="J118" s="145">
        <f t="shared" si="19"/>
        <v>0</v>
      </c>
      <c r="K118" s="145">
        <f t="shared" si="19"/>
        <v>0</v>
      </c>
      <c r="L118" s="145">
        <f t="shared" si="19"/>
        <v>0</v>
      </c>
      <c r="M118" s="145">
        <f t="shared" si="19"/>
        <v>0</v>
      </c>
      <c r="N118" s="145">
        <f t="shared" si="19"/>
        <v>0</v>
      </c>
      <c r="O118" s="145">
        <f t="shared" si="19"/>
        <v>0</v>
      </c>
      <c r="P118" s="145">
        <f t="shared" si="19"/>
        <v>0</v>
      </c>
      <c r="Q118" s="145">
        <f t="shared" si="19"/>
        <v>0</v>
      </c>
    </row>
    <row r="119" spans="1:17" x14ac:dyDescent="0.25">
      <c r="A119" s="76" t="s">
        <v>80</v>
      </c>
      <c r="B119" s="145">
        <f t="shared" ref="B119:Q119" si="20">IF(B$57=0,0,B$57/B$53)</f>
        <v>0</v>
      </c>
      <c r="C119" s="145">
        <f t="shared" si="20"/>
        <v>0</v>
      </c>
      <c r="D119" s="145">
        <f t="shared" si="20"/>
        <v>0</v>
      </c>
      <c r="E119" s="145">
        <f t="shared" si="20"/>
        <v>0</v>
      </c>
      <c r="F119" s="145">
        <f t="shared" si="20"/>
        <v>0</v>
      </c>
      <c r="G119" s="145">
        <f t="shared" si="20"/>
        <v>0</v>
      </c>
      <c r="H119" s="145">
        <f t="shared" si="20"/>
        <v>0</v>
      </c>
      <c r="I119" s="145">
        <f t="shared" si="20"/>
        <v>0</v>
      </c>
      <c r="J119" s="145">
        <f t="shared" si="20"/>
        <v>0</v>
      </c>
      <c r="K119" s="145">
        <f t="shared" si="20"/>
        <v>0</v>
      </c>
      <c r="L119" s="145">
        <f t="shared" si="20"/>
        <v>0</v>
      </c>
      <c r="M119" s="145">
        <f t="shared" si="20"/>
        <v>0</v>
      </c>
      <c r="N119" s="145">
        <f t="shared" si="20"/>
        <v>0</v>
      </c>
      <c r="O119" s="145">
        <f t="shared" si="20"/>
        <v>0</v>
      </c>
      <c r="P119" s="145">
        <f t="shared" si="20"/>
        <v>0</v>
      </c>
      <c r="Q119" s="145">
        <f t="shared" si="20"/>
        <v>0</v>
      </c>
    </row>
    <row r="120" spans="1:17" x14ac:dyDescent="0.25">
      <c r="A120" s="76" t="s">
        <v>79</v>
      </c>
      <c r="B120" s="145">
        <f t="shared" ref="B120:Q120" si="21">IF(B$58=0,0,B$58/B$53)</f>
        <v>2.9642802003728087E-3</v>
      </c>
      <c r="C120" s="145">
        <f t="shared" si="21"/>
        <v>2.8563767712345778E-3</v>
      </c>
      <c r="D120" s="145">
        <f t="shared" si="21"/>
        <v>2.7540801854160804E-3</v>
      </c>
      <c r="E120" s="145">
        <f t="shared" si="21"/>
        <v>2.7726058898625908E-3</v>
      </c>
      <c r="F120" s="145">
        <f t="shared" si="21"/>
        <v>2.7608545616010964E-3</v>
      </c>
      <c r="G120" s="145">
        <f t="shared" si="21"/>
        <v>2.8815057871149478E-3</v>
      </c>
      <c r="H120" s="145">
        <f t="shared" si="21"/>
        <v>2.9034899335536458E-3</v>
      </c>
      <c r="I120" s="145">
        <f t="shared" si="21"/>
        <v>2.841944620260258E-3</v>
      </c>
      <c r="J120" s="145">
        <f t="shared" si="21"/>
        <v>2.929479857275312E-3</v>
      </c>
      <c r="K120" s="145">
        <f t="shared" si="21"/>
        <v>3.1206340403449827E-3</v>
      </c>
      <c r="L120" s="145">
        <f t="shared" si="21"/>
        <v>2.8818304003013951E-3</v>
      </c>
      <c r="M120" s="145">
        <f t="shared" si="21"/>
        <v>2.9822089458459663E-3</v>
      </c>
      <c r="N120" s="145">
        <f t="shared" si="21"/>
        <v>3.035762271858514E-3</v>
      </c>
      <c r="O120" s="145">
        <f t="shared" si="21"/>
        <v>2.997526093423848E-3</v>
      </c>
      <c r="P120" s="145">
        <f t="shared" si="21"/>
        <v>1.3548298494742111E-3</v>
      </c>
      <c r="Q120" s="145">
        <f t="shared" si="21"/>
        <v>3.3673031811824036E-3</v>
      </c>
    </row>
    <row r="121" spans="1:17" x14ac:dyDescent="0.25">
      <c r="A121" s="175" t="s">
        <v>115</v>
      </c>
      <c r="B121" s="174">
        <f t="shared" ref="B121:Q121" si="22">IF(B$63=0,0,B$63/B$53)</f>
        <v>7.1520390692530147E-2</v>
      </c>
      <c r="C121" s="174">
        <f t="shared" si="22"/>
        <v>9.462861583362199E-2</v>
      </c>
      <c r="D121" s="174">
        <f t="shared" si="22"/>
        <v>0.13455130022910353</v>
      </c>
      <c r="E121" s="174">
        <f t="shared" si="22"/>
        <v>0.13992827053268658</v>
      </c>
      <c r="F121" s="174">
        <f t="shared" si="22"/>
        <v>0.14174977808023051</v>
      </c>
      <c r="G121" s="174">
        <f t="shared" si="22"/>
        <v>0.10606463083073484</v>
      </c>
      <c r="H121" s="174">
        <f t="shared" si="22"/>
        <v>7.7630915752560911E-2</v>
      </c>
      <c r="I121" s="174">
        <f t="shared" si="22"/>
        <v>0.10017193913945606</v>
      </c>
      <c r="J121" s="174">
        <f t="shared" si="22"/>
        <v>8.7790550943228435E-2</v>
      </c>
      <c r="K121" s="174">
        <f t="shared" si="22"/>
        <v>2.6466907718391827E-2</v>
      </c>
      <c r="L121" s="174">
        <f t="shared" si="22"/>
        <v>0.12010217425545824</v>
      </c>
      <c r="M121" s="174">
        <f t="shared" si="22"/>
        <v>8.3427649518565655E-2</v>
      </c>
      <c r="N121" s="174">
        <f t="shared" si="22"/>
        <v>7.7781715444618066E-2</v>
      </c>
      <c r="O121" s="174">
        <f t="shared" si="22"/>
        <v>9.2381993569147877E-2</v>
      </c>
      <c r="P121" s="174">
        <f t="shared" si="22"/>
        <v>0.12233986430311611</v>
      </c>
      <c r="Q121" s="174">
        <f t="shared" si="22"/>
        <v>0.17436635136410125</v>
      </c>
    </row>
    <row r="122" spans="1:17" x14ac:dyDescent="0.25">
      <c r="A122" s="127" t="s">
        <v>114</v>
      </c>
      <c r="B122" s="143">
        <f t="shared" ref="B122:Q122" si="23">IF(B$69=0,0,B$69/B$53)</f>
        <v>0</v>
      </c>
      <c r="C122" s="143">
        <f t="shared" si="23"/>
        <v>0</v>
      </c>
      <c r="D122" s="143">
        <f t="shared" si="23"/>
        <v>0</v>
      </c>
      <c r="E122" s="143">
        <f t="shared" si="23"/>
        <v>0</v>
      </c>
      <c r="F122" s="143">
        <f t="shared" si="23"/>
        <v>0</v>
      </c>
      <c r="G122" s="143">
        <f t="shared" si="23"/>
        <v>0</v>
      </c>
      <c r="H122" s="143">
        <f t="shared" si="23"/>
        <v>0</v>
      </c>
      <c r="I122" s="143">
        <f t="shared" si="23"/>
        <v>0</v>
      </c>
      <c r="J122" s="143">
        <f t="shared" si="23"/>
        <v>0</v>
      </c>
      <c r="K122" s="143">
        <f t="shared" si="23"/>
        <v>0</v>
      </c>
      <c r="L122" s="143">
        <f t="shared" si="23"/>
        <v>0</v>
      </c>
      <c r="M122" s="143">
        <f t="shared" si="23"/>
        <v>0</v>
      </c>
      <c r="N122" s="143">
        <f t="shared" si="23"/>
        <v>0</v>
      </c>
      <c r="O122" s="143">
        <f t="shared" si="23"/>
        <v>0</v>
      </c>
      <c r="P122" s="143">
        <f t="shared" si="23"/>
        <v>0</v>
      </c>
      <c r="Q122" s="143">
        <f t="shared" si="23"/>
        <v>0</v>
      </c>
    </row>
    <row r="123" spans="1:17" x14ac:dyDescent="0.25">
      <c r="A123" s="127" t="s">
        <v>113</v>
      </c>
      <c r="B123" s="143">
        <f t="shared" ref="B123:Q123" si="24">IF(B$70=0,0,B$70/B$53)</f>
        <v>0.60644048686288698</v>
      </c>
      <c r="C123" s="143">
        <f t="shared" si="24"/>
        <v>0.58451606337415085</v>
      </c>
      <c r="D123" s="143">
        <f t="shared" si="24"/>
        <v>0.56387755547964935</v>
      </c>
      <c r="E123" s="143">
        <f t="shared" si="24"/>
        <v>0.56927496034731495</v>
      </c>
      <c r="F123" s="143">
        <f t="shared" si="24"/>
        <v>0.56661920436007573</v>
      </c>
      <c r="G123" s="143">
        <f t="shared" si="24"/>
        <v>0.59222755148178918</v>
      </c>
      <c r="H123" s="143">
        <f t="shared" si="24"/>
        <v>0.60456022250736541</v>
      </c>
      <c r="I123" s="143">
        <f t="shared" si="24"/>
        <v>0.5879421929233275</v>
      </c>
      <c r="J123" s="143">
        <f t="shared" si="24"/>
        <v>0.60017022672454834</v>
      </c>
      <c r="K123" s="143">
        <f t="shared" si="24"/>
        <v>0.64455217123241948</v>
      </c>
      <c r="L123" s="143">
        <f t="shared" si="24"/>
        <v>0.57949168654418437</v>
      </c>
      <c r="M123" s="143">
        <f t="shared" si="24"/>
        <v>0.60447993691919566</v>
      </c>
      <c r="N123" s="143">
        <f t="shared" si="24"/>
        <v>0.61223532571553119</v>
      </c>
      <c r="O123" s="143">
        <f t="shared" si="24"/>
        <v>0.60117858017109904</v>
      </c>
      <c r="P123" s="143">
        <f t="shared" si="24"/>
        <v>0.58279005636108716</v>
      </c>
      <c r="Q123" s="143">
        <f t="shared" si="24"/>
        <v>0.49102376286732274</v>
      </c>
    </row>
    <row r="124" spans="1:17" x14ac:dyDescent="0.25">
      <c r="A124" s="142" t="s">
        <v>123</v>
      </c>
      <c r="B124" s="141">
        <f t="shared" ref="B124:Q124" si="25">IF(B$71=0,0,B$71/B$53)</f>
        <v>0.60644048686288698</v>
      </c>
      <c r="C124" s="141">
        <f t="shared" si="25"/>
        <v>0.58451606337415085</v>
      </c>
      <c r="D124" s="141">
        <f t="shared" si="25"/>
        <v>0.56387755547964935</v>
      </c>
      <c r="E124" s="141">
        <f t="shared" si="25"/>
        <v>0.56927496034731495</v>
      </c>
      <c r="F124" s="141">
        <f t="shared" si="25"/>
        <v>0.56661920436007573</v>
      </c>
      <c r="G124" s="141">
        <f t="shared" si="25"/>
        <v>0.59222755148178918</v>
      </c>
      <c r="H124" s="141">
        <f t="shared" si="25"/>
        <v>0.60456022250736541</v>
      </c>
      <c r="I124" s="141">
        <f t="shared" si="25"/>
        <v>0.5879421929233275</v>
      </c>
      <c r="J124" s="141">
        <f t="shared" si="25"/>
        <v>0.60017022672454834</v>
      </c>
      <c r="K124" s="141">
        <f t="shared" si="25"/>
        <v>0.64455217123241948</v>
      </c>
      <c r="L124" s="141">
        <f t="shared" si="25"/>
        <v>0.57949168654418437</v>
      </c>
      <c r="M124" s="141">
        <f t="shared" si="25"/>
        <v>0.60447993691919566</v>
      </c>
      <c r="N124" s="141">
        <f t="shared" si="25"/>
        <v>0.61223532571553119</v>
      </c>
      <c r="O124" s="141">
        <f t="shared" si="25"/>
        <v>0.60117858017109904</v>
      </c>
      <c r="P124" s="141">
        <f t="shared" si="25"/>
        <v>0.58279005636108716</v>
      </c>
      <c r="Q124" s="141">
        <f t="shared" si="25"/>
        <v>0.49102376286732274</v>
      </c>
    </row>
    <row r="125" spans="1:17" x14ac:dyDescent="0.25">
      <c r="A125" s="142" t="s">
        <v>122</v>
      </c>
      <c r="B125" s="141">
        <f t="shared" ref="B125:Q125" si="26">IF(B$76=0,0,B$76/B$53)</f>
        <v>0</v>
      </c>
      <c r="C125" s="141">
        <f t="shared" si="26"/>
        <v>0</v>
      </c>
      <c r="D125" s="141">
        <f t="shared" si="26"/>
        <v>0</v>
      </c>
      <c r="E125" s="141">
        <f t="shared" si="26"/>
        <v>0</v>
      </c>
      <c r="F125" s="141">
        <f t="shared" si="26"/>
        <v>0</v>
      </c>
      <c r="G125" s="141">
        <f t="shared" si="26"/>
        <v>0</v>
      </c>
      <c r="H125" s="141">
        <f t="shared" si="26"/>
        <v>0</v>
      </c>
      <c r="I125" s="141">
        <f t="shared" si="26"/>
        <v>0</v>
      </c>
      <c r="J125" s="141">
        <f t="shared" si="26"/>
        <v>0</v>
      </c>
      <c r="K125" s="141">
        <f t="shared" si="26"/>
        <v>0</v>
      </c>
      <c r="L125" s="141">
        <f t="shared" si="26"/>
        <v>0</v>
      </c>
      <c r="M125" s="141">
        <f t="shared" si="26"/>
        <v>0</v>
      </c>
      <c r="N125" s="141">
        <f t="shared" si="26"/>
        <v>0</v>
      </c>
      <c r="O125" s="141">
        <f t="shared" si="26"/>
        <v>0</v>
      </c>
      <c r="P125" s="141">
        <f t="shared" si="26"/>
        <v>0</v>
      </c>
      <c r="Q125" s="141">
        <f t="shared" si="26"/>
        <v>0</v>
      </c>
    </row>
    <row r="126" spans="1:17" x14ac:dyDescent="0.25">
      <c r="A126" s="127" t="s">
        <v>112</v>
      </c>
      <c r="B126" s="143">
        <f t="shared" ref="B126:Q126" si="27">IF(B$77=0,0,B$77/B$53)</f>
        <v>0.24652501559741391</v>
      </c>
      <c r="C126" s="143">
        <f t="shared" si="27"/>
        <v>0.24528498603831336</v>
      </c>
      <c r="D126" s="143">
        <f t="shared" si="27"/>
        <v>0.23642981799054594</v>
      </c>
      <c r="E126" s="143">
        <f t="shared" si="27"/>
        <v>0.23835610504345978</v>
      </c>
      <c r="F126" s="143">
        <f t="shared" si="27"/>
        <v>0.23877504328642332</v>
      </c>
      <c r="G126" s="143">
        <f t="shared" si="27"/>
        <v>0.24879584538934907</v>
      </c>
      <c r="H126" s="143">
        <f t="shared" si="27"/>
        <v>0.25787606717607708</v>
      </c>
      <c r="I126" s="143">
        <f t="shared" si="27"/>
        <v>0.24872786842845698</v>
      </c>
      <c r="J126" s="143">
        <f t="shared" si="27"/>
        <v>0.24975348769684444</v>
      </c>
      <c r="K126" s="143">
        <f t="shared" si="27"/>
        <v>0.2642699048167047</v>
      </c>
      <c r="L126" s="143">
        <f t="shared" si="27"/>
        <v>0.23184560652065964</v>
      </c>
      <c r="M126" s="143">
        <f t="shared" si="27"/>
        <v>0.24498555021937965</v>
      </c>
      <c r="N126" s="143">
        <f t="shared" si="27"/>
        <v>0.24343245986476733</v>
      </c>
      <c r="O126" s="143">
        <f t="shared" si="27"/>
        <v>0.23924486078071697</v>
      </c>
      <c r="P126" s="143">
        <f t="shared" si="27"/>
        <v>0.23517838097445035</v>
      </c>
      <c r="Q126" s="143">
        <f t="shared" si="27"/>
        <v>0.26547490212038294</v>
      </c>
    </row>
    <row r="127" spans="1:17" x14ac:dyDescent="0.25">
      <c r="A127" s="142" t="s">
        <v>121</v>
      </c>
      <c r="B127" s="141">
        <f t="shared" ref="B127:Q127" si="28">IF(B$78=0,0,B$78/B$53)</f>
        <v>0.11048604263888227</v>
      </c>
      <c r="C127" s="141">
        <f t="shared" si="28"/>
        <v>0.10788951757720645</v>
      </c>
      <c r="D127" s="141">
        <f t="shared" si="28"/>
        <v>0.10503727686184944</v>
      </c>
      <c r="E127" s="141">
        <f t="shared" si="28"/>
        <v>0.10670721665836479</v>
      </c>
      <c r="F127" s="141">
        <f t="shared" si="28"/>
        <v>0.10644479592310906</v>
      </c>
      <c r="G127" s="141">
        <f t="shared" si="28"/>
        <v>0.11187069410058438</v>
      </c>
      <c r="H127" s="141">
        <f t="shared" si="28"/>
        <v>0.12145660428164047</v>
      </c>
      <c r="I127" s="141">
        <f t="shared" si="28"/>
        <v>0.11561873382965557</v>
      </c>
      <c r="J127" s="141">
        <f t="shared" si="28"/>
        <v>0.11318883347989059</v>
      </c>
      <c r="K127" s="141">
        <f t="shared" si="28"/>
        <v>0.12805415338025591</v>
      </c>
      <c r="L127" s="141">
        <f t="shared" si="28"/>
        <v>0.10074095204502014</v>
      </c>
      <c r="M127" s="141">
        <f t="shared" si="28"/>
        <v>0.10985655957898947</v>
      </c>
      <c r="N127" s="141">
        <f t="shared" si="28"/>
        <v>0.10924920403055835</v>
      </c>
      <c r="O127" s="141">
        <f t="shared" si="28"/>
        <v>0.10484179620035844</v>
      </c>
      <c r="P127" s="141">
        <f t="shared" si="28"/>
        <v>0.10462566801329259</v>
      </c>
      <c r="Q127" s="141">
        <f t="shared" si="28"/>
        <v>0.1284278092184587</v>
      </c>
    </row>
    <row r="128" spans="1:17" x14ac:dyDescent="0.25">
      <c r="A128" s="142" t="s">
        <v>120</v>
      </c>
      <c r="B128" s="141">
        <f t="shared" ref="B128:Q128" si="29">IF(B$82=0,0,B$82/B$53)</f>
        <v>0.13603897295853162</v>
      </c>
      <c r="C128" s="141">
        <f t="shared" si="29"/>
        <v>0.13739546846110687</v>
      </c>
      <c r="D128" s="141">
        <f t="shared" si="29"/>
        <v>0.1313925411286965</v>
      </c>
      <c r="E128" s="141">
        <f t="shared" si="29"/>
        <v>0.13164888838509498</v>
      </c>
      <c r="F128" s="141">
        <f t="shared" si="29"/>
        <v>0.13233024736331428</v>
      </c>
      <c r="G128" s="141">
        <f t="shared" si="29"/>
        <v>0.13692515128876467</v>
      </c>
      <c r="H128" s="141">
        <f t="shared" si="29"/>
        <v>0.1364194628944366</v>
      </c>
      <c r="I128" s="141">
        <f t="shared" si="29"/>
        <v>0.13310913459880142</v>
      </c>
      <c r="J128" s="141">
        <f t="shared" si="29"/>
        <v>0.13656465421695388</v>
      </c>
      <c r="K128" s="141">
        <f t="shared" si="29"/>
        <v>0.13621575143644879</v>
      </c>
      <c r="L128" s="141">
        <f t="shared" si="29"/>
        <v>0.13110465447563946</v>
      </c>
      <c r="M128" s="141">
        <f t="shared" si="29"/>
        <v>0.13512899064039016</v>
      </c>
      <c r="N128" s="141">
        <f t="shared" si="29"/>
        <v>0.13418325583420895</v>
      </c>
      <c r="O128" s="141">
        <f t="shared" si="29"/>
        <v>0.13440306458035853</v>
      </c>
      <c r="P128" s="141">
        <f t="shared" si="29"/>
        <v>0.13055271296115778</v>
      </c>
      <c r="Q128" s="141">
        <f t="shared" si="29"/>
        <v>0.13704709290192424</v>
      </c>
    </row>
    <row r="129" spans="1:17" x14ac:dyDescent="0.25">
      <c r="A129" s="173" t="s">
        <v>119</v>
      </c>
      <c r="B129" s="172">
        <f t="shared" ref="B129:Q129" si="30">IF(B$93=0,0,B$93/B$53)</f>
        <v>0</v>
      </c>
      <c r="C129" s="172">
        <f t="shared" si="30"/>
        <v>0</v>
      </c>
      <c r="D129" s="172">
        <f t="shared" si="30"/>
        <v>0</v>
      </c>
      <c r="E129" s="172">
        <f t="shared" si="30"/>
        <v>0</v>
      </c>
      <c r="F129" s="172">
        <f t="shared" si="30"/>
        <v>0</v>
      </c>
      <c r="G129" s="172">
        <f t="shared" si="30"/>
        <v>0</v>
      </c>
      <c r="H129" s="172">
        <f t="shared" si="30"/>
        <v>0</v>
      </c>
      <c r="I129" s="172">
        <f t="shared" si="30"/>
        <v>0</v>
      </c>
      <c r="J129" s="172">
        <f t="shared" si="30"/>
        <v>0</v>
      </c>
      <c r="K129" s="172">
        <f t="shared" si="30"/>
        <v>0</v>
      </c>
      <c r="L129" s="172">
        <f t="shared" si="30"/>
        <v>0</v>
      </c>
      <c r="M129" s="172">
        <f t="shared" si="30"/>
        <v>0</v>
      </c>
      <c r="N129" s="172">
        <f t="shared" si="30"/>
        <v>0</v>
      </c>
      <c r="O129" s="172">
        <f t="shared" si="30"/>
        <v>0</v>
      </c>
      <c r="P129" s="172">
        <f t="shared" si="30"/>
        <v>0</v>
      </c>
      <c r="Q129" s="172">
        <f t="shared" si="30"/>
        <v>0</v>
      </c>
    </row>
    <row r="130" spans="1:17" x14ac:dyDescent="0.25">
      <c r="A130" s="119" t="s">
        <v>98</v>
      </c>
      <c r="B130" s="171">
        <f t="shared" ref="B130:Q130" si="31">IF(B$94=0,0,B$94/B$53)</f>
        <v>7.254982664679635E-2</v>
      </c>
      <c r="C130" s="171">
        <f t="shared" si="31"/>
        <v>7.2713957982679323E-2</v>
      </c>
      <c r="D130" s="171">
        <f t="shared" si="31"/>
        <v>6.2387246115285164E-2</v>
      </c>
      <c r="E130" s="171">
        <f t="shared" si="31"/>
        <v>4.9668058186676182E-2</v>
      </c>
      <c r="F130" s="171">
        <f t="shared" si="31"/>
        <v>5.0095119711669453E-2</v>
      </c>
      <c r="G130" s="171">
        <f t="shared" si="31"/>
        <v>5.0030466511012048E-2</v>
      </c>
      <c r="H130" s="171">
        <f t="shared" si="31"/>
        <v>5.7029304630442972E-2</v>
      </c>
      <c r="I130" s="171">
        <f t="shared" si="31"/>
        <v>6.0316054888499282E-2</v>
      </c>
      <c r="J130" s="171">
        <f t="shared" si="31"/>
        <v>5.9356254778103489E-2</v>
      </c>
      <c r="K130" s="171">
        <f t="shared" si="31"/>
        <v>6.1590382192139047E-2</v>
      </c>
      <c r="L130" s="171">
        <f t="shared" si="31"/>
        <v>6.5678702279396275E-2</v>
      </c>
      <c r="M130" s="171">
        <f t="shared" si="31"/>
        <v>6.4124654397012995E-2</v>
      </c>
      <c r="N130" s="171">
        <f t="shared" si="31"/>
        <v>6.3514736703224856E-2</v>
      </c>
      <c r="O130" s="171">
        <f t="shared" si="31"/>
        <v>6.4197039385612262E-2</v>
      </c>
      <c r="P130" s="171">
        <f t="shared" si="31"/>
        <v>5.8336868511872239E-2</v>
      </c>
      <c r="Q130" s="171">
        <f t="shared" si="31"/>
        <v>6.5767680467010634E-2</v>
      </c>
    </row>
    <row r="131" spans="1:17" x14ac:dyDescent="0.25">
      <c r="A131" s="138"/>
    </row>
    <row r="132" spans="1:17" ht="12.75" x14ac:dyDescent="0.25">
      <c r="A132" s="137" t="s">
        <v>133</v>
      </c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</row>
    <row r="134" spans="1:17" x14ac:dyDescent="0.25">
      <c r="A134" s="78" t="s">
        <v>132</v>
      </c>
      <c r="B134" s="133">
        <f>IF(B$5=0,0,(B$5-B$51)/ISI_fec!B$5)</f>
        <v>3.5262180563468561</v>
      </c>
      <c r="C134" s="133">
        <f>IF(C$5=0,0,(C$5-C$51)/ISI_fec!C$5)</f>
        <v>3.6592610000898693</v>
      </c>
      <c r="D134" s="133">
        <f>IF(D$5=0,0,(D$5-D$51)/ISI_fec!D$5)</f>
        <v>3.7060193270638777</v>
      </c>
      <c r="E134" s="133">
        <f>IF(E$5=0,0,(E$5-E$51)/ISI_fec!E$5)</f>
        <v>3.7786212078515145</v>
      </c>
      <c r="F134" s="133">
        <f>IF(F$5=0,0,(F$5-F$51)/ISI_fec!F$5)</f>
        <v>3.7322666133825528</v>
      </c>
      <c r="G134" s="133">
        <f>IF(G$5=0,0,(G$5-G$51)/ISI_fec!G$5)</f>
        <v>3.6820451240574759</v>
      </c>
      <c r="H134" s="133">
        <f>IF(H$5=0,0,(H$5-H$51)/ISI_fec!H$5)</f>
        <v>3.5172701872770156</v>
      </c>
      <c r="I134" s="133">
        <f>IF(I$5=0,0,(I$5-I$51)/ISI_fec!I$5)</f>
        <v>3.5693438868946674</v>
      </c>
      <c r="J134" s="133">
        <f>IF(J$5=0,0,(J$5-J$51)/ISI_fec!J$5)</f>
        <v>3.5410628750370736</v>
      </c>
      <c r="K134" s="133">
        <f>IF(K$5=0,0,(K$5-K$51)/ISI_fec!K$5)</f>
        <v>3.2285039484567699</v>
      </c>
      <c r="L134" s="133">
        <f>IF(L$5=0,0,(L$5-L$51)/ISI_fec!L$5)</f>
        <v>3.5932807956692674</v>
      </c>
      <c r="M134" s="133">
        <f>IF(M$5=0,0,(M$5-M$51)/ISI_fec!M$5)</f>
        <v>3.5418903053601771</v>
      </c>
      <c r="N134" s="133">
        <f>IF(N$5=0,0,(N$5-N$51)/ISI_fec!N$5)</f>
        <v>3.5079891811048136</v>
      </c>
      <c r="O134" s="133">
        <f>IF(O$5=0,0,(O$5-O$51)/ISI_fec!O$5)</f>
        <v>3.516873295975159</v>
      </c>
      <c r="P134" s="133">
        <f>IF(P$5=0,0,(P$5-P$51)/ISI_fec!P$5)</f>
        <v>3.549690839912516</v>
      </c>
      <c r="Q134" s="133">
        <f>IF(Q$5=0,0,(Q$5-Q$51)/ISI_fec!Q$5)</f>
        <v>3.6107172012134905</v>
      </c>
    </row>
    <row r="135" spans="1:17" x14ac:dyDescent="0.25">
      <c r="A135" s="132" t="s">
        <v>83</v>
      </c>
      <c r="B135" s="131">
        <f>IF(B$6=0,0,B$6/ISI_fec!B$6)</f>
        <v>0</v>
      </c>
      <c r="C135" s="131">
        <f>IF(C$6=0,0,C$6/ISI_fec!C$6)</f>
        <v>0</v>
      </c>
      <c r="D135" s="131">
        <f>IF(D$6=0,0,D$6/ISI_fec!D$6)</f>
        <v>0</v>
      </c>
      <c r="E135" s="131">
        <f>IF(E$6=0,0,E$6/ISI_fec!E$6)</f>
        <v>0</v>
      </c>
      <c r="F135" s="131">
        <f>IF(F$6=0,0,F$6/ISI_fec!F$6)</f>
        <v>0</v>
      </c>
      <c r="G135" s="131">
        <f>IF(G$6=0,0,G$6/ISI_fec!G$6)</f>
        <v>0</v>
      </c>
      <c r="H135" s="131">
        <f>IF(H$6=0,0,H$6/ISI_fec!H$6)</f>
        <v>0</v>
      </c>
      <c r="I135" s="131">
        <f>IF(I$6=0,0,I$6/ISI_fec!I$6)</f>
        <v>0</v>
      </c>
      <c r="J135" s="131">
        <f>IF(J$6=0,0,J$6/ISI_fec!J$6)</f>
        <v>0</v>
      </c>
      <c r="K135" s="131">
        <f>IF(K$6=0,0,K$6/ISI_fec!K$6)</f>
        <v>0</v>
      </c>
      <c r="L135" s="131">
        <f>IF(L$6=0,0,L$6/ISI_fec!L$6)</f>
        <v>0</v>
      </c>
      <c r="M135" s="131">
        <f>IF(M$6=0,0,M$6/ISI_fec!M$6)</f>
        <v>0</v>
      </c>
      <c r="N135" s="131">
        <f>IF(N$6=0,0,N$6/ISI_fec!N$6)</f>
        <v>0</v>
      </c>
      <c r="O135" s="131">
        <f>IF(O$6=0,0,O$6/ISI_fec!O$6)</f>
        <v>0</v>
      </c>
      <c r="P135" s="131">
        <f>IF(P$6=0,0,P$6/ISI_fec!P$6)</f>
        <v>0</v>
      </c>
      <c r="Q135" s="131">
        <f>IF(Q$6=0,0,Q$6/ISI_fec!Q$6)</f>
        <v>0</v>
      </c>
    </row>
    <row r="136" spans="1:17" x14ac:dyDescent="0.25">
      <c r="A136" s="76" t="s">
        <v>82</v>
      </c>
      <c r="B136" s="130">
        <f>IF(B$7=0,0,B$7/ISI_fec!B$7)</f>
        <v>0</v>
      </c>
      <c r="C136" s="130">
        <f>IF(C$7=0,0,C$7/ISI_fec!C$7)</f>
        <v>0</v>
      </c>
      <c r="D136" s="130">
        <f>IF(D$7=0,0,D$7/ISI_fec!D$7)</f>
        <v>0</v>
      </c>
      <c r="E136" s="130">
        <f>IF(E$7=0,0,E$7/ISI_fec!E$7)</f>
        <v>0</v>
      </c>
      <c r="F136" s="130">
        <f>IF(F$7=0,0,F$7/ISI_fec!F$7)</f>
        <v>0</v>
      </c>
      <c r="G136" s="130">
        <f>IF(G$7=0,0,G$7/ISI_fec!G$7)</f>
        <v>0</v>
      </c>
      <c r="H136" s="130">
        <f>IF(H$7=0,0,H$7/ISI_fec!H$7)</f>
        <v>0</v>
      </c>
      <c r="I136" s="130">
        <f>IF(I$7=0,0,I$7/ISI_fec!I$7)</f>
        <v>0</v>
      </c>
      <c r="J136" s="130">
        <f>IF(J$7=0,0,J$7/ISI_fec!J$7)</f>
        <v>0</v>
      </c>
      <c r="K136" s="130">
        <f>IF(K$7=0,0,K$7/ISI_fec!K$7)</f>
        <v>0</v>
      </c>
      <c r="L136" s="130">
        <f>IF(L$7=0,0,L$7/ISI_fec!L$7)</f>
        <v>0</v>
      </c>
      <c r="M136" s="130">
        <f>IF(M$7=0,0,M$7/ISI_fec!M$7)</f>
        <v>0</v>
      </c>
      <c r="N136" s="130">
        <f>IF(N$7=0,0,N$7/ISI_fec!N$7)</f>
        <v>0</v>
      </c>
      <c r="O136" s="130">
        <f>IF(O$7=0,0,O$7/ISI_fec!O$7)</f>
        <v>0</v>
      </c>
      <c r="P136" s="130">
        <f>IF(P$7=0,0,P$7/ISI_fec!P$7)</f>
        <v>0</v>
      </c>
      <c r="Q136" s="130">
        <f>IF(Q$7=0,0,Q$7/ISI_fec!Q$7)</f>
        <v>0</v>
      </c>
    </row>
    <row r="137" spans="1:17" x14ac:dyDescent="0.25">
      <c r="A137" s="76" t="s">
        <v>81</v>
      </c>
      <c r="B137" s="130">
        <f>IF(B$8=0,0,B$8/ISI_fec!B$8)</f>
        <v>0</v>
      </c>
      <c r="C137" s="130">
        <f>IF(C$8=0,0,C$8/ISI_fec!C$8)</f>
        <v>0</v>
      </c>
      <c r="D137" s="130">
        <f>IF(D$8=0,0,D$8/ISI_fec!D$8)</f>
        <v>0</v>
      </c>
      <c r="E137" s="130">
        <f>IF(E$8=0,0,E$8/ISI_fec!E$8)</f>
        <v>0</v>
      </c>
      <c r="F137" s="130">
        <f>IF(F$8=0,0,F$8/ISI_fec!F$8)</f>
        <v>0</v>
      </c>
      <c r="G137" s="130">
        <f>IF(G$8=0,0,G$8/ISI_fec!G$8)</f>
        <v>0</v>
      </c>
      <c r="H137" s="130">
        <f>IF(H$8=0,0,H$8/ISI_fec!H$8)</f>
        <v>0</v>
      </c>
      <c r="I137" s="130">
        <f>IF(I$8=0,0,I$8/ISI_fec!I$8)</f>
        <v>0</v>
      </c>
      <c r="J137" s="130">
        <f>IF(J$8=0,0,J$8/ISI_fec!J$8)</f>
        <v>0</v>
      </c>
      <c r="K137" s="130">
        <f>IF(K$8=0,0,K$8/ISI_fec!K$8)</f>
        <v>0</v>
      </c>
      <c r="L137" s="130">
        <f>IF(L$8=0,0,L$8/ISI_fec!L$8)</f>
        <v>0</v>
      </c>
      <c r="M137" s="130">
        <f>IF(M$8=0,0,M$8/ISI_fec!M$8)</f>
        <v>0</v>
      </c>
      <c r="N137" s="130">
        <f>IF(N$8=0,0,N$8/ISI_fec!N$8)</f>
        <v>0</v>
      </c>
      <c r="O137" s="130">
        <f>IF(O$8=0,0,O$8/ISI_fec!O$8)</f>
        <v>0</v>
      </c>
      <c r="P137" s="130">
        <f>IF(P$8=0,0,P$8/ISI_fec!P$8)</f>
        <v>0</v>
      </c>
      <c r="Q137" s="130">
        <f>IF(Q$8=0,0,Q$8/ISI_fec!Q$8)</f>
        <v>0</v>
      </c>
    </row>
    <row r="138" spans="1:17" x14ac:dyDescent="0.25">
      <c r="A138" s="76" t="s">
        <v>80</v>
      </c>
      <c r="B138" s="130">
        <f>IF(B$9=0,0,B$9/ISI_fec!B$9)</f>
        <v>0</v>
      </c>
      <c r="C138" s="130">
        <f>IF(C$9=0,0,C$9/ISI_fec!C$9)</f>
        <v>0</v>
      </c>
      <c r="D138" s="130">
        <f>IF(D$9=0,0,D$9/ISI_fec!D$9)</f>
        <v>0</v>
      </c>
      <c r="E138" s="130">
        <f>IF(E$9=0,0,E$9/ISI_fec!E$9)</f>
        <v>0</v>
      </c>
      <c r="F138" s="130">
        <f>IF(F$9=0,0,F$9/ISI_fec!F$9)</f>
        <v>0</v>
      </c>
      <c r="G138" s="130">
        <f>IF(G$9=0,0,G$9/ISI_fec!G$9)</f>
        <v>0</v>
      </c>
      <c r="H138" s="130">
        <f>IF(H$9=0,0,H$9/ISI_fec!H$9)</f>
        <v>0</v>
      </c>
      <c r="I138" s="130">
        <f>IF(I$9=0,0,I$9/ISI_fec!I$9)</f>
        <v>0</v>
      </c>
      <c r="J138" s="130">
        <f>IF(J$9=0,0,J$9/ISI_fec!J$9)</f>
        <v>0</v>
      </c>
      <c r="K138" s="130">
        <f>IF(K$9=0,0,K$9/ISI_fec!K$9)</f>
        <v>0</v>
      </c>
      <c r="L138" s="130">
        <f>IF(L$9=0,0,L$9/ISI_fec!L$9)</f>
        <v>0</v>
      </c>
      <c r="M138" s="130">
        <f>IF(M$9=0,0,M$9/ISI_fec!M$9)</f>
        <v>0</v>
      </c>
      <c r="N138" s="130">
        <f>IF(N$9=0,0,N$9/ISI_fec!N$9)</f>
        <v>0</v>
      </c>
      <c r="O138" s="130">
        <f>IF(O$9=0,0,O$9/ISI_fec!O$9)</f>
        <v>0</v>
      </c>
      <c r="P138" s="130">
        <f>IF(P$9=0,0,P$9/ISI_fec!P$9)</f>
        <v>0</v>
      </c>
      <c r="Q138" s="130">
        <f>IF(Q$9=0,0,Q$9/ISI_fec!Q$9)</f>
        <v>0</v>
      </c>
    </row>
    <row r="139" spans="1:17" x14ac:dyDescent="0.25">
      <c r="A139" s="129" t="s">
        <v>79</v>
      </c>
      <c r="B139" s="128">
        <f>IF(B$10=0,0,B$10/ISI_fec!B$10)</f>
        <v>1.3251222000000002</v>
      </c>
      <c r="C139" s="128">
        <f>IF(C$10=0,0,C$10/ISI_fec!C$10)</f>
        <v>1.3251222000000002</v>
      </c>
      <c r="D139" s="128">
        <f>IF(D$10=0,0,D$10/ISI_fec!D$10)</f>
        <v>1.3251221999999998</v>
      </c>
      <c r="E139" s="128">
        <f>IF(E$10=0,0,E$10/ISI_fec!E$10)</f>
        <v>1.3251222</v>
      </c>
      <c r="F139" s="128">
        <f>IF(F$10=0,0,F$10/ISI_fec!F$10)</f>
        <v>1.3251222000000002</v>
      </c>
      <c r="G139" s="128">
        <f>IF(G$10=0,0,G$10/ISI_fec!G$10)</f>
        <v>1.3251222</v>
      </c>
      <c r="H139" s="128">
        <f>IF(H$10=0,0,H$10/ISI_fec!H$10)</f>
        <v>1.3251222</v>
      </c>
      <c r="I139" s="128">
        <f>IF(I$10=0,0,I$10/ISI_fec!I$10)</f>
        <v>1.3251222</v>
      </c>
      <c r="J139" s="128">
        <f>IF(J$10=0,0,J$10/ISI_fec!J$10)</f>
        <v>1.3251221999999998</v>
      </c>
      <c r="K139" s="128">
        <f>IF(K$10=0,0,K$10/ISI_fec!K$10)</f>
        <v>1.3251222000000005</v>
      </c>
      <c r="L139" s="128">
        <f>IF(L$10=0,0,L$10/ISI_fec!L$10)</f>
        <v>1.3251222</v>
      </c>
      <c r="M139" s="128">
        <f>IF(M$10=0,0,M$10/ISI_fec!M$10)</f>
        <v>1.3251222</v>
      </c>
      <c r="N139" s="128">
        <f>IF(N$10=0,0,N$10/ISI_fec!N$10)</f>
        <v>1.3251222000000002</v>
      </c>
      <c r="O139" s="128">
        <f>IF(O$10=0,0,O$10/ISI_fec!O$10)</f>
        <v>1.3251221999999998</v>
      </c>
      <c r="P139" s="128">
        <f>IF(P$10=0,0,P$10/ISI_fec!P$10)</f>
        <v>0.62048376000000005</v>
      </c>
      <c r="Q139" s="128">
        <f>IF(Q$10=0,0,Q$10/ISI_fec!Q$10)</f>
        <v>1.3251222</v>
      </c>
    </row>
    <row r="140" spans="1:17" x14ac:dyDescent="0.25">
      <c r="A140" s="127" t="s">
        <v>117</v>
      </c>
      <c r="B140" s="126">
        <f>IF(B$15=0,0,B$15/ISI_fec!B$15)</f>
        <v>0.79214765916752572</v>
      </c>
      <c r="C140" s="126">
        <f>IF(C$15=0,0,C$15/ISI_fec!C$15)</f>
        <v>1.180305063666365</v>
      </c>
      <c r="D140" s="126">
        <f>IF(D$15=0,0,D$15/ISI_fec!D$15)</f>
        <v>1.8693820984866985</v>
      </c>
      <c r="E140" s="126">
        <f>IF(E$15=0,0,E$15/ISI_fec!E$15)</f>
        <v>1.9523205035358948</v>
      </c>
      <c r="F140" s="126">
        <f>IF(F$15=0,0,F$15/ISI_fec!F$15)</f>
        <v>1.9887499335461793</v>
      </c>
      <c r="G140" s="126">
        <f>IF(G$15=0,0,G$15/ISI_fec!G$15)</f>
        <v>1.3557761330424378</v>
      </c>
      <c r="H140" s="126">
        <f>IF(H$15=0,0,H$15/ISI_fec!H$15)</f>
        <v>0.8545500253234839</v>
      </c>
      <c r="I140" s="126">
        <f>IF(I$15=0,0,I$15/ISI_fec!I$15)</f>
        <v>1.2376817480290763</v>
      </c>
      <c r="J140" s="126">
        <f>IF(J$15=0,0,J$15/ISI_fec!J$15)</f>
        <v>1.0265793428668699</v>
      </c>
      <c r="K140" s="126">
        <f>IF(K$15=0,0,K$15/ISI_fec!K$15)</f>
        <v>0.20609663477505344</v>
      </c>
      <c r="L140" s="126">
        <f>IF(L$15=0,0,L$15/ISI_fec!L$15)</f>
        <v>1.5632427991245563</v>
      </c>
      <c r="M140" s="126">
        <f>IF(M$15=0,0,M$15/ISI_fec!M$15)</f>
        <v>0.99852269019740769</v>
      </c>
      <c r="N140" s="126">
        <f>IF(N$15=0,0,N$15/ISI_fec!N$15)</f>
        <v>0.82036164612342533</v>
      </c>
      <c r="O140" s="126">
        <f>IF(O$15=0,0,O$15/ISI_fec!O$15)</f>
        <v>1.0380067106711237</v>
      </c>
      <c r="P140" s="126">
        <f>IF(P$15=0,0,P$15/ISI_fec!P$15)</f>
        <v>1.1862016057156251</v>
      </c>
      <c r="Q140" s="126">
        <f>IF(Q$15=0,0,Q$15/ISI_fec!Q$15)</f>
        <v>1.62782018752887</v>
      </c>
    </row>
    <row r="141" spans="1:17" x14ac:dyDescent="0.25">
      <c r="A141" s="127" t="s">
        <v>116</v>
      </c>
      <c r="B141" s="126">
        <f>IF(B$21=0,0,B$21/ISI_fec!B$21)</f>
        <v>4.8263372366164621</v>
      </c>
      <c r="C141" s="126">
        <f>IF(C$21=0,0,C$21/ISI_fec!C$21)</f>
        <v>4.94196171361859</v>
      </c>
      <c r="D141" s="126">
        <f>IF(D$21=0,0,D$21/ISI_fec!D$21)</f>
        <v>4.8481133037825739</v>
      </c>
      <c r="E141" s="126">
        <f>IF(E$21=0,0,E$21/ISI_fec!E$21)</f>
        <v>4.9450767996286018</v>
      </c>
      <c r="F141" s="126">
        <f>IF(F$21=0,0,F$21/ISI_fec!F$21)</f>
        <v>4.8587520041179637</v>
      </c>
      <c r="G141" s="126">
        <f>IF(G$21=0,0,G$21/ISI_fec!G$21)</f>
        <v>4.9323599353223875</v>
      </c>
      <c r="H141" s="126">
        <f>IF(H$21=0,0,H$21/ISI_fec!H$21)</f>
        <v>4.7717176082022901</v>
      </c>
      <c r="I141" s="126">
        <f>IF(I$21=0,0,I$21/ISI_fec!I$21)</f>
        <v>4.7695324386071203</v>
      </c>
      <c r="J141" s="126">
        <f>IF(J$21=0,0,J$21/ISI_fec!J$21)</f>
        <v>4.7865786351479356</v>
      </c>
      <c r="K141" s="126">
        <f>IF(K$21=0,0,K$21/ISI_fec!K$21)</f>
        <v>4.5287937196432813</v>
      </c>
      <c r="L141" s="126">
        <f>IF(L$21=0,0,L$21/ISI_fec!L$21)</f>
        <v>4.7623584276278974</v>
      </c>
      <c r="M141" s="126">
        <f>IF(M$21=0,0,M$21/ISI_fec!M$21)</f>
        <v>4.8088196614137013</v>
      </c>
      <c r="N141" s="126">
        <f>IF(N$21=0,0,N$21/ISI_fec!N$21)</f>
        <v>4.8049900842320525</v>
      </c>
      <c r="O141" s="126">
        <f>IF(O$21=0,0,O$21/ISI_fec!O$21)</f>
        <v>4.7697610904157166</v>
      </c>
      <c r="P141" s="126">
        <f>IF(P$21=0,0,P$21/ISI_fec!P$21)</f>
        <v>4.782052586627044</v>
      </c>
      <c r="Q141" s="126">
        <f>IF(Q$21=0,0,Q$21/ISI_fec!Q$21)</f>
        <v>4.9305433501063565</v>
      </c>
    </row>
    <row r="142" spans="1:17" x14ac:dyDescent="0.25">
      <c r="A142" s="127" t="s">
        <v>113</v>
      </c>
      <c r="B142" s="126">
        <f>IF(B$27=0,0,B$27/ISI_fec!B$27)</f>
        <v>2.2643882803497095</v>
      </c>
      <c r="C142" s="126">
        <f>IF(C$27=0,0,C$27/ISI_fec!C$27)</f>
        <v>2.2649724405490623</v>
      </c>
      <c r="D142" s="126">
        <f>IF(D$27=0,0,D$27/ISI_fec!D$27)</f>
        <v>2.2661580279015587</v>
      </c>
      <c r="E142" s="126">
        <f>IF(E$27=0,0,E$27/ISI_fec!E$27)</f>
        <v>2.272562856601291</v>
      </c>
      <c r="F142" s="126">
        <f>IF(F$27=0,0,F$27/ISI_fec!F$27)</f>
        <v>2.2715888312272265</v>
      </c>
      <c r="G142" s="126">
        <f>IF(G$27=0,0,G$27/ISI_fec!G$27)</f>
        <v>2.2748411488849212</v>
      </c>
      <c r="H142" s="126">
        <f>IF(H$27=0,0,H$27/ISI_fec!H$27)</f>
        <v>2.3046299862002506</v>
      </c>
      <c r="I142" s="126">
        <f>IF(I$27=0,0,I$27/ISI_fec!I$27)</f>
        <v>2.2898180847550935</v>
      </c>
      <c r="J142" s="126">
        <f>IF(J$27=0,0,J$27/ISI_fec!J$27)</f>
        <v>2.2675971101480714</v>
      </c>
      <c r="K142" s="126">
        <f>IF(K$27=0,0,K$27/ISI_fec!K$27)</f>
        <v>2.2861103933899862</v>
      </c>
      <c r="L142" s="126">
        <f>IF(L$27=0,0,L$27/ISI_fec!L$27)</f>
        <v>2.2256699153792683</v>
      </c>
      <c r="M142" s="126">
        <f>IF(M$27=0,0,M$27/ISI_fec!M$27)</f>
        <v>2.2434985139824826</v>
      </c>
      <c r="N142" s="126">
        <f>IF(N$27=0,0,N$27/ISI_fec!N$27)</f>
        <v>2.2321973551667309</v>
      </c>
      <c r="O142" s="126">
        <f>IF(O$27=0,0,O$27/ISI_fec!O$27)</f>
        <v>2.2198441769774213</v>
      </c>
      <c r="P142" s="126">
        <f>IF(P$27=0,0,P$27/ISI_fec!P$27)</f>
        <v>2.2293786102734958</v>
      </c>
      <c r="Q142" s="126">
        <f>IF(Q$27=0,0,Q$27/ISI_fec!Q$27)</f>
        <v>1.6139952542907881</v>
      </c>
    </row>
    <row r="143" spans="1:17" x14ac:dyDescent="0.25">
      <c r="A143" s="72" t="s">
        <v>112</v>
      </c>
      <c r="B143" s="125">
        <f>IF(B$34=0,0,B$34/ISI_fec!B$34)</f>
        <v>1.9144749660964004</v>
      </c>
      <c r="C143" s="125">
        <f>IF(C$34=0,0,C$34/ISI_fec!C$34)</f>
        <v>1.9768031443205392</v>
      </c>
      <c r="D143" s="125">
        <f>IF(D$34=0,0,D$34/ISI_fec!D$34)</f>
        <v>1.9762123878162918</v>
      </c>
      <c r="E143" s="125">
        <f>IF(E$34=0,0,E$34/ISI_fec!E$34)</f>
        <v>1.9790013416954446</v>
      </c>
      <c r="F143" s="125">
        <f>IF(F$34=0,0,F$34/ISI_fec!F$34)</f>
        <v>1.9909179097125658</v>
      </c>
      <c r="G143" s="125">
        <f>IF(G$34=0,0,G$34/ISI_fec!G$34)</f>
        <v>1.9876118521743462</v>
      </c>
      <c r="H143" s="125">
        <f>IF(H$34=0,0,H$34/ISI_fec!H$34)</f>
        <v>2.0445543680769225</v>
      </c>
      <c r="I143" s="125">
        <f>IF(I$34=0,0,I$34/ISI_fec!I$34)</f>
        <v>2.0147296941118449</v>
      </c>
      <c r="J143" s="125">
        <f>IF(J$34=0,0,J$34/ISI_fec!J$34)</f>
        <v>1.9625873513888938</v>
      </c>
      <c r="K143" s="125">
        <f>IF(K$34=0,0,K$34/ISI_fec!K$34)</f>
        <v>1.9494532142345122</v>
      </c>
      <c r="L143" s="125">
        <f>IF(L$34=0,0,L$34/ISI_fec!L$34)</f>
        <v>1.8519889968581531</v>
      </c>
      <c r="M143" s="125">
        <f>IF(M$34=0,0,M$34/ISI_fec!M$34)</f>
        <v>1.8910819566446351</v>
      </c>
      <c r="N143" s="125">
        <f>IF(N$34=0,0,N$34/ISI_fec!N$34)</f>
        <v>1.8459446656429326</v>
      </c>
      <c r="O143" s="125">
        <f>IF(O$34=0,0,O$34/ISI_fec!O$34)</f>
        <v>1.8373318147651463</v>
      </c>
      <c r="P143" s="125">
        <f>IF(P$34=0,0,P$34/ISI_fec!P$34)</f>
        <v>1.8710917298478009</v>
      </c>
      <c r="Q143" s="125">
        <f>IF(Q$34=0,0,Q$34/ISI_fec!Q$34)</f>
        <v>1.8148853659852497</v>
      </c>
    </row>
    <row r="144" spans="1:17" x14ac:dyDescent="0.25">
      <c r="A144" s="135"/>
      <c r="B144" s="147"/>
      <c r="C144" s="147"/>
      <c r="D144" s="147"/>
      <c r="E144" s="147"/>
      <c r="F144" s="147"/>
      <c r="G144" s="147"/>
      <c r="H144" s="147"/>
      <c r="I144" s="147"/>
      <c r="J144" s="147"/>
      <c r="K144" s="147"/>
      <c r="L144" s="147"/>
      <c r="M144" s="147"/>
      <c r="N144" s="147"/>
      <c r="O144" s="147"/>
      <c r="P144" s="147"/>
      <c r="Q144" s="147"/>
    </row>
    <row r="145" spans="1:17" x14ac:dyDescent="0.25">
      <c r="A145" s="78" t="s">
        <v>131</v>
      </c>
      <c r="B145" s="133">
        <f>IF(B$53=0,0,(B$53-B$94)/ISI_fec!B$53)</f>
        <v>0.81565067703383554</v>
      </c>
      <c r="C145" s="133">
        <f>IF(C$53=0,0,(C$53-C$94)/ISI_fec!C$53)</f>
        <v>0.84631316650773158</v>
      </c>
      <c r="D145" s="133">
        <f>IF(D$53=0,0,(D$53-D$94)/ISI_fec!D$53)</f>
        <v>0.88752336069418236</v>
      </c>
      <c r="E145" s="133">
        <f>IF(E$53=0,0,(E$53-E$94)/ISI_fec!E$53)</f>
        <v>0.89355245564027463</v>
      </c>
      <c r="F145" s="133">
        <f>IF(F$53=0,0,(F$53-F$94)/ISI_fec!F$53)</f>
        <v>0.89695252599823161</v>
      </c>
      <c r="G145" s="133">
        <f>IF(G$53=0,0,(G$53-G$94)/ISI_fec!G$53)</f>
        <v>0.85945481412591918</v>
      </c>
      <c r="H145" s="133">
        <f>IF(H$53=0,0,(H$53-H$94)/ISI_fec!H$53)</f>
        <v>0.84666330826872493</v>
      </c>
      <c r="I145" s="133">
        <f>IF(I$53=0,0,(I$53-I$94)/ISI_fec!I$53)</f>
        <v>0.86198372000196288</v>
      </c>
      <c r="J145" s="133">
        <f>IF(J$53=0,0,(J$53-J$94)/ISI_fec!J$53)</f>
        <v>0.83708107484487149</v>
      </c>
      <c r="K145" s="133">
        <f>IF(K$53=0,0,(K$53-K$94)/ISI_fec!K$53)</f>
        <v>0.7839393710864978</v>
      </c>
      <c r="L145" s="133">
        <f>IF(L$53=0,0,(L$53-L$94)/ISI_fec!L$53)</f>
        <v>0.84520235354743944</v>
      </c>
      <c r="M145" s="133">
        <f>IF(M$53=0,0,(M$53-M$94)/ISI_fec!M$53)</f>
        <v>0.81811207995040502</v>
      </c>
      <c r="N145" s="133">
        <f>IF(N$53=0,0,(N$53-N$94)/ISI_fec!N$53)</f>
        <v>0.80420367948538019</v>
      </c>
      <c r="O145" s="133">
        <f>IF(O$53=0,0,(O$53-O$94)/ISI_fec!O$53)</f>
        <v>0.81386863145805877</v>
      </c>
      <c r="P145" s="133">
        <f>IF(P$53=0,0,(P$53-P$94)/ISI_fec!P$53)</f>
        <v>0.84843420187545615</v>
      </c>
      <c r="Q145" s="133">
        <f>IF(Q$53=0,0,(Q$53-Q$94)/ISI_fec!Q$53)</f>
        <v>0.72327846470579593</v>
      </c>
    </row>
    <row r="146" spans="1:17" x14ac:dyDescent="0.25">
      <c r="A146" s="132" t="s">
        <v>83</v>
      </c>
      <c r="B146" s="131">
        <f>IF(B$54=0,0,B$54/ISI_fec!B$54)</f>
        <v>0</v>
      </c>
      <c r="C146" s="131">
        <f>IF(C$54=0,0,C$54/ISI_fec!C$54)</f>
        <v>0</v>
      </c>
      <c r="D146" s="131">
        <f>IF(D$54=0,0,D$54/ISI_fec!D$54)</f>
        <v>0</v>
      </c>
      <c r="E146" s="131">
        <f>IF(E$54=0,0,E$54/ISI_fec!E$54)</f>
        <v>0</v>
      </c>
      <c r="F146" s="131">
        <f>IF(F$54=0,0,F$54/ISI_fec!F$54)</f>
        <v>0</v>
      </c>
      <c r="G146" s="131">
        <f>IF(G$54=0,0,G$54/ISI_fec!G$54)</f>
        <v>0</v>
      </c>
      <c r="H146" s="131">
        <f>IF(H$54=0,0,H$54/ISI_fec!H$54)</f>
        <v>0</v>
      </c>
      <c r="I146" s="131">
        <f>IF(I$54=0,0,I$54/ISI_fec!I$54)</f>
        <v>0</v>
      </c>
      <c r="J146" s="131">
        <f>IF(J$54=0,0,J$54/ISI_fec!J$54)</f>
        <v>0</v>
      </c>
      <c r="K146" s="131">
        <f>IF(K$54=0,0,K$54/ISI_fec!K$54)</f>
        <v>0</v>
      </c>
      <c r="L146" s="131">
        <f>IF(L$54=0,0,L$54/ISI_fec!L$54)</f>
        <v>0</v>
      </c>
      <c r="M146" s="131">
        <f>IF(M$54=0,0,M$54/ISI_fec!M$54)</f>
        <v>0</v>
      </c>
      <c r="N146" s="131">
        <f>IF(N$54=0,0,N$54/ISI_fec!N$54)</f>
        <v>0</v>
      </c>
      <c r="O146" s="131">
        <f>IF(O$54=0,0,O$54/ISI_fec!O$54)</f>
        <v>0</v>
      </c>
      <c r="P146" s="131">
        <f>IF(P$54=0,0,P$54/ISI_fec!P$54)</f>
        <v>0</v>
      </c>
      <c r="Q146" s="131">
        <f>IF(Q$54=0,0,Q$54/ISI_fec!Q$54)</f>
        <v>0</v>
      </c>
    </row>
    <row r="147" spans="1:17" x14ac:dyDescent="0.25">
      <c r="A147" s="76" t="s">
        <v>82</v>
      </c>
      <c r="B147" s="130">
        <f>IF(B$55=0,0,B$55/ISI_fec!B$55)</f>
        <v>0</v>
      </c>
      <c r="C147" s="130">
        <f>IF(C$55=0,0,C$55/ISI_fec!C$55)</f>
        <v>0</v>
      </c>
      <c r="D147" s="130">
        <f>IF(D$55=0,0,D$55/ISI_fec!D$55)</f>
        <v>0</v>
      </c>
      <c r="E147" s="130">
        <f>IF(E$55=0,0,E$55/ISI_fec!E$55)</f>
        <v>0</v>
      </c>
      <c r="F147" s="130">
        <f>IF(F$55=0,0,F$55/ISI_fec!F$55)</f>
        <v>0</v>
      </c>
      <c r="G147" s="130">
        <f>IF(G$55=0,0,G$55/ISI_fec!G$55)</f>
        <v>0</v>
      </c>
      <c r="H147" s="130">
        <f>IF(H$55=0,0,H$55/ISI_fec!H$55)</f>
        <v>0</v>
      </c>
      <c r="I147" s="130">
        <f>IF(I$55=0,0,I$55/ISI_fec!I$55)</f>
        <v>0</v>
      </c>
      <c r="J147" s="130">
        <f>IF(J$55=0,0,J$55/ISI_fec!J$55)</f>
        <v>0</v>
      </c>
      <c r="K147" s="130">
        <f>IF(K$55=0,0,K$55/ISI_fec!K$55)</f>
        <v>0</v>
      </c>
      <c r="L147" s="130">
        <f>IF(L$55=0,0,L$55/ISI_fec!L$55)</f>
        <v>0</v>
      </c>
      <c r="M147" s="130">
        <f>IF(M$55=0,0,M$55/ISI_fec!M$55)</f>
        <v>0</v>
      </c>
      <c r="N147" s="130">
        <f>IF(N$55=0,0,N$55/ISI_fec!N$55)</f>
        <v>0</v>
      </c>
      <c r="O147" s="130">
        <f>IF(O$55=0,0,O$55/ISI_fec!O$55)</f>
        <v>0</v>
      </c>
      <c r="P147" s="130">
        <f>IF(P$55=0,0,P$55/ISI_fec!P$55)</f>
        <v>0</v>
      </c>
      <c r="Q147" s="130">
        <f>IF(Q$55=0,0,Q$55/ISI_fec!Q$55)</f>
        <v>0</v>
      </c>
    </row>
    <row r="148" spans="1:17" x14ac:dyDescent="0.25">
      <c r="A148" s="76" t="s">
        <v>81</v>
      </c>
      <c r="B148" s="130">
        <f>IF(B$56=0,0,B$56/ISI_fec!B$56)</f>
        <v>0</v>
      </c>
      <c r="C148" s="130">
        <f>IF(C$56=0,0,C$56/ISI_fec!C$56)</f>
        <v>0</v>
      </c>
      <c r="D148" s="130">
        <f>IF(D$56=0,0,D$56/ISI_fec!D$56)</f>
        <v>0</v>
      </c>
      <c r="E148" s="130">
        <f>IF(E$56=0,0,E$56/ISI_fec!E$56)</f>
        <v>0</v>
      </c>
      <c r="F148" s="130">
        <f>IF(F$56=0,0,F$56/ISI_fec!F$56)</f>
        <v>0</v>
      </c>
      <c r="G148" s="130">
        <f>IF(G$56=0,0,G$56/ISI_fec!G$56)</f>
        <v>0</v>
      </c>
      <c r="H148" s="130">
        <f>IF(H$56=0,0,H$56/ISI_fec!H$56)</f>
        <v>0</v>
      </c>
      <c r="I148" s="130">
        <f>IF(I$56=0,0,I$56/ISI_fec!I$56)</f>
        <v>0</v>
      </c>
      <c r="J148" s="130">
        <f>IF(J$56=0,0,J$56/ISI_fec!J$56)</f>
        <v>0</v>
      </c>
      <c r="K148" s="130">
        <f>IF(K$56=0,0,K$56/ISI_fec!K$56)</f>
        <v>0</v>
      </c>
      <c r="L148" s="130">
        <f>IF(L$56=0,0,L$56/ISI_fec!L$56)</f>
        <v>0</v>
      </c>
      <c r="M148" s="130">
        <f>IF(M$56=0,0,M$56/ISI_fec!M$56)</f>
        <v>0</v>
      </c>
      <c r="N148" s="130">
        <f>IF(N$56=0,0,N$56/ISI_fec!N$56)</f>
        <v>0</v>
      </c>
      <c r="O148" s="130">
        <f>IF(O$56=0,0,O$56/ISI_fec!O$56)</f>
        <v>0</v>
      </c>
      <c r="P148" s="130">
        <f>IF(P$56=0,0,P$56/ISI_fec!P$56)</f>
        <v>0</v>
      </c>
      <c r="Q148" s="130">
        <f>IF(Q$56=0,0,Q$56/ISI_fec!Q$56)</f>
        <v>0</v>
      </c>
    </row>
    <row r="149" spans="1:17" x14ac:dyDescent="0.25">
      <c r="A149" s="76" t="s">
        <v>80</v>
      </c>
      <c r="B149" s="130">
        <f>IF(B$57=0,0,B$57/ISI_fec!B$57)</f>
        <v>0</v>
      </c>
      <c r="C149" s="130">
        <f>IF(C$57=0,0,C$57/ISI_fec!C$57)</f>
        <v>0</v>
      </c>
      <c r="D149" s="130">
        <f>IF(D$57=0,0,D$57/ISI_fec!D$57)</f>
        <v>0</v>
      </c>
      <c r="E149" s="130">
        <f>IF(E$57=0,0,E$57/ISI_fec!E$57)</f>
        <v>0</v>
      </c>
      <c r="F149" s="130">
        <f>IF(F$57=0,0,F$57/ISI_fec!F$57)</f>
        <v>0</v>
      </c>
      <c r="G149" s="130">
        <f>IF(G$57=0,0,G$57/ISI_fec!G$57)</f>
        <v>0</v>
      </c>
      <c r="H149" s="130">
        <f>IF(H$57=0,0,H$57/ISI_fec!H$57)</f>
        <v>0</v>
      </c>
      <c r="I149" s="130">
        <f>IF(I$57=0,0,I$57/ISI_fec!I$57)</f>
        <v>0</v>
      </c>
      <c r="J149" s="130">
        <f>IF(J$57=0,0,J$57/ISI_fec!J$57)</f>
        <v>0</v>
      </c>
      <c r="K149" s="130">
        <f>IF(K$57=0,0,K$57/ISI_fec!K$57)</f>
        <v>0</v>
      </c>
      <c r="L149" s="130">
        <f>IF(L$57=0,0,L$57/ISI_fec!L$57)</f>
        <v>0</v>
      </c>
      <c r="M149" s="130">
        <f>IF(M$57=0,0,M$57/ISI_fec!M$57)</f>
        <v>0</v>
      </c>
      <c r="N149" s="130">
        <f>IF(N$57=0,0,N$57/ISI_fec!N$57)</f>
        <v>0</v>
      </c>
      <c r="O149" s="130">
        <f>IF(O$57=0,0,O$57/ISI_fec!O$57)</f>
        <v>0</v>
      </c>
      <c r="P149" s="130">
        <f>IF(P$57=0,0,P$57/ISI_fec!P$57)</f>
        <v>0</v>
      </c>
      <c r="Q149" s="130">
        <f>IF(Q$57=0,0,Q$57/ISI_fec!Q$57)</f>
        <v>0</v>
      </c>
    </row>
    <row r="150" spans="1:17" x14ac:dyDescent="0.25">
      <c r="A150" s="129" t="s">
        <v>79</v>
      </c>
      <c r="B150" s="128">
        <f>IF(B$58=0,0,B$58/ISI_fec!B$58)</f>
        <v>1.3251222</v>
      </c>
      <c r="C150" s="128">
        <f>IF(C$58=0,0,C$58/ISI_fec!C$58)</f>
        <v>1.3251222000000002</v>
      </c>
      <c r="D150" s="128">
        <f>IF(D$58=0,0,D$58/ISI_fec!D$58)</f>
        <v>1.3251222</v>
      </c>
      <c r="E150" s="128">
        <f>IF(E$58=0,0,E$58/ISI_fec!E$58)</f>
        <v>1.3251222</v>
      </c>
      <c r="F150" s="128">
        <f>IF(F$58=0,0,F$58/ISI_fec!F$58)</f>
        <v>1.3251222</v>
      </c>
      <c r="G150" s="128">
        <f>IF(G$58=0,0,G$58/ISI_fec!G$58)</f>
        <v>1.3251222</v>
      </c>
      <c r="H150" s="128">
        <f>IF(H$58=0,0,H$58/ISI_fec!H$58)</f>
        <v>1.3251222000000002</v>
      </c>
      <c r="I150" s="128">
        <f>IF(I$58=0,0,I$58/ISI_fec!I$58)</f>
        <v>1.3251222000000005</v>
      </c>
      <c r="J150" s="128">
        <f>IF(J$58=0,0,J$58/ISI_fec!J$58)</f>
        <v>1.3251221999999998</v>
      </c>
      <c r="K150" s="128">
        <f>IF(K$58=0,0,K$58/ISI_fec!K$58)</f>
        <v>1.3251222000000005</v>
      </c>
      <c r="L150" s="128">
        <f>IF(L$58=0,0,L$58/ISI_fec!L$58)</f>
        <v>1.3251222</v>
      </c>
      <c r="M150" s="128">
        <f>IF(M$58=0,0,M$58/ISI_fec!M$58)</f>
        <v>1.3251222</v>
      </c>
      <c r="N150" s="128">
        <f>IF(N$58=0,0,N$58/ISI_fec!N$58)</f>
        <v>1.3251222</v>
      </c>
      <c r="O150" s="128">
        <f>IF(O$58=0,0,O$58/ISI_fec!O$58)</f>
        <v>1.3251222000000002</v>
      </c>
      <c r="P150" s="128">
        <f>IF(P$58=0,0,P$58/ISI_fec!P$58)</f>
        <v>0.62048376000000005</v>
      </c>
      <c r="Q150" s="128">
        <f>IF(Q$58=0,0,Q$58/ISI_fec!Q$58)</f>
        <v>1.3251222000000007</v>
      </c>
    </row>
    <row r="151" spans="1:17" x14ac:dyDescent="0.25">
      <c r="A151" s="127" t="s">
        <v>115</v>
      </c>
      <c r="B151" s="126">
        <f>IF(B$63=0,0,B$63/ISI_fec!B$63)</f>
        <v>0.58630171414916088</v>
      </c>
      <c r="C151" s="126">
        <f>IF(C$63=0,0,C$63/ISI_fec!C$63)</f>
        <v>0.80504013746755698</v>
      </c>
      <c r="D151" s="126">
        <f>IF(D$63=0,0,D$63/ISI_fec!D$63)</f>
        <v>1.1871944486369419</v>
      </c>
      <c r="E151" s="126">
        <f>IF(E$63=0,0,E$63/ISI_fec!E$63)</f>
        <v>1.226387919498418</v>
      </c>
      <c r="F151" s="126">
        <f>IF(F$63=0,0,F$63/ISI_fec!F$63)</f>
        <v>1.2476403085070749</v>
      </c>
      <c r="G151" s="126">
        <f>IF(G$63=0,0,G$63/ISI_fec!G$63)</f>
        <v>0.89446144922496218</v>
      </c>
      <c r="H151" s="126">
        <f>IF(H$63=0,0,H$63/ISI_fec!H$63)</f>
        <v>0.64971803696551189</v>
      </c>
      <c r="I151" s="126">
        <f>IF(I$63=0,0,I$63/ISI_fec!I$63)</f>
        <v>0.85652690432709644</v>
      </c>
      <c r="J151" s="126">
        <f>IF(J$63=0,0,J$63/ISI_fec!J$63)</f>
        <v>0.72822871080153218</v>
      </c>
      <c r="K151" s="126">
        <f>IF(K$63=0,0,K$63/ISI_fec!K$63)</f>
        <v>0.20609663477505108</v>
      </c>
      <c r="L151" s="126">
        <f>IF(L$63=0,0,L$63/ISI_fec!L$63)</f>
        <v>1.012728402536017</v>
      </c>
      <c r="M151" s="126">
        <f>IF(M$63=0,0,M$63/ISI_fec!M$63)</f>
        <v>0.67980206308101887</v>
      </c>
      <c r="N151" s="126">
        <f>IF(N$63=0,0,N$63/ISI_fec!N$63)</f>
        <v>0.62261602827249818</v>
      </c>
      <c r="O151" s="126">
        <f>IF(O$63=0,0,O$63/ISI_fec!O$63)</f>
        <v>0.74891908240570004</v>
      </c>
      <c r="P151" s="126">
        <f>IF(P$63=0,0,P$63/ISI_fec!P$63)</f>
        <v>1.0274679086235166</v>
      </c>
      <c r="Q151" s="126">
        <f>IF(Q$63=0,0,Q$63/ISI_fec!Q$63)</f>
        <v>1.2583197068922849</v>
      </c>
    </row>
    <row r="152" spans="1:17" x14ac:dyDescent="0.25">
      <c r="A152" s="127" t="s">
        <v>114</v>
      </c>
      <c r="B152" s="126">
        <f>IF(B$69=0,0,B$69/ISI_fec!B$69)</f>
        <v>0</v>
      </c>
      <c r="C152" s="126">
        <f>IF(C$69=0,0,C$69/ISI_fec!C$69)</f>
        <v>0</v>
      </c>
      <c r="D152" s="126">
        <f>IF(D$69=0,0,D$69/ISI_fec!D$69)</f>
        <v>0</v>
      </c>
      <c r="E152" s="126">
        <f>IF(E$69=0,0,E$69/ISI_fec!E$69)</f>
        <v>0</v>
      </c>
      <c r="F152" s="126">
        <f>IF(F$69=0,0,F$69/ISI_fec!F$69)</f>
        <v>0</v>
      </c>
      <c r="G152" s="126">
        <f>IF(G$69=0,0,G$69/ISI_fec!G$69)</f>
        <v>0</v>
      </c>
      <c r="H152" s="126">
        <f>IF(H$69=0,0,H$69/ISI_fec!H$69)</f>
        <v>0</v>
      </c>
      <c r="I152" s="126">
        <f>IF(I$69=0,0,I$69/ISI_fec!I$69)</f>
        <v>0</v>
      </c>
      <c r="J152" s="126">
        <f>IF(J$69=0,0,J$69/ISI_fec!J$69)</f>
        <v>0</v>
      </c>
      <c r="K152" s="126">
        <f>IF(K$69=0,0,K$69/ISI_fec!K$69)</f>
        <v>0</v>
      </c>
      <c r="L152" s="126">
        <f>IF(L$69=0,0,L$69/ISI_fec!L$69)</f>
        <v>0</v>
      </c>
      <c r="M152" s="126">
        <f>IF(M$69=0,0,M$69/ISI_fec!M$69)</f>
        <v>0</v>
      </c>
      <c r="N152" s="126">
        <f>IF(N$69=0,0,N$69/ISI_fec!N$69)</f>
        <v>0</v>
      </c>
      <c r="O152" s="126">
        <f>IF(O$69=0,0,O$69/ISI_fec!O$69)</f>
        <v>0</v>
      </c>
      <c r="P152" s="126">
        <f>IF(P$69=0,0,P$69/ISI_fec!P$69)</f>
        <v>0</v>
      </c>
      <c r="Q152" s="126">
        <f>IF(Q$69=0,0,Q$69/ISI_fec!Q$69)</f>
        <v>0</v>
      </c>
    </row>
    <row r="153" spans="1:17" x14ac:dyDescent="0.25">
      <c r="A153" s="127" t="s">
        <v>113</v>
      </c>
      <c r="B153" s="126">
        <f>IF(B$70=0,0,B$70/ISI_fec!B$70)</f>
        <v>2.26438828034971</v>
      </c>
      <c r="C153" s="126">
        <f>IF(C$70=0,0,C$70/ISI_fec!C$70)</f>
        <v>2.2649724405490623</v>
      </c>
      <c r="D153" s="126">
        <f>IF(D$70=0,0,D$70/ISI_fec!D$70)</f>
        <v>2.2661580279015592</v>
      </c>
      <c r="E153" s="126">
        <f>IF(E$70=0,0,E$70/ISI_fec!E$70)</f>
        <v>2.272562856601291</v>
      </c>
      <c r="F153" s="126">
        <f>IF(F$70=0,0,F$70/ISI_fec!F$70)</f>
        <v>2.271588831227227</v>
      </c>
      <c r="G153" s="126">
        <f>IF(G$70=0,0,G$70/ISI_fec!G$70)</f>
        <v>2.2748411488849207</v>
      </c>
      <c r="H153" s="126">
        <f>IF(H$70=0,0,H$70/ISI_fec!H$70)</f>
        <v>2.3046299862002506</v>
      </c>
      <c r="I153" s="126">
        <f>IF(I$70=0,0,I$70/ISI_fec!I$70)</f>
        <v>2.2898180847550935</v>
      </c>
      <c r="J153" s="126">
        <f>IF(J$70=0,0,J$70/ISI_fec!J$70)</f>
        <v>2.267597110148071</v>
      </c>
      <c r="K153" s="126">
        <f>IF(K$70=0,0,K$70/ISI_fec!K$70)</f>
        <v>2.2861103933899862</v>
      </c>
      <c r="L153" s="126">
        <f>IF(L$70=0,0,L$70/ISI_fec!L$70)</f>
        <v>2.2256699153792687</v>
      </c>
      <c r="M153" s="126">
        <f>IF(M$70=0,0,M$70/ISI_fec!M$70)</f>
        <v>2.243498513982483</v>
      </c>
      <c r="N153" s="126">
        <f>IF(N$70=0,0,N$70/ISI_fec!N$70)</f>
        <v>2.2321973551667313</v>
      </c>
      <c r="O153" s="126">
        <f>IF(O$70=0,0,O$70/ISI_fec!O$70)</f>
        <v>2.2198441769774218</v>
      </c>
      <c r="P153" s="126">
        <f>IF(P$70=0,0,P$70/ISI_fec!P$70)</f>
        <v>2.2293786102734958</v>
      </c>
      <c r="Q153" s="126">
        <f>IF(Q$70=0,0,Q$70/ISI_fec!Q$70)</f>
        <v>1.6139952542907872</v>
      </c>
    </row>
    <row r="154" spans="1:17" x14ac:dyDescent="0.25">
      <c r="A154" s="72" t="s">
        <v>112</v>
      </c>
      <c r="B154" s="125">
        <f>IF(B$77=0,0,B$77/ISI_fec!B$77)</f>
        <v>1.9144749660964009</v>
      </c>
      <c r="C154" s="125">
        <f>IF(C$77=0,0,C$77/ISI_fec!C$77)</f>
        <v>1.9768031443205392</v>
      </c>
      <c r="D154" s="125">
        <f>IF(D$77=0,0,D$77/ISI_fec!D$77)</f>
        <v>1.9762123878162909</v>
      </c>
      <c r="E154" s="125">
        <f>IF(E$77=0,0,E$77/ISI_fec!E$77)</f>
        <v>1.9790013416954442</v>
      </c>
      <c r="F154" s="125">
        <f>IF(F$77=0,0,F$77/ISI_fec!F$77)</f>
        <v>1.990917909712566</v>
      </c>
      <c r="G154" s="125">
        <f>IF(G$77=0,0,G$77/ISI_fec!G$77)</f>
        <v>1.9876118521743462</v>
      </c>
      <c r="H154" s="125">
        <f>IF(H$77=0,0,H$77/ISI_fec!H$77)</f>
        <v>2.0445543680769216</v>
      </c>
      <c r="I154" s="125">
        <f>IF(I$77=0,0,I$77/ISI_fec!I$77)</f>
        <v>2.0147296941118449</v>
      </c>
      <c r="J154" s="125">
        <f>IF(J$77=0,0,J$77/ISI_fec!J$77)</f>
        <v>1.9625873513888936</v>
      </c>
      <c r="K154" s="125">
        <f>IF(K$77=0,0,K$77/ISI_fec!K$77)</f>
        <v>1.9494532142345122</v>
      </c>
      <c r="L154" s="125">
        <f>IF(L$77=0,0,L$77/ISI_fec!L$77)</f>
        <v>1.8519889968581524</v>
      </c>
      <c r="M154" s="125">
        <f>IF(M$77=0,0,M$77/ISI_fec!M$77)</f>
        <v>1.8910819566446344</v>
      </c>
      <c r="N154" s="125">
        <f>IF(N$77=0,0,N$77/ISI_fec!N$77)</f>
        <v>1.8459446656429326</v>
      </c>
      <c r="O154" s="125">
        <f>IF(O$77=0,0,O$77/ISI_fec!O$77)</f>
        <v>1.8373318147651476</v>
      </c>
      <c r="P154" s="125">
        <f>IF(P$77=0,0,P$77/ISI_fec!P$77)</f>
        <v>1.8710917298478011</v>
      </c>
      <c r="Q154" s="125">
        <f>IF(Q$77=0,0,Q$77/ISI_fec!Q$77)</f>
        <v>1.8148853659852497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0.79998168889431442"/>
    <pageSetUpPr fitToPage="1"/>
  </sheetPr>
  <dimension ref="A1:Q100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359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B2" s="13"/>
    </row>
    <row r="3" spans="1:17" x14ac:dyDescent="0.25">
      <c r="A3" s="31" t="s">
        <v>78</v>
      </c>
      <c r="B3" s="46">
        <f>SUM(B4:B8)</f>
        <v>891.2091071715322</v>
      </c>
      <c r="C3" s="46">
        <f t="shared" ref="C3:Q3" si="0">SUM(C4:C8)</f>
        <v>901.21145432750347</v>
      </c>
      <c r="D3" s="46">
        <f t="shared" si="0"/>
        <v>900.77695271608286</v>
      </c>
      <c r="E3" s="46">
        <f t="shared" si="0"/>
        <v>877.76162595820665</v>
      </c>
      <c r="F3" s="46">
        <f t="shared" si="0"/>
        <v>1014.5103779762464</v>
      </c>
      <c r="G3" s="46">
        <f t="shared" si="0"/>
        <v>1107.760504607284</v>
      </c>
      <c r="H3" s="46">
        <f t="shared" si="0"/>
        <v>1190.2310854669513</v>
      </c>
      <c r="I3" s="46">
        <f t="shared" si="0"/>
        <v>1483.8162686007549</v>
      </c>
      <c r="J3" s="46">
        <f t="shared" si="0"/>
        <v>1171.5361918537074</v>
      </c>
      <c r="K3" s="46">
        <f t="shared" si="0"/>
        <v>769.31980830867792</v>
      </c>
      <c r="L3" s="46">
        <f t="shared" si="0"/>
        <v>961.50432171904981</v>
      </c>
      <c r="M3" s="46">
        <f t="shared" si="0"/>
        <v>1067.3813009965888</v>
      </c>
      <c r="N3" s="46">
        <f t="shared" si="0"/>
        <v>1068.2363314219115</v>
      </c>
      <c r="O3" s="46">
        <f t="shared" si="0"/>
        <v>1015.483383312148</v>
      </c>
      <c r="P3" s="46">
        <f t="shared" si="0"/>
        <v>1046.2718209827297</v>
      </c>
      <c r="Q3" s="46">
        <f t="shared" si="0"/>
        <v>1145.9923691484075</v>
      </c>
    </row>
    <row r="4" spans="1:17" x14ac:dyDescent="0.25">
      <c r="A4" s="110" t="s">
        <v>44</v>
      </c>
      <c r="B4" s="120">
        <v>0</v>
      </c>
      <c r="C4" s="120">
        <v>0</v>
      </c>
      <c r="D4" s="120">
        <v>0</v>
      </c>
      <c r="E4" s="120">
        <v>0</v>
      </c>
      <c r="F4" s="120">
        <v>0</v>
      </c>
      <c r="G4" s="120">
        <v>0</v>
      </c>
      <c r="H4" s="120">
        <v>0</v>
      </c>
      <c r="I4" s="120">
        <v>0</v>
      </c>
      <c r="J4" s="120">
        <v>0</v>
      </c>
      <c r="K4" s="120">
        <v>0</v>
      </c>
      <c r="L4" s="120">
        <v>0</v>
      </c>
      <c r="M4" s="120">
        <v>0</v>
      </c>
      <c r="N4" s="120">
        <v>0</v>
      </c>
      <c r="O4" s="120">
        <v>0</v>
      </c>
      <c r="P4" s="120">
        <v>0</v>
      </c>
      <c r="Q4" s="120">
        <v>0</v>
      </c>
    </row>
    <row r="5" spans="1:17" x14ac:dyDescent="0.25">
      <c r="A5" s="180" t="s">
        <v>59</v>
      </c>
      <c r="B5" s="189">
        <f>SUM(B6:B7)</f>
        <v>332.20226569091301</v>
      </c>
      <c r="C5" s="189">
        <f t="shared" ref="C5:Q5" si="1">SUM(C6:C7)</f>
        <v>335.93068628345657</v>
      </c>
      <c r="D5" s="189">
        <f t="shared" si="1"/>
        <v>335.76872382302082</v>
      </c>
      <c r="E5" s="189">
        <f t="shared" si="1"/>
        <v>327.18965564131344</v>
      </c>
      <c r="F5" s="189">
        <f t="shared" si="1"/>
        <v>378.16337761659162</v>
      </c>
      <c r="G5" s="189">
        <f t="shared" si="1"/>
        <v>412.92278827960774</v>
      </c>
      <c r="H5" s="189">
        <f t="shared" si="1"/>
        <v>443.66407401599099</v>
      </c>
      <c r="I5" s="189">
        <f t="shared" si="1"/>
        <v>553.09929210960445</v>
      </c>
      <c r="J5" s="189">
        <f t="shared" si="1"/>
        <v>436.6954670244391</v>
      </c>
      <c r="K5" s="189">
        <f t="shared" si="1"/>
        <v>244.23163061771575</v>
      </c>
      <c r="L5" s="189">
        <f t="shared" si="1"/>
        <v>325.9881676660325</v>
      </c>
      <c r="M5" s="189">
        <f t="shared" si="1"/>
        <v>370.71194063142781</v>
      </c>
      <c r="N5" s="189">
        <f t="shared" si="1"/>
        <v>354.28551250002999</v>
      </c>
      <c r="O5" s="189">
        <f t="shared" si="1"/>
        <v>354.38251161799428</v>
      </c>
      <c r="P5" s="189">
        <f t="shared" si="1"/>
        <v>370.03704902275712</v>
      </c>
      <c r="Q5" s="189">
        <f t="shared" si="1"/>
        <v>411.03357877731213</v>
      </c>
    </row>
    <row r="6" spans="1:17" x14ac:dyDescent="0.25">
      <c r="A6" s="179" t="s">
        <v>43</v>
      </c>
      <c r="B6" s="189">
        <v>276.13317483018898</v>
      </c>
      <c r="C6" s="189">
        <v>281.56401813558659</v>
      </c>
      <c r="D6" s="189">
        <v>275.2542941342499</v>
      </c>
      <c r="E6" s="189">
        <v>265.20821540172881</v>
      </c>
      <c r="F6" s="189">
        <v>307.75705030890305</v>
      </c>
      <c r="G6" s="189">
        <v>333.91530660910865</v>
      </c>
      <c r="H6" s="189">
        <v>352.86822129835389</v>
      </c>
      <c r="I6" s="189">
        <v>434.78928310220238</v>
      </c>
      <c r="J6" s="189">
        <v>355.14160542591031</v>
      </c>
      <c r="K6" s="189">
        <v>181.72330064931208</v>
      </c>
      <c r="L6" s="189">
        <v>259.36862315227393</v>
      </c>
      <c r="M6" s="189">
        <v>305.52851349545705</v>
      </c>
      <c r="N6" s="189">
        <v>300.69540013886132</v>
      </c>
      <c r="O6" s="189">
        <v>301.60121067682974</v>
      </c>
      <c r="P6" s="189">
        <v>298.37282147253467</v>
      </c>
      <c r="Q6" s="189">
        <v>331.86814578475901</v>
      </c>
    </row>
    <row r="7" spans="1:17" x14ac:dyDescent="0.25">
      <c r="A7" s="179" t="s">
        <v>344</v>
      </c>
      <c r="B7" s="189">
        <v>56.069090860724032</v>
      </c>
      <c r="C7" s="189">
        <v>54.366668147869973</v>
      </c>
      <c r="D7" s="189">
        <v>60.514429688770917</v>
      </c>
      <c r="E7" s="189">
        <v>61.981440239584629</v>
      </c>
      <c r="F7" s="189">
        <v>70.406327307688571</v>
      </c>
      <c r="G7" s="189">
        <v>79.007481670499089</v>
      </c>
      <c r="H7" s="189">
        <v>90.795852717637104</v>
      </c>
      <c r="I7" s="189">
        <v>118.31000900740207</v>
      </c>
      <c r="J7" s="189">
        <v>81.553861598528783</v>
      </c>
      <c r="K7" s="189">
        <v>62.508329968403672</v>
      </c>
      <c r="L7" s="189">
        <v>66.619544513758569</v>
      </c>
      <c r="M7" s="189">
        <v>65.18342713597076</v>
      </c>
      <c r="N7" s="189">
        <v>53.590112361168678</v>
      </c>
      <c r="O7" s="189">
        <v>52.781300941164545</v>
      </c>
      <c r="P7" s="189">
        <v>71.664227550222449</v>
      </c>
      <c r="Q7" s="189">
        <v>79.165432992553121</v>
      </c>
    </row>
    <row r="8" spans="1:17" x14ac:dyDescent="0.25">
      <c r="A8" s="108" t="s">
        <v>42</v>
      </c>
      <c r="B8" s="118">
        <v>226.80457578970618</v>
      </c>
      <c r="C8" s="118">
        <v>229.35008176059034</v>
      </c>
      <c r="D8" s="118">
        <v>229.23950507004128</v>
      </c>
      <c r="E8" s="118">
        <v>223.38231467557995</v>
      </c>
      <c r="F8" s="118">
        <v>258.18362274306327</v>
      </c>
      <c r="G8" s="118">
        <v>281.91492804806865</v>
      </c>
      <c r="H8" s="118">
        <v>302.90293743496932</v>
      </c>
      <c r="I8" s="118">
        <v>377.61768438154604</v>
      </c>
      <c r="J8" s="118">
        <v>298.14525780482921</v>
      </c>
      <c r="K8" s="118">
        <v>280.85654707324636</v>
      </c>
      <c r="L8" s="118">
        <v>309.52798638698482</v>
      </c>
      <c r="M8" s="118">
        <v>325.95741973373327</v>
      </c>
      <c r="N8" s="118">
        <v>359.6653064218516</v>
      </c>
      <c r="O8" s="118">
        <v>306.71836007615946</v>
      </c>
      <c r="P8" s="118">
        <v>306.19772293721536</v>
      </c>
      <c r="Q8" s="118">
        <v>323.92521159378322</v>
      </c>
    </row>
    <row r="9" spans="1:17" x14ac:dyDescent="0.25">
      <c r="A9" s="123"/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</row>
    <row r="10" spans="1:17" x14ac:dyDescent="0.25">
      <c r="A10" s="31" t="s">
        <v>143</v>
      </c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</row>
    <row r="11" spans="1:17" x14ac:dyDescent="0.25">
      <c r="A11" s="110" t="s">
        <v>137</v>
      </c>
      <c r="B11" s="120">
        <v>0</v>
      </c>
      <c r="C11" s="120">
        <v>0</v>
      </c>
      <c r="D11" s="120">
        <v>0</v>
      </c>
      <c r="E11" s="120">
        <v>0</v>
      </c>
      <c r="F11" s="120">
        <v>0</v>
      </c>
      <c r="G11" s="120">
        <v>0</v>
      </c>
      <c r="H11" s="120">
        <v>0</v>
      </c>
      <c r="I11" s="120">
        <v>0</v>
      </c>
      <c r="J11" s="120">
        <v>0</v>
      </c>
      <c r="K11" s="120">
        <v>0</v>
      </c>
      <c r="L11" s="120">
        <v>0</v>
      </c>
      <c r="M11" s="120">
        <v>0</v>
      </c>
      <c r="N11" s="120">
        <v>0</v>
      </c>
      <c r="O11" s="120">
        <v>0</v>
      </c>
      <c r="P11" s="120">
        <v>0</v>
      </c>
      <c r="Q11" s="120">
        <v>0</v>
      </c>
    </row>
    <row r="12" spans="1:17" x14ac:dyDescent="0.25">
      <c r="A12" s="180" t="s">
        <v>136</v>
      </c>
      <c r="B12" s="189">
        <f>SUM(B13:B14)</f>
        <v>126.8</v>
      </c>
      <c r="C12" s="189">
        <f t="shared" ref="C12:Q12" si="2">SUM(C13:C14)</f>
        <v>126.8</v>
      </c>
      <c r="D12" s="189">
        <f t="shared" si="2"/>
        <v>128.6</v>
      </c>
      <c r="E12" s="189">
        <f t="shared" si="2"/>
        <v>131.19999999999999</v>
      </c>
      <c r="F12" s="189">
        <f t="shared" si="2"/>
        <v>130.4</v>
      </c>
      <c r="G12" s="189">
        <f t="shared" si="2"/>
        <v>132.30000000000001</v>
      </c>
      <c r="H12" s="189">
        <f t="shared" si="2"/>
        <v>133.19999999999999</v>
      </c>
      <c r="I12" s="189">
        <f t="shared" si="2"/>
        <v>130</v>
      </c>
      <c r="J12" s="189">
        <f t="shared" si="2"/>
        <v>144</v>
      </c>
      <c r="K12" s="189">
        <f t="shared" si="2"/>
        <v>99.707999999999998</v>
      </c>
      <c r="L12" s="189">
        <f t="shared" si="2"/>
        <v>123</v>
      </c>
      <c r="M12" s="189">
        <f t="shared" si="2"/>
        <v>141</v>
      </c>
      <c r="N12" s="189">
        <f t="shared" si="2"/>
        <v>159</v>
      </c>
      <c r="O12" s="189">
        <f t="shared" si="2"/>
        <v>161</v>
      </c>
      <c r="P12" s="189">
        <f t="shared" si="2"/>
        <v>147.35935122717476</v>
      </c>
      <c r="Q12" s="189">
        <f t="shared" si="2"/>
        <v>174.87209298242894</v>
      </c>
    </row>
    <row r="13" spans="1:17" x14ac:dyDescent="0.25">
      <c r="A13" s="179" t="s">
        <v>43</v>
      </c>
      <c r="B13" s="189">
        <v>100.8</v>
      </c>
      <c r="C13" s="189">
        <v>101.8</v>
      </c>
      <c r="D13" s="189">
        <v>100.6</v>
      </c>
      <c r="E13" s="189">
        <v>101.2</v>
      </c>
      <c r="F13" s="189">
        <v>101.4</v>
      </c>
      <c r="G13" s="189">
        <v>102.3</v>
      </c>
      <c r="H13" s="189">
        <v>101.2</v>
      </c>
      <c r="I13" s="189">
        <v>98</v>
      </c>
      <c r="J13" s="189">
        <v>112</v>
      </c>
      <c r="K13" s="189">
        <v>69.707999999999998</v>
      </c>
      <c r="L13" s="189">
        <v>93</v>
      </c>
      <c r="M13" s="189">
        <v>111</v>
      </c>
      <c r="N13" s="189">
        <v>129</v>
      </c>
      <c r="O13" s="189">
        <v>131</v>
      </c>
      <c r="P13" s="189">
        <v>113</v>
      </c>
      <c r="Q13" s="189">
        <v>134.09767580036956</v>
      </c>
    </row>
    <row r="14" spans="1:17" x14ac:dyDescent="0.25">
      <c r="A14" s="179" t="s">
        <v>344</v>
      </c>
      <c r="B14" s="189">
        <v>26</v>
      </c>
      <c r="C14" s="189">
        <v>25</v>
      </c>
      <c r="D14" s="189">
        <v>28</v>
      </c>
      <c r="E14" s="189">
        <v>30</v>
      </c>
      <c r="F14" s="189">
        <v>29</v>
      </c>
      <c r="G14" s="189">
        <v>30</v>
      </c>
      <c r="H14" s="189">
        <v>32</v>
      </c>
      <c r="I14" s="189">
        <v>32</v>
      </c>
      <c r="J14" s="189">
        <v>32</v>
      </c>
      <c r="K14" s="189">
        <v>30</v>
      </c>
      <c r="L14" s="189">
        <v>30</v>
      </c>
      <c r="M14" s="189">
        <v>30</v>
      </c>
      <c r="N14" s="189">
        <v>30</v>
      </c>
      <c r="O14" s="189">
        <v>30</v>
      </c>
      <c r="P14" s="189">
        <v>34.359351227174756</v>
      </c>
      <c r="Q14" s="189">
        <v>40.774417182059381</v>
      </c>
    </row>
    <row r="15" spans="1:17" x14ac:dyDescent="0.25">
      <c r="A15" s="108" t="s">
        <v>139</v>
      </c>
      <c r="B15" s="118">
        <v>327.50129999999996</v>
      </c>
      <c r="C15" s="118">
        <v>481.16460000000001</v>
      </c>
      <c r="D15" s="118">
        <v>515.9</v>
      </c>
      <c r="E15" s="118">
        <v>502.74</v>
      </c>
      <c r="F15" s="118">
        <v>544.94999999999993</v>
      </c>
      <c r="G15" s="118">
        <v>564.51220000000001</v>
      </c>
      <c r="H15" s="118">
        <v>527.1</v>
      </c>
      <c r="I15" s="118">
        <v>495.59999999999997</v>
      </c>
      <c r="J15" s="118">
        <v>524.52539999999999</v>
      </c>
      <c r="K15" s="118">
        <v>499.9939</v>
      </c>
      <c r="L15" s="118">
        <v>466.2</v>
      </c>
      <c r="M15" s="118">
        <v>525.28</v>
      </c>
      <c r="N15" s="118">
        <v>523.6</v>
      </c>
      <c r="O15" s="118">
        <v>512.4</v>
      </c>
      <c r="P15" s="118">
        <v>503.99999999999994</v>
      </c>
      <c r="Q15" s="118">
        <v>495.7377049180327</v>
      </c>
    </row>
    <row r="16" spans="1:17" x14ac:dyDescent="0.25">
      <c r="A16" s="123"/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</row>
    <row r="17" spans="1:17" x14ac:dyDescent="0.25">
      <c r="A17" s="31" t="s">
        <v>142</v>
      </c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</row>
    <row r="18" spans="1:17" x14ac:dyDescent="0.25">
      <c r="A18" s="110" t="s">
        <v>137</v>
      </c>
      <c r="B18" s="120">
        <v>0</v>
      </c>
      <c r="C18" s="120">
        <v>0</v>
      </c>
      <c r="D18" s="120">
        <v>0</v>
      </c>
      <c r="E18" s="120">
        <v>0</v>
      </c>
      <c r="F18" s="120">
        <v>0</v>
      </c>
      <c r="G18" s="120">
        <v>0</v>
      </c>
      <c r="H18" s="120">
        <v>0</v>
      </c>
      <c r="I18" s="120">
        <v>0</v>
      </c>
      <c r="J18" s="120">
        <v>0</v>
      </c>
      <c r="K18" s="120">
        <v>0</v>
      </c>
      <c r="L18" s="120">
        <v>0</v>
      </c>
      <c r="M18" s="120">
        <v>0</v>
      </c>
      <c r="N18" s="120">
        <v>0</v>
      </c>
      <c r="O18" s="120">
        <v>0</v>
      </c>
      <c r="P18" s="120">
        <v>0</v>
      </c>
      <c r="Q18" s="120">
        <v>0</v>
      </c>
    </row>
    <row r="19" spans="1:17" x14ac:dyDescent="0.25">
      <c r="A19" s="180" t="s">
        <v>136</v>
      </c>
      <c r="B19" s="189">
        <f t="shared" ref="B19" si="3">SUM(B20:B21)</f>
        <v>172.41379310344828</v>
      </c>
      <c r="C19" s="189">
        <f t="shared" ref="C19" si="4">SUM(C20:C21)</f>
        <v>172.41379310344828</v>
      </c>
      <c r="D19" s="189">
        <f t="shared" ref="D19" si="5">SUM(D20:D21)</f>
        <v>158.88862877955606</v>
      </c>
      <c r="E19" s="189">
        <f t="shared" ref="E19" si="6">SUM(E20:E21)</f>
        <v>162.01137561915809</v>
      </c>
      <c r="F19" s="189">
        <f t="shared" ref="F19" si="7">SUM(F20:F21)</f>
        <v>162.01137561915809</v>
      </c>
      <c r="G19" s="189">
        <f t="shared" ref="G19" si="8">SUM(G20:G21)</f>
        <v>151.60895813486789</v>
      </c>
      <c r="H19" s="189">
        <f t="shared" ref="H19" si="9">SUM(H20:H21)</f>
        <v>151.60895813486789</v>
      </c>
      <c r="I19" s="189">
        <f t="shared" ref="I19" si="10">SUM(I20:I21)</f>
        <v>151.60895813486789</v>
      </c>
      <c r="J19" s="189">
        <f t="shared" ref="J19" si="11">SUM(J20:J21)</f>
        <v>162.01137561915809</v>
      </c>
      <c r="K19" s="189">
        <f t="shared" ref="K19" si="12">SUM(K20:K21)</f>
        <v>151.60895813486789</v>
      </c>
      <c r="L19" s="189">
        <f t="shared" ref="L19" si="13">SUM(L20:L21)</f>
        <v>151.60895813486792</v>
      </c>
      <c r="M19" s="189">
        <f t="shared" ref="M19" si="14">SUM(M20:M21)</f>
        <v>151.60895813486789</v>
      </c>
      <c r="N19" s="189">
        <f t="shared" ref="N19" si="15">SUM(N20:N21)</f>
        <v>172.41379310344828</v>
      </c>
      <c r="O19" s="189">
        <f t="shared" ref="O19" si="16">SUM(O20:O21)</f>
        <v>172.41379310344828</v>
      </c>
      <c r="P19" s="189">
        <f t="shared" ref="P19" si="17">SUM(P20:P21)</f>
        <v>175.53653994305034</v>
      </c>
      <c r="Q19" s="189">
        <f t="shared" ref="Q19" si="18">SUM(Q20:Q21)</f>
        <v>192.18445110654463</v>
      </c>
    </row>
    <row r="20" spans="1:17" x14ac:dyDescent="0.25">
      <c r="A20" s="179" t="s">
        <v>43</v>
      </c>
      <c r="B20" s="189">
        <v>137.93103448275863</v>
      </c>
      <c r="C20" s="189">
        <v>137.93103448275863</v>
      </c>
      <c r="D20" s="189">
        <v>127.52861699846844</v>
      </c>
      <c r="E20" s="189">
        <v>127.52861699846844</v>
      </c>
      <c r="F20" s="189">
        <v>127.52861699846844</v>
      </c>
      <c r="G20" s="189">
        <v>117.12619951417824</v>
      </c>
      <c r="H20" s="189">
        <v>117.12619951417824</v>
      </c>
      <c r="I20" s="189">
        <v>117.12619951417824</v>
      </c>
      <c r="J20" s="189">
        <v>127.52861699846844</v>
      </c>
      <c r="K20" s="189">
        <v>117.12619951417824</v>
      </c>
      <c r="L20" s="189">
        <v>117.12619951417825</v>
      </c>
      <c r="M20" s="189">
        <v>117.12619951417824</v>
      </c>
      <c r="N20" s="189">
        <v>137.93103448275863</v>
      </c>
      <c r="O20" s="189">
        <v>137.93103448275863</v>
      </c>
      <c r="P20" s="189">
        <v>137.93103448275863</v>
      </c>
      <c r="Q20" s="189">
        <v>148.33345196704883</v>
      </c>
    </row>
    <row r="21" spans="1:17" x14ac:dyDescent="0.25">
      <c r="A21" s="179" t="s">
        <v>344</v>
      </c>
      <c r="B21" s="189">
        <v>34.482758620689658</v>
      </c>
      <c r="C21" s="189">
        <v>34.482758620689658</v>
      </c>
      <c r="D21" s="189">
        <v>31.360011781087611</v>
      </c>
      <c r="E21" s="189">
        <v>34.482758620689658</v>
      </c>
      <c r="F21" s="189">
        <v>34.482758620689658</v>
      </c>
      <c r="G21" s="189">
        <v>34.482758620689658</v>
      </c>
      <c r="H21" s="189">
        <v>34.482758620689658</v>
      </c>
      <c r="I21" s="189">
        <v>34.482758620689658</v>
      </c>
      <c r="J21" s="189">
        <v>34.482758620689658</v>
      </c>
      <c r="K21" s="189">
        <v>34.482758620689658</v>
      </c>
      <c r="L21" s="189">
        <v>34.482758620689658</v>
      </c>
      <c r="M21" s="189">
        <v>34.482758620689658</v>
      </c>
      <c r="N21" s="189">
        <v>34.482758620689658</v>
      </c>
      <c r="O21" s="189">
        <v>34.482758620689658</v>
      </c>
      <c r="P21" s="189">
        <v>37.60550546029171</v>
      </c>
      <c r="Q21" s="189">
        <v>43.850999139495805</v>
      </c>
    </row>
    <row r="22" spans="1:17" x14ac:dyDescent="0.25">
      <c r="A22" s="108" t="s">
        <v>139</v>
      </c>
      <c r="B22" s="118">
        <v>376.43827586206891</v>
      </c>
      <c r="C22" s="118">
        <v>527.08968583324247</v>
      </c>
      <c r="D22" s="118">
        <v>564.75253832603585</v>
      </c>
      <c r="E22" s="118">
        <v>564.75253832603585</v>
      </c>
      <c r="F22" s="118">
        <v>602.41539081882922</v>
      </c>
      <c r="G22" s="118">
        <v>602.41539081882922</v>
      </c>
      <c r="H22" s="118">
        <v>564.75253832603585</v>
      </c>
      <c r="I22" s="118">
        <v>564.75253832603573</v>
      </c>
      <c r="J22" s="118">
        <v>564.75253832603585</v>
      </c>
      <c r="K22" s="118">
        <v>527.08968583324247</v>
      </c>
      <c r="L22" s="118">
        <v>527.08968583324247</v>
      </c>
      <c r="M22" s="118">
        <v>564.75253832603585</v>
      </c>
      <c r="N22" s="118">
        <v>564.75253832603585</v>
      </c>
      <c r="O22" s="118">
        <v>564.75253832603585</v>
      </c>
      <c r="P22" s="118">
        <v>564.75253832603585</v>
      </c>
      <c r="Q22" s="118">
        <v>527.08968583324247</v>
      </c>
    </row>
    <row r="23" spans="1:17" x14ac:dyDescent="0.25">
      <c r="A23" s="124" t="s">
        <v>141</v>
      </c>
      <c r="B23" s="193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3"/>
      <c r="N23" s="193"/>
      <c r="O23" s="193"/>
      <c r="P23" s="193"/>
      <c r="Q23" s="193"/>
    </row>
    <row r="24" spans="1:17" x14ac:dyDescent="0.25">
      <c r="A24" s="121" t="s">
        <v>137</v>
      </c>
      <c r="B24" s="120"/>
      <c r="C24" s="120">
        <v>0</v>
      </c>
      <c r="D24" s="120">
        <v>0</v>
      </c>
      <c r="E24" s="120">
        <v>0</v>
      </c>
      <c r="F24" s="120">
        <v>0</v>
      </c>
      <c r="G24" s="120">
        <v>0</v>
      </c>
      <c r="H24" s="120">
        <v>0</v>
      </c>
      <c r="I24" s="120">
        <v>0</v>
      </c>
      <c r="J24" s="120">
        <v>0</v>
      </c>
      <c r="K24" s="120">
        <v>0</v>
      </c>
      <c r="L24" s="120">
        <v>0</v>
      </c>
      <c r="M24" s="120">
        <v>0</v>
      </c>
      <c r="N24" s="120">
        <v>0</v>
      </c>
      <c r="O24" s="120">
        <v>0</v>
      </c>
      <c r="P24" s="120">
        <v>0</v>
      </c>
      <c r="Q24" s="120">
        <v>0</v>
      </c>
    </row>
    <row r="25" spans="1:17" x14ac:dyDescent="0.25">
      <c r="A25" s="179" t="s">
        <v>136</v>
      </c>
      <c r="B25" s="189"/>
      <c r="C25" s="189">
        <f t="shared" ref="C25" si="19">SUM(C26:C27)</f>
        <v>0</v>
      </c>
      <c r="D25" s="189">
        <f t="shared" ref="D25" si="20">SUM(D26:D27)</f>
        <v>0</v>
      </c>
      <c r="E25" s="189">
        <f t="shared" ref="E25" si="21">SUM(E26:E27)</f>
        <v>3.122746839602049</v>
      </c>
      <c r="F25" s="189">
        <f t="shared" ref="F25" si="22">SUM(F26:F27)</f>
        <v>0</v>
      </c>
      <c r="G25" s="189">
        <f t="shared" ref="G25" si="23">SUM(G26:G27)</f>
        <v>3.122746839602049</v>
      </c>
      <c r="H25" s="189">
        <f t="shared" ref="H25" si="24">SUM(H26:H27)</f>
        <v>0</v>
      </c>
      <c r="I25" s="189">
        <f t="shared" ref="I25" si="25">SUM(I26:I27)</f>
        <v>0</v>
      </c>
      <c r="J25" s="189">
        <f t="shared" ref="J25" si="26">SUM(J26:J27)</f>
        <v>13.525164323892247</v>
      </c>
      <c r="K25" s="189">
        <f t="shared" ref="K25" si="27">SUM(K26:K27)</f>
        <v>0</v>
      </c>
      <c r="L25" s="189">
        <f t="shared" ref="L25" si="28">SUM(L26:L27)</f>
        <v>3.1227468396020632</v>
      </c>
      <c r="M25" s="189">
        <f t="shared" ref="M25" si="29">SUM(M26:M27)</f>
        <v>0</v>
      </c>
      <c r="N25" s="189">
        <f t="shared" ref="N25" si="30">SUM(N26:N27)</f>
        <v>31.207252452870581</v>
      </c>
      <c r="O25" s="189">
        <f t="shared" ref="O25" si="31">SUM(O26:O27)</f>
        <v>3.122746839602049</v>
      </c>
      <c r="P25" s="189">
        <f t="shared" ref="P25" si="32">SUM(P26:P27)</f>
        <v>3.1227468396020512</v>
      </c>
      <c r="Q25" s="189">
        <f t="shared" ref="Q25" si="33">SUM(Q26:Q27)</f>
        <v>27.050328647784486</v>
      </c>
    </row>
    <row r="26" spans="1:17" x14ac:dyDescent="0.25">
      <c r="A26" s="102" t="s">
        <v>43</v>
      </c>
      <c r="B26" s="189"/>
      <c r="C26" s="189">
        <v>0</v>
      </c>
      <c r="D26" s="189">
        <v>0</v>
      </c>
      <c r="E26" s="189">
        <v>0</v>
      </c>
      <c r="F26" s="189">
        <v>0</v>
      </c>
      <c r="G26" s="189">
        <v>0</v>
      </c>
      <c r="H26" s="189">
        <v>0</v>
      </c>
      <c r="I26" s="189">
        <v>0</v>
      </c>
      <c r="J26" s="189">
        <v>10.402417484290197</v>
      </c>
      <c r="K26" s="189">
        <v>0</v>
      </c>
      <c r="L26" s="189">
        <v>1.4210854715202004E-14</v>
      </c>
      <c r="M26" s="189">
        <v>0</v>
      </c>
      <c r="N26" s="189">
        <v>31.207252452870581</v>
      </c>
      <c r="O26" s="189">
        <v>0</v>
      </c>
      <c r="P26" s="189">
        <v>0</v>
      </c>
      <c r="Q26" s="189">
        <v>20.804834968580387</v>
      </c>
    </row>
    <row r="27" spans="1:17" x14ac:dyDescent="0.25">
      <c r="A27" s="102" t="s">
        <v>344</v>
      </c>
      <c r="B27" s="189"/>
      <c r="C27" s="189">
        <v>0</v>
      </c>
      <c r="D27" s="189">
        <v>0</v>
      </c>
      <c r="E27" s="189">
        <v>3.122746839602049</v>
      </c>
      <c r="F27" s="189">
        <v>0</v>
      </c>
      <c r="G27" s="189">
        <v>3.122746839602049</v>
      </c>
      <c r="H27" s="189">
        <v>0</v>
      </c>
      <c r="I27" s="189">
        <v>0</v>
      </c>
      <c r="J27" s="189">
        <v>3.122746839602049</v>
      </c>
      <c r="K27" s="189">
        <v>0</v>
      </c>
      <c r="L27" s="189">
        <v>3.122746839602049</v>
      </c>
      <c r="M27" s="189">
        <v>0</v>
      </c>
      <c r="N27" s="189">
        <v>0</v>
      </c>
      <c r="O27" s="189">
        <v>3.122746839602049</v>
      </c>
      <c r="P27" s="189">
        <v>3.1227468396020512</v>
      </c>
      <c r="Q27" s="189">
        <v>6.245493679204098</v>
      </c>
    </row>
    <row r="28" spans="1:17" x14ac:dyDescent="0.25">
      <c r="A28" s="119" t="s">
        <v>139</v>
      </c>
      <c r="B28" s="118"/>
      <c r="C28" s="118">
        <v>150.65140997117356</v>
      </c>
      <c r="D28" s="118">
        <v>37.662852492793391</v>
      </c>
      <c r="E28" s="118">
        <v>37.662852492793391</v>
      </c>
      <c r="F28" s="118">
        <v>37.662852492793391</v>
      </c>
      <c r="G28" s="118">
        <v>0</v>
      </c>
      <c r="H28" s="118">
        <v>0</v>
      </c>
      <c r="I28" s="118">
        <v>0</v>
      </c>
      <c r="J28" s="118">
        <v>1.1368683772161603E-13</v>
      </c>
      <c r="K28" s="118">
        <v>0</v>
      </c>
      <c r="L28" s="118">
        <v>0</v>
      </c>
      <c r="M28" s="118">
        <v>37.662852492793391</v>
      </c>
      <c r="N28" s="118">
        <v>37.662852492793391</v>
      </c>
      <c r="O28" s="118">
        <v>0</v>
      </c>
      <c r="P28" s="118">
        <v>0</v>
      </c>
      <c r="Q28" s="118">
        <v>0</v>
      </c>
    </row>
    <row r="29" spans="1:17" x14ac:dyDescent="0.25">
      <c r="A29" s="124" t="s">
        <v>140</v>
      </c>
      <c r="B29" s="193"/>
      <c r="C29" s="193"/>
      <c r="D29" s="193"/>
      <c r="E29" s="193"/>
      <c r="F29" s="193"/>
      <c r="G29" s="193"/>
      <c r="H29" s="193"/>
      <c r="I29" s="193"/>
      <c r="J29" s="193"/>
      <c r="K29" s="193"/>
      <c r="L29" s="193"/>
      <c r="M29" s="193"/>
      <c r="N29" s="193"/>
      <c r="O29" s="193"/>
      <c r="P29" s="193"/>
      <c r="Q29" s="193"/>
    </row>
    <row r="30" spans="1:17" x14ac:dyDescent="0.25">
      <c r="A30" s="121" t="s">
        <v>137</v>
      </c>
      <c r="B30" s="120"/>
      <c r="C30" s="120">
        <f>B18+C24-C18</f>
        <v>0</v>
      </c>
      <c r="D30" s="120">
        <f t="shared" ref="D30:Q30" si="34">C18+D24-D18</f>
        <v>0</v>
      </c>
      <c r="E30" s="120">
        <f t="shared" si="34"/>
        <v>0</v>
      </c>
      <c r="F30" s="120">
        <f t="shared" si="34"/>
        <v>0</v>
      </c>
      <c r="G30" s="120">
        <f t="shared" si="34"/>
        <v>0</v>
      </c>
      <c r="H30" s="120">
        <f t="shared" si="34"/>
        <v>0</v>
      </c>
      <c r="I30" s="120">
        <f t="shared" si="34"/>
        <v>0</v>
      </c>
      <c r="J30" s="120">
        <f t="shared" si="34"/>
        <v>0</v>
      </c>
      <c r="K30" s="120">
        <f t="shared" si="34"/>
        <v>0</v>
      </c>
      <c r="L30" s="120">
        <f t="shared" si="34"/>
        <v>0</v>
      </c>
      <c r="M30" s="120">
        <f t="shared" si="34"/>
        <v>0</v>
      </c>
      <c r="N30" s="120">
        <f t="shared" si="34"/>
        <v>0</v>
      </c>
      <c r="O30" s="120">
        <f t="shared" si="34"/>
        <v>0</v>
      </c>
      <c r="P30" s="120">
        <f t="shared" si="34"/>
        <v>0</v>
      </c>
      <c r="Q30" s="120">
        <f t="shared" si="34"/>
        <v>0</v>
      </c>
    </row>
    <row r="31" spans="1:17" x14ac:dyDescent="0.25">
      <c r="A31" s="179" t="s">
        <v>136</v>
      </c>
      <c r="B31" s="189"/>
      <c r="C31" s="189">
        <f t="shared" ref="C31:Q31" si="35">SUM(C32:C33)</f>
        <v>0</v>
      </c>
      <c r="D31" s="189">
        <f t="shared" si="35"/>
        <v>13.525164323892245</v>
      </c>
      <c r="E31" s="189">
        <f t="shared" si="35"/>
        <v>0</v>
      </c>
      <c r="F31" s="189">
        <f t="shared" si="35"/>
        <v>0</v>
      </c>
      <c r="G31" s="189">
        <f t="shared" si="35"/>
        <v>13.525164323892248</v>
      </c>
      <c r="H31" s="189">
        <f t="shared" si="35"/>
        <v>0</v>
      </c>
      <c r="I31" s="189">
        <f t="shared" si="35"/>
        <v>0</v>
      </c>
      <c r="J31" s="189">
        <f t="shared" si="35"/>
        <v>3.1227468396020512</v>
      </c>
      <c r="K31" s="189">
        <f t="shared" si="35"/>
        <v>10.402417484290197</v>
      </c>
      <c r="L31" s="189">
        <f t="shared" si="35"/>
        <v>3.1227468396020512</v>
      </c>
      <c r="M31" s="189">
        <f t="shared" si="35"/>
        <v>0</v>
      </c>
      <c r="N31" s="189">
        <f t="shared" si="35"/>
        <v>10.402417484290197</v>
      </c>
      <c r="O31" s="189">
        <f t="shared" si="35"/>
        <v>3.1227468396020512</v>
      </c>
      <c r="P31" s="189">
        <f t="shared" si="35"/>
        <v>0</v>
      </c>
      <c r="Q31" s="189">
        <f t="shared" si="35"/>
        <v>10.402417484290197</v>
      </c>
    </row>
    <row r="32" spans="1:17" x14ac:dyDescent="0.25">
      <c r="A32" s="102" t="s">
        <v>43</v>
      </c>
      <c r="B32" s="189"/>
      <c r="C32" s="189">
        <f t="shared" ref="C32:Q32" si="36">B20+C26-C20</f>
        <v>0</v>
      </c>
      <c r="D32" s="189">
        <f t="shared" si="36"/>
        <v>10.402417484290197</v>
      </c>
      <c r="E32" s="189">
        <f t="shared" si="36"/>
        <v>0</v>
      </c>
      <c r="F32" s="189">
        <f t="shared" si="36"/>
        <v>0</v>
      </c>
      <c r="G32" s="189">
        <f t="shared" si="36"/>
        <v>10.402417484290197</v>
      </c>
      <c r="H32" s="189">
        <f t="shared" si="36"/>
        <v>0</v>
      </c>
      <c r="I32" s="189">
        <f t="shared" si="36"/>
        <v>0</v>
      </c>
      <c r="J32" s="189">
        <f t="shared" si="36"/>
        <v>0</v>
      </c>
      <c r="K32" s="189">
        <f t="shared" si="36"/>
        <v>10.402417484290197</v>
      </c>
      <c r="L32" s="189">
        <f t="shared" si="36"/>
        <v>0</v>
      </c>
      <c r="M32" s="189">
        <f t="shared" si="36"/>
        <v>0</v>
      </c>
      <c r="N32" s="189">
        <f t="shared" si="36"/>
        <v>10.402417484290197</v>
      </c>
      <c r="O32" s="189">
        <f t="shared" si="36"/>
        <v>0</v>
      </c>
      <c r="P32" s="189">
        <f t="shared" si="36"/>
        <v>0</v>
      </c>
      <c r="Q32" s="189">
        <f t="shared" si="36"/>
        <v>10.402417484290197</v>
      </c>
    </row>
    <row r="33" spans="1:17" x14ac:dyDescent="0.25">
      <c r="A33" s="102" t="s">
        <v>344</v>
      </c>
      <c r="B33" s="189"/>
      <c r="C33" s="189">
        <f t="shared" ref="C33:Q33" si="37">B21+C27-C21</f>
        <v>0</v>
      </c>
      <c r="D33" s="189">
        <f t="shared" si="37"/>
        <v>3.1227468396020477</v>
      </c>
      <c r="E33" s="189">
        <f t="shared" si="37"/>
        <v>0</v>
      </c>
      <c r="F33" s="189">
        <f t="shared" si="37"/>
        <v>0</v>
      </c>
      <c r="G33" s="189">
        <f t="shared" si="37"/>
        <v>3.1227468396020512</v>
      </c>
      <c r="H33" s="189">
        <f t="shared" si="37"/>
        <v>0</v>
      </c>
      <c r="I33" s="189">
        <f t="shared" si="37"/>
        <v>0</v>
      </c>
      <c r="J33" s="189">
        <f t="shared" si="37"/>
        <v>3.1227468396020512</v>
      </c>
      <c r="K33" s="189">
        <f t="shared" si="37"/>
        <v>0</v>
      </c>
      <c r="L33" s="189">
        <f t="shared" si="37"/>
        <v>3.1227468396020512</v>
      </c>
      <c r="M33" s="189">
        <f t="shared" si="37"/>
        <v>0</v>
      </c>
      <c r="N33" s="189">
        <f t="shared" si="37"/>
        <v>0</v>
      </c>
      <c r="O33" s="189">
        <f t="shared" si="37"/>
        <v>3.1227468396020512</v>
      </c>
      <c r="P33" s="189">
        <f t="shared" si="37"/>
        <v>0</v>
      </c>
      <c r="Q33" s="189">
        <f t="shared" si="37"/>
        <v>0</v>
      </c>
    </row>
    <row r="34" spans="1:17" x14ac:dyDescent="0.25">
      <c r="A34" s="119" t="s">
        <v>139</v>
      </c>
      <c r="B34" s="118"/>
      <c r="C34" s="118">
        <f t="shared" ref="C34:Q34" si="38">B22+C28-C22</f>
        <v>0</v>
      </c>
      <c r="D34" s="118">
        <f t="shared" si="38"/>
        <v>0</v>
      </c>
      <c r="E34" s="118">
        <f t="shared" si="38"/>
        <v>37.662852492793377</v>
      </c>
      <c r="F34" s="118">
        <f t="shared" si="38"/>
        <v>0</v>
      </c>
      <c r="G34" s="118">
        <f t="shared" si="38"/>
        <v>0</v>
      </c>
      <c r="H34" s="118">
        <f t="shared" si="38"/>
        <v>37.662852492793377</v>
      </c>
      <c r="I34" s="118">
        <f t="shared" si="38"/>
        <v>0</v>
      </c>
      <c r="J34" s="118">
        <f t="shared" si="38"/>
        <v>0</v>
      </c>
      <c r="K34" s="118">
        <f t="shared" si="38"/>
        <v>37.662852492793377</v>
      </c>
      <c r="L34" s="118">
        <f t="shared" si="38"/>
        <v>0</v>
      </c>
      <c r="M34" s="118">
        <f t="shared" si="38"/>
        <v>0</v>
      </c>
      <c r="N34" s="118">
        <f t="shared" si="38"/>
        <v>37.662852492793377</v>
      </c>
      <c r="O34" s="118">
        <f t="shared" si="38"/>
        <v>0</v>
      </c>
      <c r="P34" s="118">
        <f t="shared" si="38"/>
        <v>0</v>
      </c>
      <c r="Q34" s="118">
        <f t="shared" si="38"/>
        <v>37.662852492793377</v>
      </c>
    </row>
    <row r="35" spans="1:17" x14ac:dyDescent="0.25">
      <c r="A35" s="31" t="s">
        <v>138</v>
      </c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</row>
    <row r="36" spans="1:17" x14ac:dyDescent="0.25">
      <c r="A36" s="110" t="s">
        <v>137</v>
      </c>
      <c r="B36" s="120">
        <f>B18-B11</f>
        <v>0</v>
      </c>
      <c r="C36" s="120">
        <f t="shared" ref="C36:Q36" si="39">C18-C11</f>
        <v>0</v>
      </c>
      <c r="D36" s="120">
        <f t="shared" si="39"/>
        <v>0</v>
      </c>
      <c r="E36" s="120">
        <f t="shared" si="39"/>
        <v>0</v>
      </c>
      <c r="F36" s="120">
        <f t="shared" si="39"/>
        <v>0</v>
      </c>
      <c r="G36" s="120">
        <f t="shared" si="39"/>
        <v>0</v>
      </c>
      <c r="H36" s="120">
        <f t="shared" si="39"/>
        <v>0</v>
      </c>
      <c r="I36" s="120">
        <f t="shared" si="39"/>
        <v>0</v>
      </c>
      <c r="J36" s="120">
        <f t="shared" si="39"/>
        <v>0</v>
      </c>
      <c r="K36" s="120">
        <f t="shared" si="39"/>
        <v>0</v>
      </c>
      <c r="L36" s="120">
        <f t="shared" si="39"/>
        <v>0</v>
      </c>
      <c r="M36" s="120">
        <f t="shared" si="39"/>
        <v>0</v>
      </c>
      <c r="N36" s="120">
        <f t="shared" si="39"/>
        <v>0</v>
      </c>
      <c r="O36" s="120">
        <f t="shared" si="39"/>
        <v>0</v>
      </c>
      <c r="P36" s="120">
        <f t="shared" si="39"/>
        <v>0</v>
      </c>
      <c r="Q36" s="120">
        <f t="shared" si="39"/>
        <v>0</v>
      </c>
    </row>
    <row r="37" spans="1:17" x14ac:dyDescent="0.25">
      <c r="A37" s="180" t="s">
        <v>136</v>
      </c>
      <c r="B37" s="189">
        <f>SUM(B38:B39)</f>
        <v>45.613793103448295</v>
      </c>
      <c r="C37" s="189">
        <f t="shared" ref="C37:Q37" si="40">SUM(C38:C39)</f>
        <v>45.613793103448295</v>
      </c>
      <c r="D37" s="189">
        <f t="shared" si="40"/>
        <v>30.288628779556053</v>
      </c>
      <c r="E37" s="189">
        <f t="shared" si="40"/>
        <v>30.811375619158092</v>
      </c>
      <c r="F37" s="189">
        <f t="shared" si="40"/>
        <v>31.611375619158089</v>
      </c>
      <c r="G37" s="189">
        <f t="shared" si="40"/>
        <v>19.3089581348679</v>
      </c>
      <c r="H37" s="189">
        <f t="shared" si="40"/>
        <v>18.408958134867895</v>
      </c>
      <c r="I37" s="189">
        <f t="shared" si="40"/>
        <v>21.608958134867898</v>
      </c>
      <c r="J37" s="189">
        <f t="shared" si="40"/>
        <v>18.011375619158095</v>
      </c>
      <c r="K37" s="189">
        <f t="shared" si="40"/>
        <v>51.900958134867899</v>
      </c>
      <c r="L37" s="189">
        <f t="shared" si="40"/>
        <v>28.608958134867912</v>
      </c>
      <c r="M37" s="189">
        <f t="shared" si="40"/>
        <v>10.608958134867898</v>
      </c>
      <c r="N37" s="189">
        <f t="shared" si="40"/>
        <v>13.413793103448292</v>
      </c>
      <c r="O37" s="189">
        <f t="shared" si="40"/>
        <v>11.413793103448292</v>
      </c>
      <c r="P37" s="189">
        <f t="shared" si="40"/>
        <v>28.177188715875587</v>
      </c>
      <c r="Q37" s="189">
        <f t="shared" si="40"/>
        <v>17.312358124115697</v>
      </c>
    </row>
    <row r="38" spans="1:17" x14ac:dyDescent="0.25">
      <c r="A38" s="179" t="s">
        <v>43</v>
      </c>
      <c r="B38" s="189">
        <f t="shared" ref="B38:Q38" si="41">B20-B13</f>
        <v>37.131034482758636</v>
      </c>
      <c r="C38" s="189">
        <f t="shared" si="41"/>
        <v>36.131034482758636</v>
      </c>
      <c r="D38" s="189">
        <f t="shared" si="41"/>
        <v>26.928616998468442</v>
      </c>
      <c r="E38" s="189">
        <f t="shared" si="41"/>
        <v>26.328616998468434</v>
      </c>
      <c r="F38" s="189">
        <f t="shared" si="41"/>
        <v>26.128616998468431</v>
      </c>
      <c r="G38" s="189">
        <f t="shared" si="41"/>
        <v>14.826199514178242</v>
      </c>
      <c r="H38" s="189">
        <f t="shared" si="41"/>
        <v>15.926199514178236</v>
      </c>
      <c r="I38" s="189">
        <f t="shared" si="41"/>
        <v>19.126199514178239</v>
      </c>
      <c r="J38" s="189">
        <f t="shared" si="41"/>
        <v>15.528616998468436</v>
      </c>
      <c r="K38" s="189">
        <f t="shared" si="41"/>
        <v>47.418199514178241</v>
      </c>
      <c r="L38" s="189">
        <f t="shared" si="41"/>
        <v>24.126199514178253</v>
      </c>
      <c r="M38" s="189">
        <f t="shared" si="41"/>
        <v>6.1261995141782393</v>
      </c>
      <c r="N38" s="189">
        <f t="shared" si="41"/>
        <v>8.9310344827586334</v>
      </c>
      <c r="O38" s="189">
        <f t="shared" si="41"/>
        <v>6.9310344827586334</v>
      </c>
      <c r="P38" s="189">
        <f t="shared" si="41"/>
        <v>24.931034482758633</v>
      </c>
      <c r="Q38" s="189">
        <f t="shared" si="41"/>
        <v>14.235776166679273</v>
      </c>
    </row>
    <row r="39" spans="1:17" x14ac:dyDescent="0.25">
      <c r="A39" s="179" t="s">
        <v>344</v>
      </c>
      <c r="B39" s="189">
        <f t="shared" ref="B39:Q39" si="42">B21-B14</f>
        <v>8.4827586206896584</v>
      </c>
      <c r="C39" s="189">
        <f t="shared" si="42"/>
        <v>9.4827586206896584</v>
      </c>
      <c r="D39" s="189">
        <f t="shared" si="42"/>
        <v>3.3600117810876107</v>
      </c>
      <c r="E39" s="189">
        <f t="shared" si="42"/>
        <v>4.4827586206896584</v>
      </c>
      <c r="F39" s="189">
        <f t="shared" si="42"/>
        <v>5.4827586206896584</v>
      </c>
      <c r="G39" s="189">
        <f t="shared" si="42"/>
        <v>4.4827586206896584</v>
      </c>
      <c r="H39" s="189">
        <f t="shared" si="42"/>
        <v>2.4827586206896584</v>
      </c>
      <c r="I39" s="189">
        <f t="shared" si="42"/>
        <v>2.4827586206896584</v>
      </c>
      <c r="J39" s="189">
        <f t="shared" si="42"/>
        <v>2.4827586206896584</v>
      </c>
      <c r="K39" s="189">
        <f t="shared" si="42"/>
        <v>4.4827586206896584</v>
      </c>
      <c r="L39" s="189">
        <f t="shared" si="42"/>
        <v>4.4827586206896584</v>
      </c>
      <c r="M39" s="189">
        <f t="shared" si="42"/>
        <v>4.4827586206896584</v>
      </c>
      <c r="N39" s="189">
        <f t="shared" si="42"/>
        <v>4.4827586206896584</v>
      </c>
      <c r="O39" s="189">
        <f t="shared" si="42"/>
        <v>4.4827586206896584</v>
      </c>
      <c r="P39" s="189">
        <f t="shared" si="42"/>
        <v>3.2461542331169539</v>
      </c>
      <c r="Q39" s="189">
        <f t="shared" si="42"/>
        <v>3.0765819574364244</v>
      </c>
    </row>
    <row r="40" spans="1:17" x14ac:dyDescent="0.25">
      <c r="A40" s="108" t="s">
        <v>139</v>
      </c>
      <c r="B40" s="118">
        <f t="shared" ref="B40:Q40" si="43">B22-B15</f>
        <v>48.936975862068948</v>
      </c>
      <c r="C40" s="118">
        <f t="shared" si="43"/>
        <v>45.925085833242463</v>
      </c>
      <c r="D40" s="118">
        <f t="shared" si="43"/>
        <v>48.852538326035869</v>
      </c>
      <c r="E40" s="118">
        <f t="shared" si="43"/>
        <v>62.012538326035838</v>
      </c>
      <c r="F40" s="118">
        <f t="shared" si="43"/>
        <v>57.465390818829292</v>
      </c>
      <c r="G40" s="118">
        <f t="shared" si="43"/>
        <v>37.903190818829216</v>
      </c>
      <c r="H40" s="118">
        <f t="shared" si="43"/>
        <v>37.652538326035824</v>
      </c>
      <c r="I40" s="118">
        <f t="shared" si="43"/>
        <v>69.152538326035767</v>
      </c>
      <c r="J40" s="118">
        <f t="shared" si="43"/>
        <v>40.227138326035856</v>
      </c>
      <c r="K40" s="118">
        <f t="shared" si="43"/>
        <v>27.095785833242473</v>
      </c>
      <c r="L40" s="118">
        <f t="shared" si="43"/>
        <v>60.889685833242481</v>
      </c>
      <c r="M40" s="118">
        <f t="shared" si="43"/>
        <v>39.472538326035874</v>
      </c>
      <c r="N40" s="118">
        <f t="shared" si="43"/>
        <v>41.152538326035824</v>
      </c>
      <c r="O40" s="118">
        <f t="shared" si="43"/>
        <v>52.352538326035869</v>
      </c>
      <c r="P40" s="118">
        <f t="shared" si="43"/>
        <v>60.752538326035904</v>
      </c>
      <c r="Q40" s="118">
        <f t="shared" si="43"/>
        <v>31.351980915209765</v>
      </c>
    </row>
    <row r="41" spans="1:17" x14ac:dyDescent="0.25">
      <c r="A41" s="123"/>
      <c r="B41" s="122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</row>
    <row r="42" spans="1:17" x14ac:dyDescent="0.25">
      <c r="A42" s="31" t="s">
        <v>77</v>
      </c>
      <c r="B42" s="192"/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</row>
    <row r="43" spans="1:17" x14ac:dyDescent="0.25">
      <c r="A43" s="50" t="s">
        <v>69</v>
      </c>
      <c r="B43" s="38">
        <v>331.18451443609638</v>
      </c>
      <c r="C43" s="38">
        <v>322.29376999999999</v>
      </c>
      <c r="D43" s="38">
        <v>319.90156000000002</v>
      </c>
      <c r="E43" s="38">
        <v>316.50243</v>
      </c>
      <c r="F43" s="38">
        <v>317.39490000000001</v>
      </c>
      <c r="G43" s="38">
        <v>338.87448598654981</v>
      </c>
      <c r="H43" s="38">
        <v>334.78451999999999</v>
      </c>
      <c r="I43" s="38">
        <v>340.58680999999996</v>
      </c>
      <c r="J43" s="38">
        <v>334.40703999999999</v>
      </c>
      <c r="K43" s="38">
        <v>265.58904000000001</v>
      </c>
      <c r="L43" s="38">
        <v>273.54991042656508</v>
      </c>
      <c r="M43" s="38">
        <v>324.52097440796069</v>
      </c>
      <c r="N43" s="38">
        <v>340.57087651524319</v>
      </c>
      <c r="O43" s="38">
        <v>329.03554131805225</v>
      </c>
      <c r="P43" s="38">
        <v>310.49855732956433</v>
      </c>
      <c r="Q43" s="38">
        <v>316.58936415487085</v>
      </c>
    </row>
    <row r="44" spans="1:17" x14ac:dyDescent="0.25">
      <c r="A44" s="55" t="s">
        <v>33</v>
      </c>
      <c r="B44" s="54">
        <v>44.424861902580439</v>
      </c>
      <c r="C44" s="54">
        <v>38.612939999999995</v>
      </c>
      <c r="D44" s="54">
        <v>41.303579999999997</v>
      </c>
      <c r="E44" s="54">
        <v>37.399190000000004</v>
      </c>
      <c r="F44" s="54">
        <v>36.200740000000003</v>
      </c>
      <c r="G44" s="54">
        <v>32.719660926256516</v>
      </c>
      <c r="H44" s="54">
        <v>31.406780000000001</v>
      </c>
      <c r="I44" s="54">
        <v>33.393369999999997</v>
      </c>
      <c r="J44" s="54">
        <v>38.497630000000001</v>
      </c>
      <c r="K44" s="54">
        <v>35.295830000000002</v>
      </c>
      <c r="L44" s="54">
        <v>32.71927058358586</v>
      </c>
      <c r="M44" s="54">
        <v>30.142679251473698</v>
      </c>
      <c r="N44" s="54">
        <v>33.365882963763802</v>
      </c>
      <c r="O44" s="54">
        <v>30.143141465801378</v>
      </c>
      <c r="P44" s="54">
        <v>32.72137609417527</v>
      </c>
      <c r="Q44" s="54">
        <v>32.074021282738485</v>
      </c>
    </row>
    <row r="45" spans="1:17" x14ac:dyDescent="0.25">
      <c r="A45" s="52" t="s">
        <v>32</v>
      </c>
      <c r="B45" s="51">
        <v>37.308229487217105</v>
      </c>
      <c r="C45" s="51">
        <v>23.50742</v>
      </c>
      <c r="D45" s="51">
        <v>16.800149999999999</v>
      </c>
      <c r="E45" s="51">
        <v>20.597480000000001</v>
      </c>
      <c r="F45" s="51">
        <v>16.798770000000001</v>
      </c>
      <c r="G45" s="51">
        <v>18.843487365630391</v>
      </c>
      <c r="H45" s="51">
        <v>18.801669999999998</v>
      </c>
      <c r="I45" s="51">
        <v>16.59779</v>
      </c>
      <c r="J45" s="51">
        <v>25.696159999999999</v>
      </c>
      <c r="K45" s="51">
        <v>25.395250000000001</v>
      </c>
      <c r="L45" s="51">
        <v>27.323667419162469</v>
      </c>
      <c r="M45" s="51">
        <v>29.665683179942405</v>
      </c>
      <c r="N45" s="51">
        <v>25.699572358996889</v>
      </c>
      <c r="O45" s="51">
        <v>25.699152124737203</v>
      </c>
      <c r="P45" s="51">
        <v>27.824061194835373</v>
      </c>
      <c r="Q45" s="51">
        <v>29.521664475730574</v>
      </c>
    </row>
    <row r="46" spans="1:17" x14ac:dyDescent="0.25">
      <c r="A46" s="53" t="s">
        <v>31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  <c r="P46" s="51">
        <v>0</v>
      </c>
      <c r="Q46" s="51">
        <v>0</v>
      </c>
    </row>
    <row r="47" spans="1:17" x14ac:dyDescent="0.25">
      <c r="A47" s="53" t="s">
        <v>30</v>
      </c>
      <c r="B47" s="51">
        <v>17.578861448832431</v>
      </c>
      <c r="C47" s="51">
        <v>7.7002600000000001</v>
      </c>
      <c r="D47" s="51">
        <v>9.8986599999999996</v>
      </c>
      <c r="E47" s="51">
        <v>9.8968500000000006</v>
      </c>
      <c r="F47" s="51">
        <v>9.8983600000000003</v>
      </c>
      <c r="G47" s="51">
        <v>10.98615664379037</v>
      </c>
      <c r="H47" s="51">
        <v>10.940289999999999</v>
      </c>
      <c r="I47" s="51">
        <v>8.7448800000000002</v>
      </c>
      <c r="J47" s="51">
        <v>18.69247</v>
      </c>
      <c r="K47" s="51">
        <v>16.4908</v>
      </c>
      <c r="L47" s="51">
        <v>16.480510444624233</v>
      </c>
      <c r="M47" s="51">
        <v>18.677622820009873</v>
      </c>
      <c r="N47" s="51">
        <v>18.677821906190996</v>
      </c>
      <c r="O47" s="51">
        <v>18.677827642661995</v>
      </c>
      <c r="P47" s="51">
        <v>19.77618868163556</v>
      </c>
      <c r="Q47" s="51">
        <v>16.4805952503954</v>
      </c>
    </row>
    <row r="48" spans="1:17" x14ac:dyDescent="0.25">
      <c r="A48" s="53" t="s">
        <v>76</v>
      </c>
      <c r="B48" s="51">
        <v>9.2202809831603041</v>
      </c>
      <c r="C48" s="51">
        <v>7.2055699999999998</v>
      </c>
      <c r="D48" s="51">
        <v>3.10134</v>
      </c>
      <c r="E48" s="51">
        <v>3.1004700000000001</v>
      </c>
      <c r="F48" s="51">
        <v>3.1002100000000001</v>
      </c>
      <c r="G48" s="51">
        <v>3.0807319919089213</v>
      </c>
      <c r="H48" s="51">
        <v>3.0851700000000002</v>
      </c>
      <c r="I48" s="51">
        <v>3.0821299999999998</v>
      </c>
      <c r="J48" s="51">
        <v>5.1040700000000001</v>
      </c>
      <c r="K48" s="51">
        <v>5.1033099999999996</v>
      </c>
      <c r="L48" s="51">
        <v>5.1108169895355138</v>
      </c>
      <c r="M48" s="51">
        <v>7.1665248892076692</v>
      </c>
      <c r="N48" s="51">
        <v>5.1109597975313088</v>
      </c>
      <c r="O48" s="51">
        <v>5.1105561532830039</v>
      </c>
      <c r="P48" s="51">
        <v>6.137127154001937</v>
      </c>
      <c r="Q48" s="51">
        <v>9.2195178828880966</v>
      </c>
    </row>
    <row r="49" spans="1:17" x14ac:dyDescent="0.25">
      <c r="A49" s="53" t="s">
        <v>29</v>
      </c>
      <c r="B49" s="51">
        <v>10.509087055224374</v>
      </c>
      <c r="C49" s="51">
        <v>8.6015899999999998</v>
      </c>
      <c r="D49" s="51">
        <v>3.8001499999999999</v>
      </c>
      <c r="E49" s="51">
        <v>7.6001599999999998</v>
      </c>
      <c r="F49" s="51">
        <v>3.8001999999999998</v>
      </c>
      <c r="G49" s="51">
        <v>4.7765987299310995</v>
      </c>
      <c r="H49" s="51">
        <v>4.7762099999999998</v>
      </c>
      <c r="I49" s="51">
        <v>4.7707800000000002</v>
      </c>
      <c r="J49" s="51">
        <v>1.8996200000000001</v>
      </c>
      <c r="K49" s="51">
        <v>3.8011400000000002</v>
      </c>
      <c r="L49" s="51">
        <v>5.7323399850027226</v>
      </c>
      <c r="M49" s="51">
        <v>3.8215354707248625</v>
      </c>
      <c r="N49" s="51">
        <v>1.9107906552745866</v>
      </c>
      <c r="O49" s="51">
        <v>1.9107683287922042</v>
      </c>
      <c r="P49" s="51">
        <v>1.9107453591978751</v>
      </c>
      <c r="Q49" s="51">
        <v>3.8215513424470813</v>
      </c>
    </row>
    <row r="50" spans="1:17" x14ac:dyDescent="0.25">
      <c r="A50" s="53" t="s">
        <v>28</v>
      </c>
      <c r="B50" s="51">
        <v>0</v>
      </c>
      <c r="C50" s="51">
        <v>0</v>
      </c>
      <c r="D50" s="51">
        <v>0</v>
      </c>
      <c r="E50" s="51">
        <v>0</v>
      </c>
      <c r="F50" s="51">
        <v>0</v>
      </c>
      <c r="G50" s="51">
        <v>0</v>
      </c>
      <c r="H50" s="51">
        <v>0</v>
      </c>
      <c r="I50" s="51">
        <v>0</v>
      </c>
      <c r="J50" s="51">
        <v>0</v>
      </c>
      <c r="K50" s="51">
        <v>0</v>
      </c>
      <c r="L50" s="51">
        <v>0</v>
      </c>
      <c r="M50" s="51">
        <v>0</v>
      </c>
      <c r="N50" s="51">
        <v>0</v>
      </c>
      <c r="O50" s="51">
        <v>0</v>
      </c>
      <c r="P50" s="51">
        <v>0</v>
      </c>
      <c r="Q50" s="51">
        <v>0</v>
      </c>
    </row>
    <row r="51" spans="1:17" x14ac:dyDescent="0.25">
      <c r="A51" s="52" t="s">
        <v>27</v>
      </c>
      <c r="B51" s="51">
        <v>8.7897318938542277</v>
      </c>
      <c r="C51" s="51">
        <v>8.1005800000000008</v>
      </c>
      <c r="D51" s="51">
        <v>6.3018400000000003</v>
      </c>
      <c r="E51" s="51">
        <v>5.3988399999999999</v>
      </c>
      <c r="F51" s="51">
        <v>6.29962</v>
      </c>
      <c r="G51" s="51">
        <v>6.3287221563353349</v>
      </c>
      <c r="H51" s="51">
        <v>7.2036100000000003</v>
      </c>
      <c r="I51" s="51">
        <v>9.0010600000000007</v>
      </c>
      <c r="J51" s="51">
        <v>9.2975399999999997</v>
      </c>
      <c r="K51" s="51">
        <v>7.1011199999999999</v>
      </c>
      <c r="L51" s="51">
        <v>7.5718488265526132</v>
      </c>
      <c r="M51" s="51">
        <v>6.3293437963120738</v>
      </c>
      <c r="N51" s="51">
        <v>6.3529423150715569</v>
      </c>
      <c r="O51" s="51">
        <v>6.1144251683156225</v>
      </c>
      <c r="P51" s="51">
        <v>0</v>
      </c>
      <c r="Q51" s="51">
        <v>6.4962261569567019</v>
      </c>
    </row>
    <row r="52" spans="1:17" x14ac:dyDescent="0.25">
      <c r="A52" s="53" t="s">
        <v>66</v>
      </c>
      <c r="B52" s="51">
        <v>8.7897318938542277</v>
      </c>
      <c r="C52" s="51">
        <v>8.1005800000000008</v>
      </c>
      <c r="D52" s="51">
        <v>6.3018400000000003</v>
      </c>
      <c r="E52" s="51">
        <v>5.3988399999999999</v>
      </c>
      <c r="F52" s="51">
        <v>6.29962</v>
      </c>
      <c r="G52" s="51">
        <v>6.3287221563353349</v>
      </c>
      <c r="H52" s="51">
        <v>7.2036100000000003</v>
      </c>
      <c r="I52" s="51">
        <v>9.0010600000000007</v>
      </c>
      <c r="J52" s="51">
        <v>9.2975399999999997</v>
      </c>
      <c r="K52" s="51">
        <v>7.1011199999999999</v>
      </c>
      <c r="L52" s="51">
        <v>7.5718488265526132</v>
      </c>
      <c r="M52" s="51">
        <v>6.3293437963120738</v>
      </c>
      <c r="N52" s="51">
        <v>6.3529423150715569</v>
      </c>
      <c r="O52" s="51">
        <v>6.1144251683156225</v>
      </c>
      <c r="P52" s="51">
        <v>0</v>
      </c>
      <c r="Q52" s="51">
        <v>6.4962261569567019</v>
      </c>
    </row>
    <row r="53" spans="1:17" x14ac:dyDescent="0.25">
      <c r="A53" s="53" t="s">
        <v>25</v>
      </c>
      <c r="B53" s="51">
        <v>0</v>
      </c>
      <c r="C53" s="51">
        <v>0</v>
      </c>
      <c r="D53" s="51">
        <v>0</v>
      </c>
      <c r="E53" s="51">
        <v>0</v>
      </c>
      <c r="F53" s="51">
        <v>0</v>
      </c>
      <c r="G53" s="51">
        <v>0</v>
      </c>
      <c r="H53" s="51">
        <v>0</v>
      </c>
      <c r="I53" s="51">
        <v>0</v>
      </c>
      <c r="J53" s="51">
        <v>0</v>
      </c>
      <c r="K53" s="51">
        <v>0</v>
      </c>
      <c r="L53" s="51">
        <v>0</v>
      </c>
      <c r="M53" s="51">
        <v>0</v>
      </c>
      <c r="N53" s="51">
        <v>0</v>
      </c>
      <c r="O53" s="51">
        <v>0</v>
      </c>
      <c r="P53" s="51">
        <v>0</v>
      </c>
      <c r="Q53" s="51">
        <v>0</v>
      </c>
    </row>
    <row r="54" spans="1:17" x14ac:dyDescent="0.25">
      <c r="A54" s="52" t="s">
        <v>24</v>
      </c>
      <c r="B54" s="51">
        <v>0</v>
      </c>
      <c r="C54" s="51">
        <v>0</v>
      </c>
      <c r="D54" s="51">
        <v>0</v>
      </c>
      <c r="E54" s="51">
        <v>0</v>
      </c>
      <c r="F54" s="51">
        <v>0</v>
      </c>
      <c r="G54" s="51">
        <v>0</v>
      </c>
      <c r="H54" s="51">
        <v>0</v>
      </c>
      <c r="I54" s="51">
        <v>0</v>
      </c>
      <c r="J54" s="51">
        <v>0</v>
      </c>
      <c r="K54" s="51">
        <v>0</v>
      </c>
      <c r="L54" s="51">
        <v>0</v>
      </c>
      <c r="M54" s="51">
        <v>0</v>
      </c>
      <c r="N54" s="51">
        <v>0</v>
      </c>
      <c r="O54" s="51">
        <v>0</v>
      </c>
      <c r="P54" s="51">
        <v>0</v>
      </c>
      <c r="Q54" s="51">
        <v>0</v>
      </c>
    </row>
    <row r="55" spans="1:17" x14ac:dyDescent="0.25">
      <c r="A55" s="53" t="s">
        <v>23</v>
      </c>
      <c r="B55" s="51">
        <v>0</v>
      </c>
      <c r="C55" s="51">
        <v>0</v>
      </c>
      <c r="D55" s="51">
        <v>0</v>
      </c>
      <c r="E55" s="51">
        <v>0</v>
      </c>
      <c r="F55" s="51">
        <v>0</v>
      </c>
      <c r="G55" s="51">
        <v>0</v>
      </c>
      <c r="H55" s="51">
        <v>0</v>
      </c>
      <c r="I55" s="51">
        <v>0</v>
      </c>
      <c r="J55" s="51">
        <v>0</v>
      </c>
      <c r="K55" s="51">
        <v>0</v>
      </c>
      <c r="L55" s="51">
        <v>0</v>
      </c>
      <c r="M55" s="51">
        <v>0</v>
      </c>
      <c r="N55" s="51">
        <v>0</v>
      </c>
      <c r="O55" s="51">
        <v>0</v>
      </c>
      <c r="P55" s="51">
        <v>0</v>
      </c>
      <c r="Q55" s="51">
        <v>0</v>
      </c>
    </row>
    <row r="56" spans="1:17" x14ac:dyDescent="0.25">
      <c r="A56" s="53" t="s">
        <v>74</v>
      </c>
      <c r="B56" s="51">
        <v>0</v>
      </c>
      <c r="C56" s="51">
        <v>0</v>
      </c>
      <c r="D56" s="51">
        <v>0</v>
      </c>
      <c r="E56" s="51">
        <v>0</v>
      </c>
      <c r="F56" s="51">
        <v>0</v>
      </c>
      <c r="G56" s="51">
        <v>0</v>
      </c>
      <c r="H56" s="51">
        <v>0</v>
      </c>
      <c r="I56" s="51">
        <v>0</v>
      </c>
      <c r="J56" s="51">
        <v>0</v>
      </c>
      <c r="K56" s="51">
        <v>0</v>
      </c>
      <c r="L56" s="51">
        <v>0</v>
      </c>
      <c r="M56" s="51">
        <v>0</v>
      </c>
      <c r="N56" s="51">
        <v>0</v>
      </c>
      <c r="O56" s="51">
        <v>0</v>
      </c>
      <c r="P56" s="51">
        <v>0</v>
      </c>
      <c r="Q56" s="51">
        <v>0</v>
      </c>
    </row>
    <row r="57" spans="1:17" x14ac:dyDescent="0.25">
      <c r="A57" s="53" t="s">
        <v>73</v>
      </c>
      <c r="B57" s="51">
        <v>0</v>
      </c>
      <c r="C57" s="51">
        <v>0</v>
      </c>
      <c r="D57" s="51">
        <v>0</v>
      </c>
      <c r="E57" s="51">
        <v>0</v>
      </c>
      <c r="F57" s="51">
        <v>0</v>
      </c>
      <c r="G57" s="51">
        <v>0</v>
      </c>
      <c r="H57" s="51">
        <v>0</v>
      </c>
      <c r="I57" s="51">
        <v>0</v>
      </c>
      <c r="J57" s="51">
        <v>0</v>
      </c>
      <c r="K57" s="51">
        <v>0</v>
      </c>
      <c r="L57" s="51">
        <v>0</v>
      </c>
      <c r="M57" s="51">
        <v>0</v>
      </c>
      <c r="N57" s="51">
        <v>0</v>
      </c>
      <c r="O57" s="51">
        <v>0</v>
      </c>
      <c r="P57" s="51">
        <v>0</v>
      </c>
      <c r="Q57" s="51">
        <v>0</v>
      </c>
    </row>
    <row r="58" spans="1:17" x14ac:dyDescent="0.25">
      <c r="A58" s="53" t="s">
        <v>72</v>
      </c>
      <c r="B58" s="51">
        <v>0</v>
      </c>
      <c r="C58" s="51">
        <v>0</v>
      </c>
      <c r="D58" s="51">
        <v>0</v>
      </c>
      <c r="E58" s="51">
        <v>0</v>
      </c>
      <c r="F58" s="51">
        <v>0</v>
      </c>
      <c r="G58" s="51">
        <v>0</v>
      </c>
      <c r="H58" s="51">
        <v>0</v>
      </c>
      <c r="I58" s="51">
        <v>0</v>
      </c>
      <c r="J58" s="51">
        <v>0</v>
      </c>
      <c r="K58" s="51">
        <v>0</v>
      </c>
      <c r="L58" s="51">
        <v>0</v>
      </c>
      <c r="M58" s="51">
        <v>0</v>
      </c>
      <c r="N58" s="51">
        <v>0</v>
      </c>
      <c r="O58" s="51">
        <v>0</v>
      </c>
      <c r="P58" s="51">
        <v>0</v>
      </c>
      <c r="Q58" s="51">
        <v>0</v>
      </c>
    </row>
    <row r="59" spans="1:17" x14ac:dyDescent="0.25">
      <c r="A59" s="53" t="s">
        <v>71</v>
      </c>
      <c r="B59" s="51">
        <v>0</v>
      </c>
      <c r="C59" s="51">
        <v>0</v>
      </c>
      <c r="D59" s="51">
        <v>0</v>
      </c>
      <c r="E59" s="51">
        <v>0</v>
      </c>
      <c r="F59" s="51">
        <v>0</v>
      </c>
      <c r="G59" s="51">
        <v>0</v>
      </c>
      <c r="H59" s="51">
        <v>0</v>
      </c>
      <c r="I59" s="51">
        <v>0</v>
      </c>
      <c r="J59" s="51">
        <v>0</v>
      </c>
      <c r="K59" s="51">
        <v>0</v>
      </c>
      <c r="L59" s="51">
        <v>0</v>
      </c>
      <c r="M59" s="51">
        <v>0</v>
      </c>
      <c r="N59" s="51">
        <v>0</v>
      </c>
      <c r="O59" s="51">
        <v>0</v>
      </c>
      <c r="P59" s="51">
        <v>0</v>
      </c>
      <c r="Q59" s="51">
        <v>0</v>
      </c>
    </row>
    <row r="60" spans="1:17" x14ac:dyDescent="0.25">
      <c r="A60" s="52" t="s">
        <v>22</v>
      </c>
      <c r="B60" s="51">
        <v>0</v>
      </c>
      <c r="C60" s="51">
        <v>0</v>
      </c>
      <c r="D60" s="51">
        <v>0</v>
      </c>
      <c r="E60" s="51">
        <v>0</v>
      </c>
      <c r="F60" s="51">
        <v>0</v>
      </c>
      <c r="G60" s="51">
        <v>0</v>
      </c>
      <c r="H60" s="51">
        <v>0</v>
      </c>
      <c r="I60" s="51">
        <v>0</v>
      </c>
      <c r="J60" s="51">
        <v>0</v>
      </c>
      <c r="K60" s="51">
        <v>0</v>
      </c>
      <c r="L60" s="51">
        <v>0</v>
      </c>
      <c r="M60" s="51">
        <v>0</v>
      </c>
      <c r="N60" s="51">
        <v>0</v>
      </c>
      <c r="O60" s="51">
        <v>0</v>
      </c>
      <c r="P60" s="51">
        <v>0</v>
      </c>
      <c r="Q60" s="51">
        <v>0</v>
      </c>
    </row>
    <row r="61" spans="1:17" x14ac:dyDescent="0.25">
      <c r="A61" s="63" t="s">
        <v>21</v>
      </c>
      <c r="B61" s="62">
        <v>240.6616911524446</v>
      </c>
      <c r="C61" s="62">
        <v>252.07283000000001</v>
      </c>
      <c r="D61" s="62">
        <v>255.49599000000001</v>
      </c>
      <c r="E61" s="62">
        <v>253.10692</v>
      </c>
      <c r="F61" s="62">
        <v>258.09577000000002</v>
      </c>
      <c r="G61" s="62">
        <v>280.98261553832759</v>
      </c>
      <c r="H61" s="62">
        <v>277.37245999999999</v>
      </c>
      <c r="I61" s="62">
        <v>281.59458999999998</v>
      </c>
      <c r="J61" s="62">
        <v>260.91570999999999</v>
      </c>
      <c r="K61" s="62">
        <v>197.79684</v>
      </c>
      <c r="L61" s="62">
        <v>205.93512359726412</v>
      </c>
      <c r="M61" s="62">
        <v>258.38326818023251</v>
      </c>
      <c r="N61" s="62">
        <v>275.15247887741094</v>
      </c>
      <c r="O61" s="62">
        <v>267.07882255919804</v>
      </c>
      <c r="P61" s="62">
        <v>249.9531200405537</v>
      </c>
      <c r="Q61" s="62">
        <v>248.49745223944512</v>
      </c>
    </row>
    <row r="62" spans="1:17" x14ac:dyDescent="0.25">
      <c r="A62" s="191" t="s">
        <v>105</v>
      </c>
      <c r="B62" s="190">
        <f>SUM(B63:B64,B67)</f>
        <v>331.18451443609638</v>
      </c>
      <c r="C62" s="190">
        <f t="shared" ref="C62:Q62" si="44">SUM(C63:C64,C67)</f>
        <v>322.29376999999999</v>
      </c>
      <c r="D62" s="190">
        <f t="shared" si="44"/>
        <v>319.90156000000002</v>
      </c>
      <c r="E62" s="190">
        <f t="shared" si="44"/>
        <v>316.50243</v>
      </c>
      <c r="F62" s="190">
        <f t="shared" si="44"/>
        <v>317.39490000000001</v>
      </c>
      <c r="G62" s="190">
        <f t="shared" si="44"/>
        <v>338.87448598654981</v>
      </c>
      <c r="H62" s="190">
        <f t="shared" si="44"/>
        <v>334.78451999999999</v>
      </c>
      <c r="I62" s="190">
        <f t="shared" si="44"/>
        <v>340.58680999999996</v>
      </c>
      <c r="J62" s="190">
        <f t="shared" si="44"/>
        <v>334.40703999999999</v>
      </c>
      <c r="K62" s="190">
        <f t="shared" si="44"/>
        <v>265.58904000000001</v>
      </c>
      <c r="L62" s="190">
        <f t="shared" si="44"/>
        <v>273.54991042656508</v>
      </c>
      <c r="M62" s="190">
        <f t="shared" si="44"/>
        <v>324.52097440796069</v>
      </c>
      <c r="N62" s="190">
        <f t="shared" si="44"/>
        <v>340.57087651524319</v>
      </c>
      <c r="O62" s="190">
        <f t="shared" si="44"/>
        <v>329.03554131805225</v>
      </c>
      <c r="P62" s="190">
        <f t="shared" si="44"/>
        <v>310.49855732956433</v>
      </c>
      <c r="Q62" s="190">
        <f t="shared" si="44"/>
        <v>316.58936415487085</v>
      </c>
    </row>
    <row r="63" spans="1:17" x14ac:dyDescent="0.25">
      <c r="A63" s="121" t="s">
        <v>44</v>
      </c>
      <c r="B63" s="120">
        <v>0</v>
      </c>
      <c r="C63" s="120">
        <v>0</v>
      </c>
      <c r="D63" s="120">
        <v>0</v>
      </c>
      <c r="E63" s="120">
        <v>0</v>
      </c>
      <c r="F63" s="120">
        <v>0</v>
      </c>
      <c r="G63" s="120">
        <v>0</v>
      </c>
      <c r="H63" s="120">
        <v>0</v>
      </c>
      <c r="I63" s="120">
        <v>0</v>
      </c>
      <c r="J63" s="120">
        <v>0</v>
      </c>
      <c r="K63" s="120">
        <v>0</v>
      </c>
      <c r="L63" s="120">
        <v>0</v>
      </c>
      <c r="M63" s="120">
        <v>0</v>
      </c>
      <c r="N63" s="120">
        <v>0</v>
      </c>
      <c r="O63" s="120">
        <v>0</v>
      </c>
      <c r="P63" s="120">
        <v>0</v>
      </c>
      <c r="Q63" s="120">
        <v>0</v>
      </c>
    </row>
    <row r="64" spans="1:17" x14ac:dyDescent="0.25">
      <c r="A64" s="179" t="s">
        <v>59</v>
      </c>
      <c r="B64" s="189">
        <f>SUM(B65:B66)</f>
        <v>184.96701144568158</v>
      </c>
      <c r="C64" s="189">
        <f t="shared" ref="C64:Q64" si="45">SUM(C65:C66)</f>
        <v>159.52136048515712</v>
      </c>
      <c r="D64" s="189">
        <f t="shared" si="45"/>
        <v>153.21673272801993</v>
      </c>
      <c r="E64" s="189">
        <f t="shared" si="45"/>
        <v>155.21917496692149</v>
      </c>
      <c r="F64" s="189">
        <f t="shared" si="45"/>
        <v>150.3439764874438</v>
      </c>
      <c r="G64" s="189">
        <f t="shared" si="45"/>
        <v>158.29458187775623</v>
      </c>
      <c r="H64" s="189">
        <f t="shared" si="45"/>
        <v>161.39511376517154</v>
      </c>
      <c r="I64" s="189">
        <f t="shared" si="45"/>
        <v>166.7879920960593</v>
      </c>
      <c r="J64" s="189">
        <f t="shared" si="45"/>
        <v>166.726607509947</v>
      </c>
      <c r="K64" s="189">
        <f t="shared" si="45"/>
        <v>105.45756279484307</v>
      </c>
      <c r="L64" s="189">
        <f t="shared" si="45"/>
        <v>131.92350250564061</v>
      </c>
      <c r="M64" s="189">
        <f t="shared" si="45"/>
        <v>162.20939060474282</v>
      </c>
      <c r="N64" s="189">
        <f t="shared" si="45"/>
        <v>177.12910721559487</v>
      </c>
      <c r="O64" s="189">
        <f t="shared" si="45"/>
        <v>174.07252420200686</v>
      </c>
      <c r="P64" s="189">
        <f t="shared" si="45"/>
        <v>154.62382628153131</v>
      </c>
      <c r="Q64" s="189">
        <f t="shared" si="45"/>
        <v>168.0764452547013</v>
      </c>
    </row>
    <row r="65" spans="1:17" x14ac:dyDescent="0.25">
      <c r="A65" s="102" t="s">
        <v>43</v>
      </c>
      <c r="B65" s="189">
        <v>180.01423873961801</v>
      </c>
      <c r="C65" s="189">
        <v>155.44934107264513</v>
      </c>
      <c r="D65" s="189">
        <v>148.79910521726225</v>
      </c>
      <c r="E65" s="189">
        <v>150.56526457811358</v>
      </c>
      <c r="F65" s="189">
        <v>145.99049105964761</v>
      </c>
      <c r="G65" s="189">
        <v>153.69725459848121</v>
      </c>
      <c r="H65" s="189">
        <v>156.35236185341776</v>
      </c>
      <c r="I65" s="189">
        <v>161.41206240600883</v>
      </c>
      <c r="J65" s="189">
        <v>161.98229417958859</v>
      </c>
      <c r="K65" s="189">
        <v>101.00160793925554</v>
      </c>
      <c r="L65" s="189">
        <v>127.8169884612082</v>
      </c>
      <c r="M65" s="189">
        <v>157.95747263069157</v>
      </c>
      <c r="N65" s="189">
        <v>172.74825876371489</v>
      </c>
      <c r="O65" s="189">
        <v>169.96159152279142</v>
      </c>
      <c r="P65" s="189">
        <v>149.92849285528126</v>
      </c>
      <c r="Q65" s="189">
        <v>162.91476880605569</v>
      </c>
    </row>
    <row r="66" spans="1:17" x14ac:dyDescent="0.25">
      <c r="A66" s="102" t="s">
        <v>344</v>
      </c>
      <c r="B66" s="189">
        <v>4.9527727060635645</v>
      </c>
      <c r="C66" s="189">
        <v>4.0720194125119882</v>
      </c>
      <c r="D66" s="189">
        <v>4.4176275107576872</v>
      </c>
      <c r="E66" s="189">
        <v>4.6539103888078914</v>
      </c>
      <c r="F66" s="189">
        <v>4.3534854277961745</v>
      </c>
      <c r="G66" s="189">
        <v>4.5973272792750235</v>
      </c>
      <c r="H66" s="189">
        <v>5.04275191175378</v>
      </c>
      <c r="I66" s="189">
        <v>5.3759296900504738</v>
      </c>
      <c r="J66" s="189">
        <v>4.7443133303584224</v>
      </c>
      <c r="K66" s="189">
        <v>4.4559548555875326</v>
      </c>
      <c r="L66" s="189">
        <v>4.1065140444324193</v>
      </c>
      <c r="M66" s="189">
        <v>4.2519179740512412</v>
      </c>
      <c r="N66" s="189">
        <v>4.3808484518799924</v>
      </c>
      <c r="O66" s="189">
        <v>4.1109326792154333</v>
      </c>
      <c r="P66" s="189">
        <v>4.6953334262500386</v>
      </c>
      <c r="Q66" s="189">
        <v>5.1616764486455979</v>
      </c>
    </row>
    <row r="67" spans="1:17" x14ac:dyDescent="0.25">
      <c r="A67" s="119" t="s">
        <v>42</v>
      </c>
      <c r="B67" s="118">
        <v>146.2175029904148</v>
      </c>
      <c r="C67" s="118">
        <v>162.77240951484288</v>
      </c>
      <c r="D67" s="118">
        <v>166.68482727198008</v>
      </c>
      <c r="E67" s="118">
        <v>161.28325503307852</v>
      </c>
      <c r="F67" s="118">
        <v>167.05092351255621</v>
      </c>
      <c r="G67" s="118">
        <v>180.57990410879358</v>
      </c>
      <c r="H67" s="118">
        <v>173.38940623482844</v>
      </c>
      <c r="I67" s="118">
        <v>173.79881790394066</v>
      </c>
      <c r="J67" s="118">
        <v>167.68043249005299</v>
      </c>
      <c r="K67" s="118">
        <v>160.13147720515693</v>
      </c>
      <c r="L67" s="118">
        <v>141.62640792092446</v>
      </c>
      <c r="M67" s="118">
        <v>162.31158380321787</v>
      </c>
      <c r="N67" s="118">
        <v>163.44176929964829</v>
      </c>
      <c r="O67" s="118">
        <v>154.96301711604539</v>
      </c>
      <c r="P67" s="118">
        <v>155.87473104803303</v>
      </c>
      <c r="Q67" s="118">
        <v>148.51291890016955</v>
      </c>
    </row>
    <row r="68" spans="1:17" x14ac:dyDescent="0.25">
      <c r="A68" s="123"/>
      <c r="B68" s="122"/>
      <c r="C68" s="122"/>
      <c r="D68" s="122"/>
      <c r="E68" s="122"/>
      <c r="F68" s="122"/>
      <c r="G68" s="122"/>
      <c r="H68" s="122"/>
      <c r="I68" s="122"/>
      <c r="J68" s="122"/>
      <c r="K68" s="122"/>
      <c r="L68" s="122"/>
      <c r="M68" s="122"/>
      <c r="N68" s="122"/>
      <c r="O68" s="122"/>
      <c r="P68" s="122"/>
      <c r="Q68" s="122"/>
    </row>
    <row r="69" spans="1:17" x14ac:dyDescent="0.25">
      <c r="A69" s="31" t="s">
        <v>63</v>
      </c>
      <c r="B69" s="70">
        <f t="shared" ref="B69:Q69" si="46">SUM(B70:B71)</f>
        <v>690.20626683784383</v>
      </c>
      <c r="C69" s="70">
        <f t="shared" si="46"/>
        <v>627.43490680586001</v>
      </c>
      <c r="D69" s="70">
        <f t="shared" si="46"/>
        <v>618.98148220727194</v>
      </c>
      <c r="E69" s="70">
        <f t="shared" si="46"/>
        <v>605.574124323776</v>
      </c>
      <c r="F69" s="70">
        <f t="shared" si="46"/>
        <v>594.35681153658004</v>
      </c>
      <c r="G69" s="70">
        <f t="shared" si="46"/>
        <v>586.18712242200081</v>
      </c>
      <c r="H69" s="70">
        <f t="shared" si="46"/>
        <v>562.10510525141206</v>
      </c>
      <c r="I69" s="70">
        <f t="shared" si="46"/>
        <v>590.56139161306805</v>
      </c>
      <c r="J69" s="70">
        <f t="shared" si="46"/>
        <v>642.10582957123211</v>
      </c>
      <c r="K69" s="70">
        <f t="shared" si="46"/>
        <v>591.16893769751596</v>
      </c>
      <c r="L69" s="70">
        <f t="shared" si="46"/>
        <v>614.50455163379502</v>
      </c>
      <c r="M69" s="70">
        <f t="shared" si="46"/>
        <v>626.10917686697496</v>
      </c>
      <c r="N69" s="70">
        <f t="shared" si="46"/>
        <v>710.77631377189266</v>
      </c>
      <c r="O69" s="70">
        <f t="shared" si="46"/>
        <v>696.34542296649772</v>
      </c>
      <c r="P69" s="70">
        <f t="shared" si="46"/>
        <v>655.20187651417825</v>
      </c>
      <c r="Q69" s="70">
        <f t="shared" si="46"/>
        <v>666.01788010272992</v>
      </c>
    </row>
    <row r="70" spans="1:17" x14ac:dyDescent="0.25">
      <c r="A70" s="55" t="s">
        <v>343</v>
      </c>
      <c r="B70" s="54">
        <v>307.11486683784381</v>
      </c>
      <c r="C70" s="54">
        <v>243.93558680586</v>
      </c>
      <c r="D70" s="54">
        <v>228.60932220727199</v>
      </c>
      <c r="E70" s="54">
        <v>223.32550432377602</v>
      </c>
      <c r="F70" s="54">
        <v>208.38932153658001</v>
      </c>
      <c r="G70" s="54">
        <v>198.51874242200077</v>
      </c>
      <c r="H70" s="54">
        <v>195.26506525141201</v>
      </c>
      <c r="I70" s="54">
        <v>201.52820161306801</v>
      </c>
      <c r="J70" s="54">
        <v>245.68999957123202</v>
      </c>
      <c r="K70" s="54">
        <v>228.19279769751603</v>
      </c>
      <c r="L70" s="54">
        <v>225.3477516337951</v>
      </c>
      <c r="M70" s="54">
        <v>218.21425686697498</v>
      </c>
      <c r="N70" s="54">
        <v>218.46724377189273</v>
      </c>
      <c r="O70" s="54">
        <v>205.14135296649769</v>
      </c>
      <c r="P70" s="54">
        <v>207.0779765141782</v>
      </c>
      <c r="Q70" s="54">
        <v>226.82075290281662</v>
      </c>
    </row>
    <row r="71" spans="1:17" x14ac:dyDescent="0.25">
      <c r="A71" s="52" t="s">
        <v>106</v>
      </c>
      <c r="B71" s="51">
        <v>383.09140000000002</v>
      </c>
      <c r="C71" s="51">
        <v>383.49932000000001</v>
      </c>
      <c r="D71" s="51">
        <v>390.37216000000001</v>
      </c>
      <c r="E71" s="51">
        <v>382.24861999999996</v>
      </c>
      <c r="F71" s="51">
        <v>385.96749</v>
      </c>
      <c r="G71" s="51">
        <v>387.66838000000001</v>
      </c>
      <c r="H71" s="51">
        <v>366.84004000000004</v>
      </c>
      <c r="I71" s="51">
        <v>389.03318999999999</v>
      </c>
      <c r="J71" s="51">
        <v>396.41583000000003</v>
      </c>
      <c r="K71" s="51">
        <v>362.97613999999999</v>
      </c>
      <c r="L71" s="51">
        <v>389.15679999999998</v>
      </c>
      <c r="M71" s="51">
        <v>407.89491999999996</v>
      </c>
      <c r="N71" s="51">
        <v>492.30906999999996</v>
      </c>
      <c r="O71" s="51">
        <v>491.20407</v>
      </c>
      <c r="P71" s="51">
        <v>448.12390000000005</v>
      </c>
      <c r="Q71" s="51">
        <v>439.19712719991333</v>
      </c>
    </row>
    <row r="72" spans="1:17" x14ac:dyDescent="0.25">
      <c r="A72" s="50" t="s">
        <v>105</v>
      </c>
      <c r="B72" s="38">
        <f t="shared" ref="B72:Q72" si="47">SUM(B73:B74,B77)</f>
        <v>690.20626683784383</v>
      </c>
      <c r="C72" s="38">
        <f t="shared" si="47"/>
        <v>627.43490680586001</v>
      </c>
      <c r="D72" s="38">
        <f t="shared" si="47"/>
        <v>618.98148220727194</v>
      </c>
      <c r="E72" s="38">
        <f t="shared" si="47"/>
        <v>605.57412432377589</v>
      </c>
      <c r="F72" s="38">
        <f t="shared" si="47"/>
        <v>594.35681153657993</v>
      </c>
      <c r="G72" s="38">
        <f t="shared" si="47"/>
        <v>586.1871224220007</v>
      </c>
      <c r="H72" s="38">
        <f t="shared" si="47"/>
        <v>562.10510525141217</v>
      </c>
      <c r="I72" s="38">
        <f t="shared" si="47"/>
        <v>590.56139161306783</v>
      </c>
      <c r="J72" s="38">
        <f t="shared" si="47"/>
        <v>642.10582957123199</v>
      </c>
      <c r="K72" s="38">
        <f t="shared" si="47"/>
        <v>591.16893769751596</v>
      </c>
      <c r="L72" s="38">
        <f t="shared" si="47"/>
        <v>614.50455163379513</v>
      </c>
      <c r="M72" s="38">
        <f t="shared" si="47"/>
        <v>626.10917686697485</v>
      </c>
      <c r="N72" s="38">
        <f t="shared" si="47"/>
        <v>710.77631377189277</v>
      </c>
      <c r="O72" s="38">
        <f t="shared" si="47"/>
        <v>696.34542296649772</v>
      </c>
      <c r="P72" s="38">
        <f t="shared" si="47"/>
        <v>655.20187651417825</v>
      </c>
      <c r="Q72" s="38">
        <f t="shared" si="47"/>
        <v>666.01788010272992</v>
      </c>
    </row>
    <row r="73" spans="1:17" x14ac:dyDescent="0.25">
      <c r="A73" s="121" t="s">
        <v>44</v>
      </c>
      <c r="B73" s="120">
        <f>NFM_emi!B$5</f>
        <v>0</v>
      </c>
      <c r="C73" s="120">
        <f>NFM_emi!C$5</f>
        <v>0</v>
      </c>
      <c r="D73" s="120">
        <f>NFM_emi!D$5</f>
        <v>0</v>
      </c>
      <c r="E73" s="120">
        <f>NFM_emi!E$5</f>
        <v>0</v>
      </c>
      <c r="F73" s="120">
        <f>NFM_emi!F$5</f>
        <v>0</v>
      </c>
      <c r="G73" s="120">
        <f>NFM_emi!G$5</f>
        <v>0</v>
      </c>
      <c r="H73" s="120">
        <f>NFM_emi!H$5</f>
        <v>0</v>
      </c>
      <c r="I73" s="120">
        <f>NFM_emi!I$5</f>
        <v>0</v>
      </c>
      <c r="J73" s="120">
        <f>NFM_emi!J$5</f>
        <v>0</v>
      </c>
      <c r="K73" s="120">
        <f>NFM_emi!K$5</f>
        <v>0</v>
      </c>
      <c r="L73" s="120">
        <f>NFM_emi!L$5</f>
        <v>0</v>
      </c>
      <c r="M73" s="120">
        <f>NFM_emi!M$5</f>
        <v>0</v>
      </c>
      <c r="N73" s="120">
        <f>NFM_emi!N$5</f>
        <v>0</v>
      </c>
      <c r="O73" s="120">
        <f>NFM_emi!O$5</f>
        <v>0</v>
      </c>
      <c r="P73" s="120">
        <f>NFM_emi!P$5</f>
        <v>0</v>
      </c>
      <c r="Q73" s="120">
        <f>NFM_emi!Q$5</f>
        <v>0</v>
      </c>
    </row>
    <row r="74" spans="1:17" x14ac:dyDescent="0.25">
      <c r="A74" s="179" t="s">
        <v>59</v>
      </c>
      <c r="B74" s="189">
        <f>SUM(B75:B76)</f>
        <v>198.15313998515805</v>
      </c>
      <c r="C74" s="189">
        <f t="shared" ref="C74:Q74" si="48">SUM(C75:C76)</f>
        <v>184.71733070501739</v>
      </c>
      <c r="D74" s="189">
        <f t="shared" si="48"/>
        <v>179.1513189782776</v>
      </c>
      <c r="E74" s="189">
        <f t="shared" si="48"/>
        <v>179.01327767668786</v>
      </c>
      <c r="F74" s="189">
        <f t="shared" si="48"/>
        <v>173.03146008935536</v>
      </c>
      <c r="G74" s="189">
        <f t="shared" si="48"/>
        <v>176.37596352069693</v>
      </c>
      <c r="H74" s="189">
        <f t="shared" si="48"/>
        <v>176.95218970192204</v>
      </c>
      <c r="I74" s="189">
        <f t="shared" si="48"/>
        <v>176.04046348593238</v>
      </c>
      <c r="J74" s="189">
        <f t="shared" si="48"/>
        <v>157.05731782674295</v>
      </c>
      <c r="K74" s="189">
        <f t="shared" si="48"/>
        <v>125.71061960372111</v>
      </c>
      <c r="L74" s="189">
        <f t="shared" si="48"/>
        <v>169.56824885153324</v>
      </c>
      <c r="M74" s="189">
        <f t="shared" si="48"/>
        <v>199.4780427686938</v>
      </c>
      <c r="N74" s="189">
        <f t="shared" si="48"/>
        <v>242.27374788211995</v>
      </c>
      <c r="O74" s="189">
        <f t="shared" si="48"/>
        <v>239.50848389744087</v>
      </c>
      <c r="P74" s="189">
        <f t="shared" si="48"/>
        <v>209.02670857398712</v>
      </c>
      <c r="Q74" s="189">
        <f t="shared" si="48"/>
        <v>225.93711551133558</v>
      </c>
    </row>
    <row r="75" spans="1:17" x14ac:dyDescent="0.25">
      <c r="A75" s="102" t="s">
        <v>43</v>
      </c>
      <c r="B75" s="189">
        <f>NFM_emi!B$33</f>
        <v>191.18371931895064</v>
      </c>
      <c r="C75" s="189">
        <f>NFM_emi!C$33</f>
        <v>180.00415617521216</v>
      </c>
      <c r="D75" s="189">
        <f>NFM_emi!D$33</f>
        <v>174.43763243921279</v>
      </c>
      <c r="E75" s="189">
        <f>NFM_emi!E$33</f>
        <v>174.11609049205836</v>
      </c>
      <c r="F75" s="189">
        <f>NFM_emi!F$33</f>
        <v>168.42310013659147</v>
      </c>
      <c r="G75" s="189">
        <f>NFM_emi!G$33</f>
        <v>171.63022026977936</v>
      </c>
      <c r="H75" s="189">
        <f>NFM_emi!H$33</f>
        <v>171.64610804326753</v>
      </c>
      <c r="I75" s="189">
        <f>NFM_emi!I$33</f>
        <v>170.38125571690526</v>
      </c>
      <c r="J75" s="189">
        <f>NFM_emi!J$33</f>
        <v>151.10648422817778</v>
      </c>
      <c r="K75" s="189">
        <f>NFM_emi!K$33</f>
        <v>120.18211849187291</v>
      </c>
      <c r="L75" s="189">
        <f>NFM_emi!L$33</f>
        <v>164.28664779269283</v>
      </c>
      <c r="M75" s="189">
        <f>NFM_emi!M$33</f>
        <v>194.15353645886933</v>
      </c>
      <c r="N75" s="189">
        <f>NFM_emi!N$33</f>
        <v>236.99927436325493</v>
      </c>
      <c r="O75" s="189">
        <f>NFM_emi!O$33</f>
        <v>234.50381141595631</v>
      </c>
      <c r="P75" s="189">
        <f>NFM_emi!P$33</f>
        <v>203.49710098119635</v>
      </c>
      <c r="Q75" s="189">
        <f>NFM_emi!Q$33</f>
        <v>219.1496037342107</v>
      </c>
    </row>
    <row r="76" spans="1:17" x14ac:dyDescent="0.25">
      <c r="A76" s="102" t="s">
        <v>344</v>
      </c>
      <c r="B76" s="189">
        <f>NFM_emi!B$70</f>
        <v>6.9694206662074185</v>
      </c>
      <c r="C76" s="189">
        <f>NFM_emi!C$70</f>
        <v>4.7131745298052214</v>
      </c>
      <c r="D76" s="189">
        <f>NFM_emi!D$70</f>
        <v>4.7136865390647973</v>
      </c>
      <c r="E76" s="189">
        <f>NFM_emi!E$70</f>
        <v>4.8971871846295087</v>
      </c>
      <c r="F76" s="189">
        <f>NFM_emi!F$70</f>
        <v>4.6083599527639043</v>
      </c>
      <c r="G76" s="189">
        <f>NFM_emi!G$70</f>
        <v>4.7457432509175792</v>
      </c>
      <c r="H76" s="189">
        <f>NFM_emi!H$70</f>
        <v>5.306081658654497</v>
      </c>
      <c r="I76" s="189">
        <f>NFM_emi!I$70</f>
        <v>5.6592077690271116</v>
      </c>
      <c r="J76" s="189">
        <f>NFM_emi!J$70</f>
        <v>5.9508335985651808</v>
      </c>
      <c r="K76" s="189">
        <f>NFM_emi!K$70</f>
        <v>5.5285011118482004</v>
      </c>
      <c r="L76" s="189">
        <f>NFM_emi!L$70</f>
        <v>5.2816010588404101</v>
      </c>
      <c r="M76" s="189">
        <f>NFM_emi!M$70</f>
        <v>5.3245063098244749</v>
      </c>
      <c r="N76" s="189">
        <f>NFM_emi!N$70</f>
        <v>5.2744735188650269</v>
      </c>
      <c r="O76" s="189">
        <f>NFM_emi!O$70</f>
        <v>5.0046724814845547</v>
      </c>
      <c r="P76" s="189">
        <f>NFM_emi!P$70</f>
        <v>5.5296075927907715</v>
      </c>
      <c r="Q76" s="189">
        <f>NFM_emi!Q$70</f>
        <v>6.7875117771248732</v>
      </c>
    </row>
    <row r="77" spans="1:17" x14ac:dyDescent="0.25">
      <c r="A77" s="119" t="s">
        <v>42</v>
      </c>
      <c r="B77" s="118">
        <f>NFM_emi!B$112</f>
        <v>492.05312685268575</v>
      </c>
      <c r="C77" s="118">
        <f>NFM_emi!C$112</f>
        <v>442.71757610084262</v>
      </c>
      <c r="D77" s="118">
        <f>NFM_emi!D$112</f>
        <v>439.83016322899437</v>
      </c>
      <c r="E77" s="118">
        <f>NFM_emi!E$112</f>
        <v>426.56084664708806</v>
      </c>
      <c r="F77" s="118">
        <f>NFM_emi!F$112</f>
        <v>421.32535144722453</v>
      </c>
      <c r="G77" s="118">
        <f>NFM_emi!G$112</f>
        <v>409.81115890130377</v>
      </c>
      <c r="H77" s="118">
        <f>NFM_emi!H$112</f>
        <v>385.1529155494901</v>
      </c>
      <c r="I77" s="118">
        <f>NFM_emi!I$112</f>
        <v>414.52092812713551</v>
      </c>
      <c r="J77" s="118">
        <f>NFM_emi!J$112</f>
        <v>485.04851174448908</v>
      </c>
      <c r="K77" s="118">
        <f>NFM_emi!K$112</f>
        <v>465.45831809379484</v>
      </c>
      <c r="L77" s="118">
        <f>NFM_emi!L$112</f>
        <v>444.93630278226186</v>
      </c>
      <c r="M77" s="118">
        <f>NFM_emi!M$112</f>
        <v>426.63113409828111</v>
      </c>
      <c r="N77" s="118">
        <f>NFM_emi!N$112</f>
        <v>468.50256588977277</v>
      </c>
      <c r="O77" s="118">
        <f>NFM_emi!O$112</f>
        <v>456.83693906905683</v>
      </c>
      <c r="P77" s="118">
        <f>NFM_emi!P$112</f>
        <v>446.1751679401911</v>
      </c>
      <c r="Q77" s="118">
        <f>NFM_emi!Q$112</f>
        <v>440.08076459139431</v>
      </c>
    </row>
    <row r="78" spans="1:17" x14ac:dyDescent="0.25">
      <c r="A78" s="117"/>
      <c r="B78" s="116"/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</row>
    <row r="79" spans="1:17" x14ac:dyDescent="0.25">
      <c r="A79" s="39" t="s">
        <v>104</v>
      </c>
      <c r="B79" s="188"/>
      <c r="C79" s="188"/>
      <c r="D79" s="188"/>
      <c r="E79" s="188"/>
      <c r="F79" s="188"/>
      <c r="G79" s="188"/>
      <c r="H79" s="188"/>
      <c r="I79" s="188"/>
      <c r="J79" s="188"/>
      <c r="K79" s="188"/>
      <c r="L79" s="188"/>
      <c r="M79" s="188"/>
      <c r="N79" s="188"/>
      <c r="O79" s="188"/>
      <c r="P79" s="188"/>
      <c r="Q79" s="188"/>
    </row>
    <row r="80" spans="1:17" x14ac:dyDescent="0.25">
      <c r="A80" s="110" t="s">
        <v>44</v>
      </c>
      <c r="B80" s="187" t="str">
        <f t="shared" ref="B80:Q80" si="49">IF(B$4=0,"",B$4/B$11*1000)</f>
        <v/>
      </c>
      <c r="C80" s="187" t="str">
        <f t="shared" si="49"/>
        <v/>
      </c>
      <c r="D80" s="187" t="str">
        <f t="shared" si="49"/>
        <v/>
      </c>
      <c r="E80" s="187" t="str">
        <f t="shared" si="49"/>
        <v/>
      </c>
      <c r="F80" s="187" t="str">
        <f t="shared" si="49"/>
        <v/>
      </c>
      <c r="G80" s="187" t="str">
        <f t="shared" si="49"/>
        <v/>
      </c>
      <c r="H80" s="187" t="str">
        <f t="shared" si="49"/>
        <v/>
      </c>
      <c r="I80" s="187" t="str">
        <f t="shared" si="49"/>
        <v/>
      </c>
      <c r="J80" s="187" t="str">
        <f t="shared" si="49"/>
        <v/>
      </c>
      <c r="K80" s="187" t="str">
        <f t="shared" si="49"/>
        <v/>
      </c>
      <c r="L80" s="187" t="str">
        <f t="shared" si="49"/>
        <v/>
      </c>
      <c r="M80" s="187" t="str">
        <f t="shared" si="49"/>
        <v/>
      </c>
      <c r="N80" s="187" t="str">
        <f t="shared" si="49"/>
        <v/>
      </c>
      <c r="O80" s="187" t="str">
        <f t="shared" si="49"/>
        <v/>
      </c>
      <c r="P80" s="187" t="str">
        <f t="shared" si="49"/>
        <v/>
      </c>
      <c r="Q80" s="187" t="str">
        <f t="shared" si="49"/>
        <v/>
      </c>
    </row>
    <row r="81" spans="1:17" x14ac:dyDescent="0.25">
      <c r="A81" s="180" t="s">
        <v>59</v>
      </c>
      <c r="B81" s="186">
        <f t="shared" ref="B81:Q81" si="50">IF(B$5=0,"",B$5/B$12*1000)</f>
        <v>2619.8916852595662</v>
      </c>
      <c r="C81" s="186">
        <f t="shared" si="50"/>
        <v>2649.2956331502887</v>
      </c>
      <c r="D81" s="186">
        <f t="shared" si="50"/>
        <v>2610.9543065553717</v>
      </c>
      <c r="E81" s="186">
        <f t="shared" si="50"/>
        <v>2493.8235948270844</v>
      </c>
      <c r="F81" s="186">
        <f t="shared" si="50"/>
        <v>2900.0259019677269</v>
      </c>
      <c r="G81" s="186">
        <f t="shared" si="50"/>
        <v>3121.1095108058025</v>
      </c>
      <c r="H81" s="186">
        <f t="shared" si="50"/>
        <v>3330.811366486419</v>
      </c>
      <c r="I81" s="186">
        <f t="shared" si="50"/>
        <v>4254.6099393046497</v>
      </c>
      <c r="J81" s="186">
        <f t="shared" si="50"/>
        <v>3032.607409891938</v>
      </c>
      <c r="K81" s="186">
        <f t="shared" si="50"/>
        <v>2449.4687549415871</v>
      </c>
      <c r="L81" s="186">
        <f t="shared" si="50"/>
        <v>2650.3103062279065</v>
      </c>
      <c r="M81" s="186">
        <f t="shared" si="50"/>
        <v>2629.1626995136721</v>
      </c>
      <c r="N81" s="186">
        <f t="shared" si="50"/>
        <v>2228.2107704404402</v>
      </c>
      <c r="O81" s="186">
        <f t="shared" si="50"/>
        <v>2201.1336125341263</v>
      </c>
      <c r="P81" s="186">
        <f t="shared" si="50"/>
        <v>2511.1202373054293</v>
      </c>
      <c r="Q81" s="186">
        <f t="shared" si="50"/>
        <v>2350.4812675777407</v>
      </c>
    </row>
    <row r="82" spans="1:17" x14ac:dyDescent="0.25">
      <c r="A82" s="108" t="s">
        <v>42</v>
      </c>
      <c r="B82" s="185">
        <f t="shared" ref="B82:Q82" si="51">IF(B$8=0,"",B$8/B$15*1000)</f>
        <v>692.53030687116723</v>
      </c>
      <c r="C82" s="185">
        <f t="shared" si="51"/>
        <v>476.6561832699046</v>
      </c>
      <c r="D82" s="185">
        <f t="shared" si="51"/>
        <v>444.34872081806805</v>
      </c>
      <c r="E82" s="185">
        <f t="shared" si="51"/>
        <v>444.32970258101591</v>
      </c>
      <c r="F82" s="185">
        <f t="shared" si="51"/>
        <v>473.77488346281916</v>
      </c>
      <c r="G82" s="185">
        <f t="shared" si="51"/>
        <v>499.39563405019169</v>
      </c>
      <c r="H82" s="185">
        <f t="shared" si="51"/>
        <v>574.65933871176117</v>
      </c>
      <c r="I82" s="185">
        <f t="shared" si="51"/>
        <v>761.94044467624315</v>
      </c>
      <c r="J82" s="185">
        <f t="shared" si="51"/>
        <v>568.40957140460546</v>
      </c>
      <c r="K82" s="185">
        <f t="shared" si="51"/>
        <v>561.7199471298477</v>
      </c>
      <c r="L82" s="185">
        <f t="shared" si="51"/>
        <v>663.93819473827716</v>
      </c>
      <c r="M82" s="185">
        <f t="shared" si="51"/>
        <v>620.54032084551727</v>
      </c>
      <c r="N82" s="185">
        <f t="shared" si="51"/>
        <v>686.90853021743999</v>
      </c>
      <c r="O82" s="185">
        <f t="shared" si="51"/>
        <v>598.59164729929637</v>
      </c>
      <c r="P82" s="185">
        <f t="shared" si="51"/>
        <v>607.53516455796705</v>
      </c>
      <c r="Q82" s="185">
        <f t="shared" si="51"/>
        <v>653.42056571497289</v>
      </c>
    </row>
    <row r="83" spans="1:17" x14ac:dyDescent="0.25">
      <c r="A83" s="184" t="s">
        <v>103</v>
      </c>
      <c r="B83" s="183"/>
      <c r="C83" s="183"/>
      <c r="D83" s="183"/>
      <c r="E83" s="183"/>
      <c r="F83" s="183"/>
      <c r="G83" s="183"/>
      <c r="H83" s="183"/>
      <c r="I83" s="183"/>
      <c r="J83" s="183"/>
      <c r="K83" s="183"/>
      <c r="L83" s="183"/>
      <c r="M83" s="183"/>
      <c r="N83" s="183"/>
      <c r="O83" s="183"/>
      <c r="P83" s="183"/>
      <c r="Q83" s="183"/>
    </row>
    <row r="84" spans="1:17" x14ac:dyDescent="0.25">
      <c r="A84" s="110" t="s">
        <v>44</v>
      </c>
      <c r="B84" s="113" t="str">
        <f t="shared" ref="B84:Q84" si="52">IF(B$63=0,"",B$63/B$11)</f>
        <v/>
      </c>
      <c r="C84" s="113" t="str">
        <f t="shared" si="52"/>
        <v/>
      </c>
      <c r="D84" s="113" t="str">
        <f t="shared" si="52"/>
        <v/>
      </c>
      <c r="E84" s="113" t="str">
        <f t="shared" si="52"/>
        <v/>
      </c>
      <c r="F84" s="113" t="str">
        <f t="shared" si="52"/>
        <v/>
      </c>
      <c r="G84" s="113" t="str">
        <f t="shared" si="52"/>
        <v/>
      </c>
      <c r="H84" s="113" t="str">
        <f t="shared" si="52"/>
        <v/>
      </c>
      <c r="I84" s="113" t="str">
        <f t="shared" si="52"/>
        <v/>
      </c>
      <c r="J84" s="113" t="str">
        <f t="shared" si="52"/>
        <v/>
      </c>
      <c r="K84" s="113" t="str">
        <f t="shared" si="52"/>
        <v/>
      </c>
      <c r="L84" s="113" t="str">
        <f t="shared" si="52"/>
        <v/>
      </c>
      <c r="M84" s="113" t="str">
        <f t="shared" si="52"/>
        <v/>
      </c>
      <c r="N84" s="113" t="str">
        <f t="shared" si="52"/>
        <v/>
      </c>
      <c r="O84" s="113" t="str">
        <f t="shared" si="52"/>
        <v/>
      </c>
      <c r="P84" s="113" t="str">
        <f t="shared" si="52"/>
        <v/>
      </c>
      <c r="Q84" s="113" t="str">
        <f t="shared" si="52"/>
        <v/>
      </c>
    </row>
    <row r="85" spans="1:17" x14ac:dyDescent="0.25">
      <c r="A85" s="180" t="s">
        <v>59</v>
      </c>
      <c r="B85" s="182">
        <f t="shared" ref="B85:Q85" si="53">IF(B$64=0,"",B$64/B$12)</f>
        <v>1.4587303741772994</v>
      </c>
      <c r="C85" s="182">
        <f t="shared" si="53"/>
        <v>1.2580548934160656</v>
      </c>
      <c r="D85" s="182">
        <f t="shared" si="53"/>
        <v>1.1914209387870913</v>
      </c>
      <c r="E85" s="182">
        <f t="shared" si="53"/>
        <v>1.1830729799308042</v>
      </c>
      <c r="F85" s="182">
        <f t="shared" si="53"/>
        <v>1.1529446049650598</v>
      </c>
      <c r="G85" s="182">
        <f t="shared" si="53"/>
        <v>1.1964821003609691</v>
      </c>
      <c r="H85" s="182">
        <f t="shared" si="53"/>
        <v>1.2116750282670536</v>
      </c>
      <c r="I85" s="182">
        <f t="shared" si="53"/>
        <v>1.2829845545850715</v>
      </c>
      <c r="J85" s="182">
        <f t="shared" si="53"/>
        <v>1.1578236632635208</v>
      </c>
      <c r="K85" s="182">
        <f t="shared" si="53"/>
        <v>1.0576640068484282</v>
      </c>
      <c r="L85" s="182">
        <f t="shared" si="53"/>
        <v>1.0725488008588668</v>
      </c>
      <c r="M85" s="182">
        <f t="shared" si="53"/>
        <v>1.1504212099627151</v>
      </c>
      <c r="N85" s="182">
        <f t="shared" si="53"/>
        <v>1.1140195422364458</v>
      </c>
      <c r="O85" s="182">
        <f t="shared" si="53"/>
        <v>1.081195802496937</v>
      </c>
      <c r="P85" s="182">
        <f t="shared" si="53"/>
        <v>1.0492976861926961</v>
      </c>
      <c r="Q85" s="182">
        <f t="shared" si="53"/>
        <v>0.96113932410924785</v>
      </c>
    </row>
    <row r="86" spans="1:17" x14ac:dyDescent="0.25">
      <c r="A86" s="179" t="s">
        <v>43</v>
      </c>
      <c r="B86" s="182">
        <f t="shared" ref="B86:Q86" si="54">IF(B$65=0,"",B$65/B$13)</f>
        <v>1.785855543051766</v>
      </c>
      <c r="C86" s="182">
        <f t="shared" si="54"/>
        <v>1.5270072796919953</v>
      </c>
      <c r="D86" s="182">
        <f t="shared" si="54"/>
        <v>1.4791163540483325</v>
      </c>
      <c r="E86" s="182">
        <f t="shared" si="54"/>
        <v>1.487799057095984</v>
      </c>
      <c r="F86" s="182">
        <f t="shared" si="54"/>
        <v>1.4397484325409033</v>
      </c>
      <c r="G86" s="182">
        <f t="shared" si="54"/>
        <v>1.5024169559968839</v>
      </c>
      <c r="H86" s="182">
        <f t="shared" si="54"/>
        <v>1.544983812780808</v>
      </c>
      <c r="I86" s="182">
        <f t="shared" si="54"/>
        <v>1.6470618612858043</v>
      </c>
      <c r="J86" s="182">
        <f t="shared" si="54"/>
        <v>1.4462704837463267</v>
      </c>
      <c r="K86" s="182">
        <f t="shared" si="54"/>
        <v>1.4489241972120206</v>
      </c>
      <c r="L86" s="182">
        <f t="shared" si="54"/>
        <v>1.3743762200129914</v>
      </c>
      <c r="M86" s="182">
        <f t="shared" si="54"/>
        <v>1.4230402939701943</v>
      </c>
      <c r="N86" s="182">
        <f t="shared" si="54"/>
        <v>1.3391337888660069</v>
      </c>
      <c r="O86" s="182">
        <f t="shared" si="54"/>
        <v>1.2974167291816139</v>
      </c>
      <c r="P86" s="182">
        <f t="shared" si="54"/>
        <v>1.3268008217281528</v>
      </c>
      <c r="Q86" s="182">
        <f t="shared" si="54"/>
        <v>1.2148962898401459</v>
      </c>
    </row>
    <row r="87" spans="1:17" x14ac:dyDescent="0.25">
      <c r="A87" s="179" t="s">
        <v>344</v>
      </c>
      <c r="B87" s="182">
        <f t="shared" ref="B87:Q87" si="55">IF(B$66=0,"",B$66/B$14)</f>
        <v>0.19049125792552171</v>
      </c>
      <c r="C87" s="182">
        <f t="shared" si="55"/>
        <v>0.16288077650047952</v>
      </c>
      <c r="D87" s="182">
        <f t="shared" si="55"/>
        <v>0.15777241109848883</v>
      </c>
      <c r="E87" s="182">
        <f t="shared" si="55"/>
        <v>0.15513034629359637</v>
      </c>
      <c r="F87" s="182">
        <f t="shared" si="55"/>
        <v>0.15012018716538533</v>
      </c>
      <c r="G87" s="182">
        <f t="shared" si="55"/>
        <v>0.15324424264250078</v>
      </c>
      <c r="H87" s="182">
        <f t="shared" si="55"/>
        <v>0.15758599724230563</v>
      </c>
      <c r="I87" s="182">
        <f t="shared" si="55"/>
        <v>0.16799780281407731</v>
      </c>
      <c r="J87" s="182">
        <f t="shared" si="55"/>
        <v>0.1482597915737007</v>
      </c>
      <c r="K87" s="182">
        <f t="shared" si="55"/>
        <v>0.14853182851958441</v>
      </c>
      <c r="L87" s="182">
        <f t="shared" si="55"/>
        <v>0.13688380148108065</v>
      </c>
      <c r="M87" s="182">
        <f t="shared" si="55"/>
        <v>0.14173059913504138</v>
      </c>
      <c r="N87" s="182">
        <f t="shared" si="55"/>
        <v>0.14602828172933308</v>
      </c>
      <c r="O87" s="182">
        <f t="shared" si="55"/>
        <v>0.13703108930718111</v>
      </c>
      <c r="P87" s="182">
        <f t="shared" si="55"/>
        <v>0.1366537276913572</v>
      </c>
      <c r="Q87" s="182">
        <f t="shared" si="55"/>
        <v>0.12659105403269186</v>
      </c>
    </row>
    <row r="88" spans="1:17" x14ac:dyDescent="0.25">
      <c r="A88" s="108" t="s">
        <v>42</v>
      </c>
      <c r="B88" s="112">
        <f t="shared" ref="B88:Q88" si="56">IF(B$67=0,"",B$67/B$15)</f>
        <v>0.44646388576294144</v>
      </c>
      <c r="C88" s="112">
        <f t="shared" si="56"/>
        <v>0.33828841422424444</v>
      </c>
      <c r="D88" s="112">
        <f t="shared" si="56"/>
        <v>0.32309522634615251</v>
      </c>
      <c r="E88" s="112">
        <f t="shared" si="56"/>
        <v>0.32080847959796022</v>
      </c>
      <c r="F88" s="112">
        <f t="shared" si="56"/>
        <v>0.30654357925049314</v>
      </c>
      <c r="G88" s="112">
        <f t="shared" si="56"/>
        <v>0.31988662797507933</v>
      </c>
      <c r="H88" s="112">
        <f t="shared" si="56"/>
        <v>0.32894973673843375</v>
      </c>
      <c r="I88" s="112">
        <f t="shared" si="56"/>
        <v>0.35068365194499734</v>
      </c>
      <c r="J88" s="112">
        <f t="shared" si="56"/>
        <v>0.31968029096408485</v>
      </c>
      <c r="K88" s="112">
        <f t="shared" si="56"/>
        <v>0.32026686166602619</v>
      </c>
      <c r="L88" s="112">
        <f t="shared" si="56"/>
        <v>0.30378894877933177</v>
      </c>
      <c r="M88" s="112">
        <f t="shared" si="56"/>
        <v>0.30900012146515743</v>
      </c>
      <c r="N88" s="112">
        <f t="shared" si="56"/>
        <v>0.31215005595807538</v>
      </c>
      <c r="O88" s="112">
        <f t="shared" si="56"/>
        <v>0.3024258725918138</v>
      </c>
      <c r="P88" s="112">
        <f t="shared" si="56"/>
        <v>0.30927526001593858</v>
      </c>
      <c r="Q88" s="112">
        <f t="shared" si="56"/>
        <v>0.29957963137931032</v>
      </c>
    </row>
    <row r="89" spans="1:17" x14ac:dyDescent="0.25">
      <c r="A89" s="184" t="s">
        <v>102</v>
      </c>
      <c r="B89" s="183"/>
      <c r="C89" s="183"/>
      <c r="D89" s="183"/>
      <c r="E89" s="183"/>
      <c r="F89" s="183"/>
      <c r="G89" s="183"/>
      <c r="H89" s="183"/>
      <c r="I89" s="183"/>
      <c r="J89" s="183"/>
      <c r="K89" s="183"/>
      <c r="L89" s="183"/>
      <c r="M89" s="183"/>
      <c r="N89" s="183"/>
      <c r="O89" s="183"/>
      <c r="P89" s="183"/>
      <c r="Q89" s="183"/>
    </row>
    <row r="90" spans="1:17" x14ac:dyDescent="0.25">
      <c r="A90" s="110" t="s">
        <v>44</v>
      </c>
      <c r="B90" s="113" t="str">
        <f>IF(NFM_ued!B$5=0,"",NFM_ued!B$5/B$11)</f>
        <v/>
      </c>
      <c r="C90" s="113" t="str">
        <f>IF(NFM_ued!C$5=0,"",NFM_ued!C$5/C$11)</f>
        <v/>
      </c>
      <c r="D90" s="113" t="str">
        <f>IF(NFM_ued!D$5=0,"",NFM_ued!D$5/D$11)</f>
        <v/>
      </c>
      <c r="E90" s="113" t="str">
        <f>IF(NFM_ued!E$5=0,"",NFM_ued!E$5/E$11)</f>
        <v/>
      </c>
      <c r="F90" s="113" t="str">
        <f>IF(NFM_ued!F$5=0,"",NFM_ued!F$5/F$11)</f>
        <v/>
      </c>
      <c r="G90" s="113" t="str">
        <f>IF(NFM_ued!G$5=0,"",NFM_ued!G$5/G$11)</f>
        <v/>
      </c>
      <c r="H90" s="113" t="str">
        <f>IF(NFM_ued!H$5=0,"",NFM_ued!H$5/H$11)</f>
        <v/>
      </c>
      <c r="I90" s="113" t="str">
        <f>IF(NFM_ued!I$5=0,"",NFM_ued!I$5/I$11)</f>
        <v/>
      </c>
      <c r="J90" s="113" t="str">
        <f>IF(NFM_ued!J$5=0,"",NFM_ued!J$5/J$11)</f>
        <v/>
      </c>
      <c r="K90" s="113" t="str">
        <f>IF(NFM_ued!K$5=0,"",NFM_ued!K$5/K$11)</f>
        <v/>
      </c>
      <c r="L90" s="113" t="str">
        <f>IF(NFM_ued!L$5=0,"",NFM_ued!L$5/L$11)</f>
        <v/>
      </c>
      <c r="M90" s="113" t="str">
        <f>IF(NFM_ued!M$5=0,"",NFM_ued!M$5/M$11)</f>
        <v/>
      </c>
      <c r="N90" s="113" t="str">
        <f>IF(NFM_ued!N$5=0,"",NFM_ued!N$5/N$11)</f>
        <v/>
      </c>
      <c r="O90" s="113" t="str">
        <f>IF(NFM_ued!O$5=0,"",NFM_ued!O$5/O$11)</f>
        <v/>
      </c>
      <c r="P90" s="113" t="str">
        <f>IF(NFM_ued!P$5=0,"",NFM_ued!P$5/P$11)</f>
        <v/>
      </c>
      <c r="Q90" s="113" t="str">
        <f>IF(NFM_ued!Q$5=0,"",NFM_ued!Q$5/Q$11)</f>
        <v/>
      </c>
    </row>
    <row r="91" spans="1:17" x14ac:dyDescent="0.25">
      <c r="A91" s="180" t="s">
        <v>59</v>
      </c>
      <c r="B91" s="182">
        <f>IF(SUM(NFM_ued!B$33,NFM_ued!B$70)=0,"",SUM(NFM_ued!B$33,NFM_ued!B$70)/B$12)</f>
        <v>0.67461003191166558</v>
      </c>
      <c r="C91" s="182">
        <f>IF(SUM(NFM_ued!C$33,NFM_ued!C$70)=0,"",SUM(NFM_ued!C$33,NFM_ued!C$70)/C$12)</f>
        <v>0.58423457045047034</v>
      </c>
      <c r="D91" s="182">
        <f>IF(SUM(NFM_ued!D$33,NFM_ued!D$70)=0,"",SUM(NFM_ued!D$33,NFM_ued!D$70)/D$12)</f>
        <v>0.55454344566393776</v>
      </c>
      <c r="E91" s="182">
        <f>IF(SUM(NFM_ued!E$33,NFM_ued!E$70)=0,"",SUM(NFM_ued!E$33,NFM_ued!E$70)/E$12)</f>
        <v>0.55097319058217775</v>
      </c>
      <c r="F91" s="182">
        <f>IF(SUM(NFM_ued!F$33,NFM_ued!F$70)=0,"",SUM(NFM_ued!F$33,NFM_ued!F$70)/F$12)</f>
        <v>0.53684301728878514</v>
      </c>
      <c r="G91" s="182">
        <f>IF(SUM(NFM_ued!G$33,NFM_ued!G$70)=0,"",SUM(NFM_ued!G$33,NFM_ued!G$70)/G$12)</f>
        <v>0.55753228367442165</v>
      </c>
      <c r="H91" s="182">
        <f>IF(SUM(NFM_ued!H$33,NFM_ued!H$70)=0,"",SUM(NFM_ued!H$33,NFM_ued!H$70)/H$12)</f>
        <v>0.56445896264830897</v>
      </c>
      <c r="I91" s="182">
        <f>IF(SUM(NFM_ued!I$33,NFM_ued!I$70)=0,"",SUM(NFM_ued!I$33,NFM_ued!I$70)/I$12)</f>
        <v>0.59761411642228346</v>
      </c>
      <c r="J91" s="182">
        <f>IF(SUM(NFM_ued!J$33,NFM_ued!J$70)=0,"",SUM(NFM_ued!J$33,NFM_ued!J$70)/J$12)</f>
        <v>0.54668094910073828</v>
      </c>
      <c r="K91" s="182">
        <f>IF(SUM(NFM_ued!K$33,NFM_ued!K$70)=0,"",SUM(NFM_ued!K$33,NFM_ued!K$70)/K$12)</f>
        <v>0.49995672692057402</v>
      </c>
      <c r="L91" s="182">
        <f>IF(SUM(NFM_ued!L$33,NFM_ued!L$70)=0,"",SUM(NFM_ued!L$33,NFM_ued!L$70)/L$12)</f>
        <v>0.50652652594405623</v>
      </c>
      <c r="M91" s="182">
        <f>IF(SUM(NFM_ued!M$33,NFM_ued!M$70)=0,"",SUM(NFM_ued!M$33,NFM_ued!M$70)/M$12)</f>
        <v>0.54350504317618276</v>
      </c>
      <c r="N91" s="182">
        <f>IF(SUM(NFM_ued!N$33,NFM_ued!N$70)=0,"",SUM(NFM_ued!N$33,NFM_ued!N$70)/N$12)</f>
        <v>0.56326231619833345</v>
      </c>
      <c r="O91" s="182">
        <f>IF(SUM(NFM_ued!O$33,NFM_ued!O$70)=0,"",SUM(NFM_ued!O$33,NFM_ued!O$70)/O$12)</f>
        <v>0.54689272559806912</v>
      </c>
      <c r="P91" s="182">
        <f>IF(SUM(NFM_ued!P$33,NFM_ued!P$70)=0,"",SUM(NFM_ued!P$33,NFM_ued!P$70)/P$12)</f>
        <v>0.53211875682289012</v>
      </c>
      <c r="Q91" s="182">
        <f>IF(SUM(NFM_ued!Q$33,NFM_ued!Q$70)=0,"",SUM(NFM_ued!Q$33,NFM_ued!Q$70)/Q$12)</f>
        <v>0.50746070127961362</v>
      </c>
    </row>
    <row r="92" spans="1:17" x14ac:dyDescent="0.25">
      <c r="A92" s="179" t="s">
        <v>43</v>
      </c>
      <c r="B92" s="182">
        <f>IF(NFM_ued!B$33=0,"",NFM_ued!B$33/B$13)</f>
        <v>0.82523973465037315</v>
      </c>
      <c r="C92" s="182">
        <f>IF(NFM_ued!C$33=0,"",NFM_ued!C$33/C$13)</f>
        <v>0.70823560852454148</v>
      </c>
      <c r="D92" s="182">
        <f>IF(NFM_ued!D$33=0,"",NFM_ued!D$33/D$13)</f>
        <v>0.68731083519140845</v>
      </c>
      <c r="E92" s="182">
        <f>IF(NFM_ued!E$33=0,"",NFM_ued!E$33/E$13)</f>
        <v>0.69152527630506044</v>
      </c>
      <c r="F92" s="182">
        <f>IF(NFM_ued!F$33=0,"",NFM_ued!F$33/F$13)</f>
        <v>0.66911483680026917</v>
      </c>
      <c r="G92" s="182">
        <f>IF(NFM_ued!G$33=0,"",NFM_ued!G$33/G$13)</f>
        <v>0.69848453984211378</v>
      </c>
      <c r="H92" s="182">
        <f>IF(NFM_ued!H$33=0,"",NFM_ued!H$33/H$13)</f>
        <v>0.71799128137624568</v>
      </c>
      <c r="I92" s="182">
        <f>IF(NFM_ued!I$33=0,"",NFM_ued!I$33/I$13)</f>
        <v>0.76528688199430839</v>
      </c>
      <c r="J92" s="182">
        <f>IF(NFM_ued!J$33=0,"",NFM_ued!J$33/J$13)</f>
        <v>0.68167438203959263</v>
      </c>
      <c r="K92" s="182">
        <f>IF(NFM_ued!K$33=0,"",NFM_ued!K$33/K$13)</f>
        <v>0.68309370187419427</v>
      </c>
      <c r="L92" s="182">
        <f>IF(NFM_ued!L$33=0,"",NFM_ued!L$33/L$13)</f>
        <v>0.64742440190677775</v>
      </c>
      <c r="M92" s="182">
        <f>IF(NFM_ued!M$33=0,"",NFM_ued!M$33/M$13)</f>
        <v>0.67081378090339627</v>
      </c>
      <c r="N92" s="182">
        <f>IF(NFM_ued!N$33=0,"",NFM_ued!N$33/N$13)</f>
        <v>0.67680629085181687</v>
      </c>
      <c r="O92" s="182">
        <f>IF(NFM_ued!O$33=0,"",NFM_ued!O$33/O$13)</f>
        <v>0.65558711735495012</v>
      </c>
      <c r="P92" s="182">
        <f>IF(NFM_ued!P$33=0,"",NFM_ued!P$33/P$13)</f>
        <v>0.6713597908958866</v>
      </c>
      <c r="Q92" s="182">
        <f>IF(NFM_ued!Q$33=0,"",NFM_ued!Q$33/Q$13)</f>
        <v>0.64025897678803123</v>
      </c>
    </row>
    <row r="93" spans="1:17" x14ac:dyDescent="0.25">
      <c r="A93" s="179" t="s">
        <v>344</v>
      </c>
      <c r="B93" s="182">
        <f>IF(NFM_ued!B$70=0,"",NFM_ued!B$70/B$14)</f>
        <v>9.0630261293907291E-2</v>
      </c>
      <c r="C93" s="182">
        <f>IF(NFM_ued!C$70=0,"",NFM_ued!C$70/C$14)</f>
        <v>7.9302343412852513E-2</v>
      </c>
      <c r="D93" s="182">
        <f>IF(NFM_ued!D$70=0,"",NFM_ued!D$70/D$14)</f>
        <v>7.7529181861667545E-2</v>
      </c>
      <c r="E93" s="182">
        <f>IF(NFM_ued!E$70=0,"",NFM_ued!E$70/E$14)</f>
        <v>7.6844154743653387E-2</v>
      </c>
      <c r="F93" s="182">
        <f>IF(NFM_ued!F$70=0,"",NFM_ued!F$70/F$14)</f>
        <v>7.4347758721044446E-2</v>
      </c>
      <c r="G93" s="182">
        <f>IF(NFM_ued!G$70=0,"",NFM_ued!G$70/G$14)</f>
        <v>7.6885090142591664E-2</v>
      </c>
      <c r="H93" s="182">
        <f>IF(NFM_ued!H$70=0,"",NFM_ued!H$70/H$14)</f>
        <v>7.8913004671209236E-2</v>
      </c>
      <c r="I93" s="182">
        <f>IF(NFM_ued!I$70=0,"",NFM_ued!I$70/I$14)</f>
        <v>8.4116271857957323E-2</v>
      </c>
      <c r="J93" s="182">
        <f>IF(NFM_ued!J$70=0,"",NFM_ued!J$70/J$14)</f>
        <v>7.4203933814747935E-2</v>
      </c>
      <c r="K93" s="182">
        <f>IF(NFM_ued!K$70=0,"",NFM_ued!K$70/K$14)</f>
        <v>7.4419651918341947E-2</v>
      </c>
      <c r="L93" s="182">
        <f>IF(NFM_ued!L$70=0,"",NFM_ued!L$70/L$14)</f>
        <v>6.9743110459619298E-2</v>
      </c>
      <c r="M93" s="182">
        <f>IF(NFM_ued!M$70=0,"",NFM_ued!M$70/M$14)</f>
        <v>7.2462713585492597E-2</v>
      </c>
      <c r="N93" s="182">
        <f>IF(NFM_ued!N$70=0,"",NFM_ued!N$70/N$14)</f>
        <v>7.50232251883549E-2</v>
      </c>
      <c r="O93" s="182">
        <f>IF(NFM_ued!O$70=0,"",NFM_ued!O$70/O$14)</f>
        <v>7.2260548259688764E-2</v>
      </c>
      <c r="P93" s="182">
        <f>IF(NFM_ued!P$70=0,"",NFM_ued!P$70/P$14)</f>
        <v>7.4187035521807623E-2</v>
      </c>
      <c r="Q93" s="182">
        <f>IF(NFM_ued!Q$70=0,"",NFM_ued!Q$70/Q$14)</f>
        <v>7.0717730400035261E-2</v>
      </c>
    </row>
    <row r="94" spans="1:17" x14ac:dyDescent="0.25">
      <c r="A94" s="108" t="s">
        <v>42</v>
      </c>
      <c r="B94" s="112">
        <f>IF(NFM_ued!B$112=0,"",NFM_ued!B$112/B$15)</f>
        <v>0.18037898311419753</v>
      </c>
      <c r="C94" s="112">
        <f>IF(NFM_ued!C$112=0,"",NFM_ued!C$112/C$15)</f>
        <v>0.14359828242379483</v>
      </c>
      <c r="D94" s="112">
        <f>IF(NFM_ued!D$112=0,"",NFM_ued!D$112/D$15)</f>
        <v>0.13911061225506452</v>
      </c>
      <c r="E94" s="112">
        <f>IF(NFM_ued!E$112=0,"",NFM_ued!E$112/E$15)</f>
        <v>0.13865102623673536</v>
      </c>
      <c r="F94" s="112">
        <f>IF(NFM_ued!F$112=0,"",NFM_ued!F$112/F$15)</f>
        <v>0.13464986555960509</v>
      </c>
      <c r="G94" s="112">
        <f>IF(NFM_ued!G$112=0,"",NFM_ued!G$112/G$15)</f>
        <v>0.14192182116428817</v>
      </c>
      <c r="H94" s="112">
        <f>IF(NFM_ued!H$112=0,"",NFM_ued!H$112/H$15)</f>
        <v>0.14576908638605088</v>
      </c>
      <c r="I94" s="112">
        <f>IF(NFM_ued!I$112=0,"",NFM_ued!I$112/I$15)</f>
        <v>0.15506203599063847</v>
      </c>
      <c r="J94" s="112">
        <f>IF(NFM_ued!J$112=0,"",NFM_ued!J$112/J$15)</f>
        <v>0.13815184874147046</v>
      </c>
      <c r="K94" s="112">
        <f>IF(NFM_ued!K$112=0,"",NFM_ued!K$112/K$15)</f>
        <v>0.13796291218732898</v>
      </c>
      <c r="L94" s="112">
        <f>IF(NFM_ued!L$112=0,"",NFM_ued!L$112/L$15)</f>
        <v>0.12970254767459938</v>
      </c>
      <c r="M94" s="112">
        <f>IF(NFM_ued!M$112=0,"",NFM_ued!M$112/M$15)</f>
        <v>0.13753833199441245</v>
      </c>
      <c r="N94" s="112">
        <f>IF(NFM_ued!N$112=0,"",NFM_ued!N$112/N$15)</f>
        <v>0.14227527154706804</v>
      </c>
      <c r="O94" s="112">
        <f>IF(NFM_ued!O$112=0,"",NFM_ued!O$112/O$15)</f>
        <v>0.1380672621787799</v>
      </c>
      <c r="P94" s="112">
        <f>IF(NFM_ued!P$112=0,"",NFM_ued!P$112/P$15)</f>
        <v>0.14095832630159463</v>
      </c>
      <c r="Q94" s="112">
        <f>IF(NFM_ued!Q$112=0,"",NFM_ued!Q$112/Q$15)</f>
        <v>0.13465881501430391</v>
      </c>
    </row>
    <row r="95" spans="1:17" x14ac:dyDescent="0.25">
      <c r="A95" s="39" t="s">
        <v>60</v>
      </c>
      <c r="B95" s="181">
        <f t="shared" ref="B95:Q95" si="57">IF(B$62=0,"",B$72/B$62)</f>
        <v>2.0840535615412126</v>
      </c>
      <c r="C95" s="181">
        <f t="shared" si="57"/>
        <v>1.9467795074222503</v>
      </c>
      <c r="D95" s="181">
        <f t="shared" si="57"/>
        <v>1.9349123593122581</v>
      </c>
      <c r="E95" s="181">
        <f t="shared" si="57"/>
        <v>1.9133316743374635</v>
      </c>
      <c r="F95" s="181">
        <f t="shared" si="57"/>
        <v>1.8726098356860175</v>
      </c>
      <c r="G95" s="181">
        <f t="shared" si="57"/>
        <v>1.7298060097840087</v>
      </c>
      <c r="H95" s="181">
        <f t="shared" si="57"/>
        <v>1.6790056638562985</v>
      </c>
      <c r="I95" s="181">
        <f t="shared" si="57"/>
        <v>1.7339526202235134</v>
      </c>
      <c r="J95" s="181">
        <f t="shared" si="57"/>
        <v>1.920132511478323</v>
      </c>
      <c r="K95" s="181">
        <f t="shared" si="57"/>
        <v>2.2258785140287261</v>
      </c>
      <c r="L95" s="181">
        <f t="shared" si="57"/>
        <v>2.2464074313735147</v>
      </c>
      <c r="M95" s="181">
        <f t="shared" si="57"/>
        <v>1.9293334676108873</v>
      </c>
      <c r="N95" s="181">
        <f t="shared" si="57"/>
        <v>2.0870143714125833</v>
      </c>
      <c r="O95" s="181">
        <f t="shared" si="57"/>
        <v>2.1163228147849127</v>
      </c>
      <c r="P95" s="181">
        <f t="shared" si="57"/>
        <v>2.1101607754613316</v>
      </c>
      <c r="Q95" s="181">
        <f t="shared" si="57"/>
        <v>2.1037279059599858</v>
      </c>
    </row>
    <row r="96" spans="1:17" x14ac:dyDescent="0.25">
      <c r="A96" s="110" t="s">
        <v>44</v>
      </c>
      <c r="B96" s="109" t="str">
        <f t="shared" ref="B96:Q96" si="58">IF(B$63=0,"",B$73/B$63)</f>
        <v/>
      </c>
      <c r="C96" s="109" t="str">
        <f t="shared" si="58"/>
        <v/>
      </c>
      <c r="D96" s="109" t="str">
        <f t="shared" si="58"/>
        <v/>
      </c>
      <c r="E96" s="109" t="str">
        <f t="shared" si="58"/>
        <v/>
      </c>
      <c r="F96" s="109" t="str">
        <f t="shared" si="58"/>
        <v/>
      </c>
      <c r="G96" s="109" t="str">
        <f t="shared" si="58"/>
        <v/>
      </c>
      <c r="H96" s="109" t="str">
        <f t="shared" si="58"/>
        <v/>
      </c>
      <c r="I96" s="109" t="str">
        <f t="shared" si="58"/>
        <v/>
      </c>
      <c r="J96" s="109" t="str">
        <f t="shared" si="58"/>
        <v/>
      </c>
      <c r="K96" s="109" t="str">
        <f t="shared" si="58"/>
        <v/>
      </c>
      <c r="L96" s="109" t="str">
        <f t="shared" si="58"/>
        <v/>
      </c>
      <c r="M96" s="109" t="str">
        <f t="shared" si="58"/>
        <v/>
      </c>
      <c r="N96" s="109" t="str">
        <f t="shared" si="58"/>
        <v/>
      </c>
      <c r="O96" s="109" t="str">
        <f t="shared" si="58"/>
        <v/>
      </c>
      <c r="P96" s="109" t="str">
        <f t="shared" si="58"/>
        <v/>
      </c>
      <c r="Q96" s="109" t="str">
        <f t="shared" si="58"/>
        <v/>
      </c>
    </row>
    <row r="97" spans="1:17" x14ac:dyDescent="0.25">
      <c r="A97" s="180" t="s">
        <v>59</v>
      </c>
      <c r="B97" s="178">
        <f t="shared" ref="B97:Q97" si="59">IF(B$64=0,"",B$74/B$64)</f>
        <v>1.0712890825040378</v>
      </c>
      <c r="C97" s="178">
        <f t="shared" si="59"/>
        <v>1.1579473127813793</v>
      </c>
      <c r="D97" s="178">
        <f t="shared" si="59"/>
        <v>1.1692673234084361</v>
      </c>
      <c r="E97" s="178">
        <f t="shared" si="59"/>
        <v>1.1532935780314326</v>
      </c>
      <c r="F97" s="178">
        <f t="shared" si="59"/>
        <v>1.1509038415237496</v>
      </c>
      <c r="G97" s="178">
        <f t="shared" si="59"/>
        <v>1.1142261562490126</v>
      </c>
      <c r="H97" s="178">
        <f t="shared" si="59"/>
        <v>1.0963912449009199</v>
      </c>
      <c r="I97" s="178">
        <f t="shared" si="59"/>
        <v>1.0554744455736613</v>
      </c>
      <c r="J97" s="178">
        <f t="shared" si="59"/>
        <v>0.94200511947304399</v>
      </c>
      <c r="K97" s="178">
        <f t="shared" si="59"/>
        <v>1.1920493539972881</v>
      </c>
      <c r="L97" s="178">
        <f t="shared" si="59"/>
        <v>1.2853528418431968</v>
      </c>
      <c r="M97" s="178">
        <f t="shared" si="59"/>
        <v>1.2297564402714751</v>
      </c>
      <c r="N97" s="178">
        <f t="shared" si="59"/>
        <v>1.3677805510939174</v>
      </c>
      <c r="O97" s="178">
        <f t="shared" si="59"/>
        <v>1.3759120515739589</v>
      </c>
      <c r="P97" s="178">
        <f t="shared" si="59"/>
        <v>1.3518402279956634</v>
      </c>
      <c r="Q97" s="178">
        <f t="shared" si="59"/>
        <v>1.3442521060518196</v>
      </c>
    </row>
    <row r="98" spans="1:17" x14ac:dyDescent="0.25">
      <c r="A98" s="179" t="s">
        <v>43</v>
      </c>
      <c r="B98" s="178">
        <f t="shared" ref="B98:Q98" si="60">IF(B$65=0,"",B$75/B$65)</f>
        <v>1.062047761652281</v>
      </c>
      <c r="C98" s="178">
        <f t="shared" si="60"/>
        <v>1.1579602392209047</v>
      </c>
      <c r="D98" s="178">
        <f t="shared" si="60"/>
        <v>1.1723029663687534</v>
      </c>
      <c r="E98" s="178">
        <f t="shared" si="60"/>
        <v>1.1564160630271172</v>
      </c>
      <c r="F98" s="178">
        <f t="shared" si="60"/>
        <v>1.1536580150811229</v>
      </c>
      <c r="G98" s="178">
        <f t="shared" si="60"/>
        <v>1.1166772023231399</v>
      </c>
      <c r="H98" s="178">
        <f t="shared" si="60"/>
        <v>1.0978158948707653</v>
      </c>
      <c r="I98" s="178">
        <f t="shared" si="60"/>
        <v>1.0555670572397229</v>
      </c>
      <c r="J98" s="178">
        <f t="shared" si="60"/>
        <v>0.93285803237634801</v>
      </c>
      <c r="K98" s="178">
        <f t="shared" si="60"/>
        <v>1.1899030217831079</v>
      </c>
      <c r="L98" s="178">
        <f t="shared" si="60"/>
        <v>1.2853271679339635</v>
      </c>
      <c r="M98" s="178">
        <f t="shared" si="60"/>
        <v>1.2291506898999647</v>
      </c>
      <c r="N98" s="178">
        <f t="shared" si="60"/>
        <v>1.3719343746753627</v>
      </c>
      <c r="O98" s="178">
        <f t="shared" si="60"/>
        <v>1.3797459138555426</v>
      </c>
      <c r="P98" s="178">
        <f t="shared" si="60"/>
        <v>1.3572943815130742</v>
      </c>
      <c r="Q98" s="178">
        <f t="shared" si="60"/>
        <v>1.3451794784492535</v>
      </c>
    </row>
    <row r="99" spans="1:17" x14ac:dyDescent="0.25">
      <c r="A99" s="179" t="s">
        <v>344</v>
      </c>
      <c r="B99" s="178">
        <f t="shared" ref="B99:Q99" si="61">IF(B$66=0,"",B$76/B$66)</f>
        <v>1.4071755519236566</v>
      </c>
      <c r="C99" s="178">
        <f t="shared" si="61"/>
        <v>1.1574538459524955</v>
      </c>
      <c r="D99" s="178">
        <f t="shared" si="61"/>
        <v>1.0670176531602438</v>
      </c>
      <c r="E99" s="178">
        <f t="shared" si="61"/>
        <v>1.0522736313115675</v>
      </c>
      <c r="F99" s="178">
        <f t="shared" si="61"/>
        <v>1.0585449358209411</v>
      </c>
      <c r="G99" s="178">
        <f t="shared" si="61"/>
        <v>1.0322830989891936</v>
      </c>
      <c r="H99" s="178">
        <f t="shared" si="61"/>
        <v>1.0522194530900759</v>
      </c>
      <c r="I99" s="178">
        <f t="shared" si="61"/>
        <v>1.0526937842027428</v>
      </c>
      <c r="J99" s="178">
        <f t="shared" si="61"/>
        <v>1.2543087237696438</v>
      </c>
      <c r="K99" s="178">
        <f t="shared" si="61"/>
        <v>1.2406995337746187</v>
      </c>
      <c r="L99" s="178">
        <f t="shared" si="61"/>
        <v>1.286151953139224</v>
      </c>
      <c r="M99" s="178">
        <f t="shared" si="61"/>
        <v>1.2522598842026269</v>
      </c>
      <c r="N99" s="178">
        <f t="shared" si="61"/>
        <v>1.2039844739668055</v>
      </c>
      <c r="O99" s="178">
        <f t="shared" si="61"/>
        <v>1.2174056040342871</v>
      </c>
      <c r="P99" s="178">
        <f t="shared" si="61"/>
        <v>1.1776815597113051</v>
      </c>
      <c r="Q99" s="178">
        <f t="shared" si="61"/>
        <v>1.3149820304807922</v>
      </c>
    </row>
    <row r="100" spans="1:17" x14ac:dyDescent="0.25">
      <c r="A100" s="108" t="s">
        <v>42</v>
      </c>
      <c r="B100" s="107">
        <f t="shared" ref="B100:Q100" si="62">IF(B$67=0,"",B$77/B$67)</f>
        <v>3.3652135810645185</v>
      </c>
      <c r="C100" s="107">
        <f t="shared" si="62"/>
        <v>2.719856377505256</v>
      </c>
      <c r="D100" s="107">
        <f t="shared" si="62"/>
        <v>2.6386934577513901</v>
      </c>
      <c r="E100" s="107">
        <f t="shared" si="62"/>
        <v>2.6447931408601733</v>
      </c>
      <c r="F100" s="107">
        <f t="shared" si="62"/>
        <v>2.5221372177302332</v>
      </c>
      <c r="G100" s="107">
        <f t="shared" si="62"/>
        <v>2.2694173026828373</v>
      </c>
      <c r="H100" s="107">
        <f t="shared" si="62"/>
        <v>2.2213174605826933</v>
      </c>
      <c r="I100" s="107">
        <f t="shared" si="62"/>
        <v>2.3850618383160866</v>
      </c>
      <c r="J100" s="107">
        <f t="shared" si="62"/>
        <v>2.8926959725802397</v>
      </c>
      <c r="K100" s="107">
        <f t="shared" si="62"/>
        <v>2.9067259368216525</v>
      </c>
      <c r="L100" s="107">
        <f t="shared" si="62"/>
        <v>3.1416196266919876</v>
      </c>
      <c r="M100" s="107">
        <f t="shared" si="62"/>
        <v>2.6284700333866313</v>
      </c>
      <c r="N100" s="107">
        <f t="shared" si="62"/>
        <v>2.8664800185247441</v>
      </c>
      <c r="O100" s="107">
        <f t="shared" si="62"/>
        <v>2.9480384905448154</v>
      </c>
      <c r="P100" s="107">
        <f t="shared" si="62"/>
        <v>2.8623957516417562</v>
      </c>
      <c r="Q100" s="107">
        <f t="shared" si="62"/>
        <v>2.9632490415680053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theme="4" tint="0.79998168889431442"/>
    <pageSetUpPr fitToPage="1"/>
  </sheetPr>
  <dimension ref="A1:Q25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98" t="s">
        <v>127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4" spans="1:17" x14ac:dyDescent="0.25">
      <c r="A4" s="164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</row>
    <row r="5" spans="1:17" ht="12.75" x14ac:dyDescent="0.25">
      <c r="A5" s="97" t="s">
        <v>44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152</v>
      </c>
      <c r="B15" s="206">
        <v>0</v>
      </c>
      <c r="C15" s="206">
        <v>0</v>
      </c>
      <c r="D15" s="206">
        <v>0</v>
      </c>
      <c r="E15" s="206">
        <v>0</v>
      </c>
      <c r="F15" s="206">
        <v>0</v>
      </c>
      <c r="G15" s="206">
        <v>0</v>
      </c>
      <c r="H15" s="206">
        <v>0</v>
      </c>
      <c r="I15" s="206">
        <v>0</v>
      </c>
      <c r="J15" s="206">
        <v>0</v>
      </c>
      <c r="K15" s="206">
        <v>0</v>
      </c>
      <c r="L15" s="206">
        <v>0</v>
      </c>
      <c r="M15" s="206">
        <v>0</v>
      </c>
      <c r="N15" s="206">
        <v>0</v>
      </c>
      <c r="O15" s="206">
        <v>0</v>
      </c>
      <c r="P15" s="206">
        <v>0</v>
      </c>
      <c r="Q15" s="206">
        <v>0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151</v>
      </c>
      <c r="B26" s="204">
        <v>0</v>
      </c>
      <c r="C26" s="204">
        <v>0</v>
      </c>
      <c r="D26" s="204">
        <v>0</v>
      </c>
      <c r="E26" s="204">
        <v>0</v>
      </c>
      <c r="F26" s="204">
        <v>0</v>
      </c>
      <c r="G26" s="204">
        <v>0</v>
      </c>
      <c r="H26" s="204">
        <v>0</v>
      </c>
      <c r="I26" s="204">
        <v>0</v>
      </c>
      <c r="J26" s="204">
        <v>0</v>
      </c>
      <c r="K26" s="204">
        <v>0</v>
      </c>
      <c r="L26" s="204">
        <v>0</v>
      </c>
      <c r="M26" s="204">
        <v>0</v>
      </c>
      <c r="N26" s="204">
        <v>0</v>
      </c>
      <c r="O26" s="204">
        <v>0</v>
      </c>
      <c r="P26" s="204">
        <v>0</v>
      </c>
      <c r="Q26" s="204">
        <v>0</v>
      </c>
    </row>
    <row r="27" spans="1:17" x14ac:dyDescent="0.25">
      <c r="A27" s="84" t="s">
        <v>30</v>
      </c>
      <c r="B27" s="208">
        <v>0</v>
      </c>
      <c r="C27" s="208">
        <v>0</v>
      </c>
      <c r="D27" s="208">
        <v>0</v>
      </c>
      <c r="E27" s="208">
        <v>0</v>
      </c>
      <c r="F27" s="208">
        <v>0</v>
      </c>
      <c r="G27" s="208">
        <v>0</v>
      </c>
      <c r="H27" s="208">
        <v>0</v>
      </c>
      <c r="I27" s="208">
        <v>0</v>
      </c>
      <c r="J27" s="208">
        <v>0</v>
      </c>
      <c r="K27" s="208">
        <v>0</v>
      </c>
      <c r="L27" s="208">
        <v>0</v>
      </c>
      <c r="M27" s="208">
        <v>0</v>
      </c>
      <c r="N27" s="208">
        <v>0</v>
      </c>
      <c r="O27" s="208">
        <v>0</v>
      </c>
      <c r="P27" s="208">
        <v>0</v>
      </c>
      <c r="Q27" s="208">
        <v>0</v>
      </c>
    </row>
    <row r="28" spans="1:17" x14ac:dyDescent="0.25">
      <c r="A28" s="84" t="s">
        <v>125</v>
      </c>
      <c r="B28" s="208">
        <v>0</v>
      </c>
      <c r="C28" s="208">
        <v>0</v>
      </c>
      <c r="D28" s="208">
        <v>0</v>
      </c>
      <c r="E28" s="208">
        <v>0</v>
      </c>
      <c r="F28" s="208">
        <v>0</v>
      </c>
      <c r="G28" s="208">
        <v>0</v>
      </c>
      <c r="H28" s="208">
        <v>0</v>
      </c>
      <c r="I28" s="208">
        <v>0</v>
      </c>
      <c r="J28" s="208">
        <v>0</v>
      </c>
      <c r="K28" s="208">
        <v>0</v>
      </c>
      <c r="L28" s="208">
        <v>0</v>
      </c>
      <c r="M28" s="208">
        <v>0</v>
      </c>
      <c r="N28" s="208">
        <v>0</v>
      </c>
      <c r="O28" s="208">
        <v>0</v>
      </c>
      <c r="P28" s="208">
        <v>0</v>
      </c>
      <c r="Q28" s="208">
        <v>0</v>
      </c>
    </row>
    <row r="29" spans="1:17" x14ac:dyDescent="0.25">
      <c r="A29" s="84" t="s">
        <v>29</v>
      </c>
      <c r="B29" s="208">
        <v>0</v>
      </c>
      <c r="C29" s="208">
        <v>0</v>
      </c>
      <c r="D29" s="208">
        <v>0</v>
      </c>
      <c r="E29" s="208">
        <v>0</v>
      </c>
      <c r="F29" s="208">
        <v>0</v>
      </c>
      <c r="G29" s="208">
        <v>0</v>
      </c>
      <c r="H29" s="208">
        <v>0</v>
      </c>
      <c r="I29" s="208">
        <v>0</v>
      </c>
      <c r="J29" s="208">
        <v>0</v>
      </c>
      <c r="K29" s="208">
        <v>0</v>
      </c>
      <c r="L29" s="208">
        <v>0</v>
      </c>
      <c r="M29" s="208">
        <v>0</v>
      </c>
      <c r="N29" s="208">
        <v>0</v>
      </c>
      <c r="O29" s="208">
        <v>0</v>
      </c>
      <c r="P29" s="208">
        <v>0</v>
      </c>
      <c r="Q29" s="208">
        <v>0</v>
      </c>
    </row>
    <row r="30" spans="1:17" x14ac:dyDescent="0.25">
      <c r="A30" s="84" t="s">
        <v>26</v>
      </c>
      <c r="B30" s="208">
        <v>0</v>
      </c>
      <c r="C30" s="208">
        <v>0</v>
      </c>
      <c r="D30" s="208">
        <v>0</v>
      </c>
      <c r="E30" s="208">
        <v>0</v>
      </c>
      <c r="F30" s="208">
        <v>0</v>
      </c>
      <c r="G30" s="208">
        <v>0</v>
      </c>
      <c r="H30" s="208">
        <v>0</v>
      </c>
      <c r="I30" s="208">
        <v>0</v>
      </c>
      <c r="J30" s="208">
        <v>0</v>
      </c>
      <c r="K30" s="208">
        <v>0</v>
      </c>
      <c r="L30" s="208">
        <v>0</v>
      </c>
      <c r="M30" s="208">
        <v>0</v>
      </c>
      <c r="N30" s="208">
        <v>0</v>
      </c>
      <c r="O30" s="208">
        <v>0</v>
      </c>
      <c r="P30" s="208">
        <v>0</v>
      </c>
      <c r="Q30" s="208">
        <v>0</v>
      </c>
    </row>
    <row r="31" spans="1:17" x14ac:dyDescent="0.25">
      <c r="A31" s="82" t="s">
        <v>21</v>
      </c>
      <c r="B31" s="207">
        <v>0</v>
      </c>
      <c r="C31" s="207">
        <v>0</v>
      </c>
      <c r="D31" s="207">
        <v>0</v>
      </c>
      <c r="E31" s="207">
        <v>0</v>
      </c>
      <c r="F31" s="207">
        <v>0</v>
      </c>
      <c r="G31" s="207">
        <v>0</v>
      </c>
      <c r="H31" s="207">
        <v>0</v>
      </c>
      <c r="I31" s="207">
        <v>0</v>
      </c>
      <c r="J31" s="207">
        <v>0</v>
      </c>
      <c r="K31" s="207">
        <v>0</v>
      </c>
      <c r="L31" s="207">
        <v>0</v>
      </c>
      <c r="M31" s="207">
        <v>0</v>
      </c>
      <c r="N31" s="207">
        <v>0</v>
      </c>
      <c r="O31" s="207">
        <v>0</v>
      </c>
      <c r="P31" s="207">
        <v>0</v>
      </c>
      <c r="Q31" s="207">
        <v>0</v>
      </c>
    </row>
    <row r="32" spans="1:17" x14ac:dyDescent="0.25">
      <c r="A32" s="196"/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  <c r="O32" s="196"/>
      <c r="P32" s="196"/>
      <c r="Q32" s="196"/>
    </row>
    <row r="33" spans="1:17" ht="12.75" x14ac:dyDescent="0.25">
      <c r="A33" s="97" t="s">
        <v>43</v>
      </c>
      <c r="B33" s="96">
        <v>180.01423873961798</v>
      </c>
      <c r="C33" s="96">
        <v>155.4493410726451</v>
      </c>
      <c r="D33" s="96">
        <v>148.79910521726222</v>
      </c>
      <c r="E33" s="96">
        <v>150.56526457811361</v>
      </c>
      <c r="F33" s="96">
        <v>145.99049105964764</v>
      </c>
      <c r="G33" s="96">
        <v>153.69725459848118</v>
      </c>
      <c r="H33" s="96">
        <v>156.35236185341779</v>
      </c>
      <c r="I33" s="96">
        <v>161.41206240600889</v>
      </c>
      <c r="J33" s="96">
        <v>161.98229417958859</v>
      </c>
      <c r="K33" s="96">
        <v>101.00160793925555</v>
      </c>
      <c r="L33" s="96">
        <v>127.81698846120818</v>
      </c>
      <c r="M33" s="96">
        <v>157.95747263069154</v>
      </c>
      <c r="N33" s="96">
        <v>172.74825876371486</v>
      </c>
      <c r="O33" s="96">
        <v>169.96159152279139</v>
      </c>
      <c r="P33" s="96">
        <v>149.92849285528123</v>
      </c>
      <c r="Q33" s="96">
        <v>162.91476880605575</v>
      </c>
    </row>
    <row r="34" spans="1:17" x14ac:dyDescent="0.25">
      <c r="A34" s="132" t="s">
        <v>83</v>
      </c>
      <c r="B34" s="160">
        <v>0.18630700396624081</v>
      </c>
      <c r="C34" s="160">
        <v>0.16088339015038666</v>
      </c>
      <c r="D34" s="160">
        <v>0.15400068172376388</v>
      </c>
      <c r="E34" s="160">
        <v>0.15582858079080988</v>
      </c>
      <c r="F34" s="160">
        <v>0.15109388672429039</v>
      </c>
      <c r="G34" s="160">
        <v>0.15907005591651299</v>
      </c>
      <c r="H34" s="160">
        <v>0.16181797786613039</v>
      </c>
      <c r="I34" s="160">
        <v>0.16705455058126481</v>
      </c>
      <c r="J34" s="160">
        <v>0.16764471597065755</v>
      </c>
      <c r="K34" s="160">
        <v>0.10453232534651836</v>
      </c>
      <c r="L34" s="160">
        <v>0.13228509224006399</v>
      </c>
      <c r="M34" s="160">
        <v>0.16347919856756815</v>
      </c>
      <c r="N34" s="160">
        <v>0.17878702682628092</v>
      </c>
      <c r="O34" s="160">
        <v>0.17590294594277767</v>
      </c>
      <c r="P34" s="160">
        <v>0.15516954941239258</v>
      </c>
      <c r="Q34" s="160">
        <v>0.16860978715140401</v>
      </c>
    </row>
    <row r="35" spans="1:17" x14ac:dyDescent="0.25">
      <c r="A35" s="76" t="s">
        <v>82</v>
      </c>
      <c r="B35" s="159">
        <v>8.6505515303193975E-2</v>
      </c>
      <c r="C35" s="159">
        <v>7.4700898368833438E-2</v>
      </c>
      <c r="D35" s="159">
        <v>7.1505139613384144E-2</v>
      </c>
      <c r="E35" s="159">
        <v>7.2353864284764147E-2</v>
      </c>
      <c r="F35" s="159">
        <v>7.0155465183775648E-2</v>
      </c>
      <c r="G35" s="159">
        <v>7.3858936397577721E-2</v>
      </c>
      <c r="H35" s="159">
        <v>7.5134843364058068E-2</v>
      </c>
      <c r="I35" s="159">
        <v>7.7566273270082586E-2</v>
      </c>
      <c r="J35" s="159">
        <v>7.7840297112647186E-2</v>
      </c>
      <c r="K35" s="159">
        <v>4.8536139154383255E-2</v>
      </c>
      <c r="L35" s="159">
        <v>6.1422221535111191E-2</v>
      </c>
      <c r="M35" s="159">
        <v>7.5906176431258493E-2</v>
      </c>
      <c r="N35" s="159">
        <v>8.301386182956319E-2</v>
      </c>
      <c r="O35" s="159">
        <v>8.1674733950888562E-2</v>
      </c>
      <c r="P35" s="159">
        <v>7.2047864790503097E-2</v>
      </c>
      <c r="Q35" s="159">
        <v>7.8288396099896559E-2</v>
      </c>
    </row>
    <row r="36" spans="1:17" x14ac:dyDescent="0.25">
      <c r="A36" s="76" t="s">
        <v>81</v>
      </c>
      <c r="B36" s="159">
        <v>2.5412471967796431</v>
      </c>
      <c r="C36" s="159">
        <v>2.1944664211451719</v>
      </c>
      <c r="D36" s="159">
        <v>2.1005855518109402</v>
      </c>
      <c r="E36" s="159">
        <v>2.1255182880003347</v>
      </c>
      <c r="F36" s="159">
        <v>2.0609365612374906</v>
      </c>
      <c r="G36" s="159">
        <v>2.1697323508174078</v>
      </c>
      <c r="H36" s="159">
        <v>2.2072142962234955</v>
      </c>
      <c r="I36" s="159">
        <v>2.2786417007212858</v>
      </c>
      <c r="J36" s="159">
        <v>2.2866916189181477</v>
      </c>
      <c r="K36" s="159">
        <v>1.4258319499777494</v>
      </c>
      <c r="L36" s="159">
        <v>1.8043826194087351</v>
      </c>
      <c r="M36" s="159">
        <v>2.2298735219149028</v>
      </c>
      <c r="N36" s="159">
        <v>2.4386739149387044</v>
      </c>
      <c r="O36" s="159">
        <v>2.3993347473043176</v>
      </c>
      <c r="P36" s="159">
        <v>2.116529030445121</v>
      </c>
      <c r="Q36" s="159">
        <v>2.2998552916763075</v>
      </c>
    </row>
    <row r="37" spans="1:17" x14ac:dyDescent="0.25">
      <c r="A37" s="76" t="s">
        <v>80</v>
      </c>
      <c r="B37" s="159">
        <v>6.2102334655413607E-2</v>
      </c>
      <c r="C37" s="159">
        <v>5.3627796716795559E-2</v>
      </c>
      <c r="D37" s="159">
        <v>5.1333560574587961E-2</v>
      </c>
      <c r="E37" s="159">
        <v>5.1942860263603292E-2</v>
      </c>
      <c r="F37" s="159">
        <v>5.0364628908096794E-2</v>
      </c>
      <c r="G37" s="159">
        <v>5.3023351972171007E-2</v>
      </c>
      <c r="H37" s="159">
        <v>5.3939325955376802E-2</v>
      </c>
      <c r="I37" s="159">
        <v>5.5684850193754944E-2</v>
      </c>
      <c r="J37" s="159">
        <v>5.5881571990219175E-2</v>
      </c>
      <c r="K37" s="159">
        <v>3.4844108448839457E-2</v>
      </c>
      <c r="L37" s="159">
        <v>4.4095030746688003E-2</v>
      </c>
      <c r="M37" s="159">
        <v>5.4493066189189379E-2</v>
      </c>
      <c r="N37" s="159">
        <v>5.9595675608760314E-2</v>
      </c>
      <c r="O37" s="159">
        <v>5.8634315314259222E-2</v>
      </c>
      <c r="P37" s="159">
        <v>5.1723183137464192E-2</v>
      </c>
      <c r="Q37" s="159">
        <v>5.6203262383801342E-2</v>
      </c>
    </row>
    <row r="38" spans="1:17" x14ac:dyDescent="0.25">
      <c r="A38" s="129" t="s">
        <v>79</v>
      </c>
      <c r="B38" s="158">
        <v>0.12420466931082721</v>
      </c>
      <c r="C38" s="158">
        <v>0.10725559343359112</v>
      </c>
      <c r="D38" s="158">
        <v>0.10266712114917592</v>
      </c>
      <c r="E38" s="158">
        <v>0.10388572052720658</v>
      </c>
      <c r="F38" s="158">
        <v>0.10072925781619357</v>
      </c>
      <c r="G38" s="158">
        <v>0.10604670394434201</v>
      </c>
      <c r="H38" s="158">
        <v>0.1078786519107536</v>
      </c>
      <c r="I38" s="158">
        <v>0.11136970038750987</v>
      </c>
      <c r="J38" s="158">
        <v>0.11176314398043835</v>
      </c>
      <c r="K38" s="158">
        <v>6.9688216897678928E-2</v>
      </c>
      <c r="L38" s="158">
        <v>8.8190061493376021E-2</v>
      </c>
      <c r="M38" s="158">
        <v>0.10898613237837876</v>
      </c>
      <c r="N38" s="158">
        <v>0.11919135121752061</v>
      </c>
      <c r="O38" s="158">
        <v>0.11726863062851844</v>
      </c>
      <c r="P38" s="158">
        <v>0.10344636627492838</v>
      </c>
      <c r="Q38" s="158">
        <v>0.11240652476760268</v>
      </c>
    </row>
    <row r="39" spans="1:17" x14ac:dyDescent="0.25">
      <c r="A39" s="92" t="s">
        <v>125</v>
      </c>
      <c r="B39" s="91">
        <v>2.4840933862165439E-2</v>
      </c>
      <c r="C39" s="91">
        <v>2.1451118686718226E-2</v>
      </c>
      <c r="D39" s="91">
        <v>2.0533424229835187E-2</v>
      </c>
      <c r="E39" s="91">
        <v>2.0777144105441316E-2</v>
      </c>
      <c r="F39" s="91">
        <v>2.0145851563238715E-2</v>
      </c>
      <c r="G39" s="91">
        <v>2.1209340788868405E-2</v>
      </c>
      <c r="H39" s="91">
        <v>2.1575730382150722E-2</v>
      </c>
      <c r="I39" s="91">
        <v>2.2273940077501976E-2</v>
      </c>
      <c r="J39" s="91">
        <v>2.2352628796087674E-2</v>
      </c>
      <c r="K39" s="91">
        <v>1.3937643379535783E-2</v>
      </c>
      <c r="L39" s="91">
        <v>1.7638012298675204E-2</v>
      </c>
      <c r="M39" s="91">
        <v>2.1797226475675752E-2</v>
      </c>
      <c r="N39" s="91">
        <v>2.3838270243504125E-2</v>
      </c>
      <c r="O39" s="91">
        <v>2.3453726125703692E-2</v>
      </c>
      <c r="P39" s="91">
        <v>2.0689273254985679E-2</v>
      </c>
      <c r="Q39" s="91">
        <v>2.2481304953520537E-2</v>
      </c>
    </row>
    <row r="40" spans="1:17" x14ac:dyDescent="0.25">
      <c r="A40" s="92" t="s">
        <v>26</v>
      </c>
      <c r="B40" s="91">
        <v>3.7261400793248162E-2</v>
      </c>
      <c r="C40" s="91">
        <v>3.217667803007733E-2</v>
      </c>
      <c r="D40" s="91">
        <v>3.0800136344752777E-2</v>
      </c>
      <c r="E40" s="91">
        <v>3.1165716158161976E-2</v>
      </c>
      <c r="F40" s="91">
        <v>3.0218777344858075E-2</v>
      </c>
      <c r="G40" s="91">
        <v>3.1814011183302605E-2</v>
      </c>
      <c r="H40" s="91">
        <v>3.236359557322608E-2</v>
      </c>
      <c r="I40" s="91">
        <v>3.3410910116252961E-2</v>
      </c>
      <c r="J40" s="91">
        <v>3.3528943194131501E-2</v>
      </c>
      <c r="K40" s="91">
        <v>2.0906465069303673E-2</v>
      </c>
      <c r="L40" s="91">
        <v>2.6457018448012806E-2</v>
      </c>
      <c r="M40" s="91">
        <v>3.2695839713513621E-2</v>
      </c>
      <c r="N40" s="91">
        <v>3.5757405365256185E-2</v>
      </c>
      <c r="O40" s="91">
        <v>3.5180589188555531E-2</v>
      </c>
      <c r="P40" s="91">
        <v>0</v>
      </c>
      <c r="Q40" s="91">
        <v>3.3721957430280801E-2</v>
      </c>
    </row>
    <row r="41" spans="1:17" x14ac:dyDescent="0.25">
      <c r="A41" s="92" t="s">
        <v>126</v>
      </c>
      <c r="B41" s="91">
        <v>0</v>
      </c>
      <c r="C41" s="91">
        <v>0</v>
      </c>
      <c r="D41" s="91">
        <v>0</v>
      </c>
      <c r="E41" s="91">
        <v>0</v>
      </c>
      <c r="F41" s="91">
        <v>0</v>
      </c>
      <c r="G41" s="91">
        <v>0</v>
      </c>
      <c r="H41" s="91">
        <v>0</v>
      </c>
      <c r="I41" s="91">
        <v>0</v>
      </c>
      <c r="J41" s="91">
        <v>0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1:17" x14ac:dyDescent="0.25">
      <c r="A42" s="92" t="s">
        <v>21</v>
      </c>
      <c r="B42" s="157">
        <v>6.2102334655413607E-2</v>
      </c>
      <c r="C42" s="157">
        <v>5.3627796716795559E-2</v>
      </c>
      <c r="D42" s="157">
        <v>5.1333560574587961E-2</v>
      </c>
      <c r="E42" s="157">
        <v>5.1942860263603292E-2</v>
      </c>
      <c r="F42" s="157">
        <v>5.0364628908096794E-2</v>
      </c>
      <c r="G42" s="157">
        <v>5.3023351972171007E-2</v>
      </c>
      <c r="H42" s="157">
        <v>5.3939325955376802E-2</v>
      </c>
      <c r="I42" s="157">
        <v>5.5684850193754944E-2</v>
      </c>
      <c r="J42" s="157">
        <v>5.5881571990219175E-2</v>
      </c>
      <c r="K42" s="157">
        <v>3.4844108448839464E-2</v>
      </c>
      <c r="L42" s="157">
        <v>4.4095030746688003E-2</v>
      </c>
      <c r="M42" s="157">
        <v>5.4493066189189379E-2</v>
      </c>
      <c r="N42" s="157">
        <v>5.9595675608760314E-2</v>
      </c>
      <c r="O42" s="157">
        <v>5.8634315314259222E-2</v>
      </c>
      <c r="P42" s="157">
        <v>8.2757093019942704E-2</v>
      </c>
      <c r="Q42" s="157">
        <v>5.6203262383801342E-2</v>
      </c>
    </row>
    <row r="43" spans="1:17" x14ac:dyDescent="0.25">
      <c r="A43" s="156" t="s">
        <v>150</v>
      </c>
      <c r="B43" s="204">
        <v>147.80664588064357</v>
      </c>
      <c r="C43" s="204">
        <v>127.63682400445096</v>
      </c>
      <c r="D43" s="204">
        <v>122.17642785478235</v>
      </c>
      <c r="E43" s="204">
        <v>123.62659142543041</v>
      </c>
      <c r="F43" s="204">
        <v>119.87032228715346</v>
      </c>
      <c r="G43" s="204">
        <v>126.19821544297155</v>
      </c>
      <c r="H43" s="204">
        <v>128.37827908989885</v>
      </c>
      <c r="I43" s="204">
        <v>132.53271361171835</v>
      </c>
      <c r="J43" s="204">
        <v>133.00092127360952</v>
      </c>
      <c r="K43" s="204">
        <v>82.930711495810087</v>
      </c>
      <c r="L43" s="204">
        <v>104.94836676971298</v>
      </c>
      <c r="M43" s="204">
        <v>129.69620839325179</v>
      </c>
      <c r="N43" s="204">
        <v>141.84067265100595</v>
      </c>
      <c r="O43" s="204">
        <v>139.55258732536601</v>
      </c>
      <c r="P43" s="204">
        <v>123.1037489369558</v>
      </c>
      <c r="Q43" s="204">
        <v>133.76656041344594</v>
      </c>
    </row>
    <row r="44" spans="1:17" x14ac:dyDescent="0.25">
      <c r="A44" s="156" t="s">
        <v>148</v>
      </c>
      <c r="B44" s="206">
        <v>18.025200717151659</v>
      </c>
      <c r="C44" s="206">
        <v>15.565466342006216</v>
      </c>
      <c r="D44" s="206">
        <v>14.899564372534437</v>
      </c>
      <c r="E44" s="206">
        <v>15.076413588467123</v>
      </c>
      <c r="F44" s="206">
        <v>14.618331986238228</v>
      </c>
      <c r="G44" s="206">
        <v>15.390026273533117</v>
      </c>
      <c r="H44" s="206">
        <v>15.655887693890106</v>
      </c>
      <c r="I44" s="206">
        <v>16.162526050209557</v>
      </c>
      <c r="J44" s="206">
        <v>16.219624545562137</v>
      </c>
      <c r="K44" s="206">
        <v>10.113501401928062</v>
      </c>
      <c r="L44" s="206">
        <v>12.798581313379636</v>
      </c>
      <c r="M44" s="206">
        <v>15.816610779664854</v>
      </c>
      <c r="N44" s="206">
        <v>17.297643006220238</v>
      </c>
      <c r="O44" s="206">
        <v>17.018608210410488</v>
      </c>
      <c r="P44" s="206">
        <v>15.012652309384855</v>
      </c>
      <c r="Q44" s="206">
        <v>16.312995172371455</v>
      </c>
    </row>
    <row r="45" spans="1:17" x14ac:dyDescent="0.25">
      <c r="A45" s="152" t="s">
        <v>164</v>
      </c>
      <c r="B45" s="151">
        <v>3.8886664944038829</v>
      </c>
      <c r="C45" s="151">
        <v>0.97959365540081356</v>
      </c>
      <c r="D45" s="151">
        <v>1.1476337512415431</v>
      </c>
      <c r="E45" s="151">
        <v>1.1778140981601508</v>
      </c>
      <c r="F45" s="151">
        <v>1.0950547830306909</v>
      </c>
      <c r="G45" s="151">
        <v>1.1489431600309508</v>
      </c>
      <c r="H45" s="151">
        <v>1.1946355094094425</v>
      </c>
      <c r="I45" s="151">
        <v>1.0202458825045713</v>
      </c>
      <c r="J45" s="151">
        <v>2.1234566065113918</v>
      </c>
      <c r="K45" s="151">
        <v>1.2949029216620622</v>
      </c>
      <c r="L45" s="151">
        <v>1.7841187454957799</v>
      </c>
      <c r="M45" s="151">
        <v>2.0585281969822802</v>
      </c>
      <c r="N45" s="151">
        <v>2.232582835257686</v>
      </c>
      <c r="O45" s="151">
        <v>2.2743473281165221</v>
      </c>
      <c r="P45" s="151">
        <v>2.172474654771698</v>
      </c>
      <c r="Q45" s="151">
        <v>2.3233850400852929</v>
      </c>
    </row>
    <row r="46" spans="1:17" x14ac:dyDescent="0.25">
      <c r="A46" s="154" t="s">
        <v>30</v>
      </c>
      <c r="B46" s="205">
        <v>2.5004577529068732</v>
      </c>
      <c r="C46" s="205">
        <v>0.83226160806136595</v>
      </c>
      <c r="D46" s="205">
        <v>1.008725361127472</v>
      </c>
      <c r="E46" s="205">
        <v>1.0374242043186672</v>
      </c>
      <c r="F46" s="205">
        <v>0.95845602340233116</v>
      </c>
      <c r="G46" s="205">
        <v>1.0050938356521408</v>
      </c>
      <c r="H46" s="205">
        <v>1.0485622550207487</v>
      </c>
      <c r="I46" s="205">
        <v>0.86729355757825666</v>
      </c>
      <c r="J46" s="205">
        <v>1.9810710717735058</v>
      </c>
      <c r="K46" s="205">
        <v>1.2058261693361438</v>
      </c>
      <c r="L46" s="205">
        <v>1.6728615478403863</v>
      </c>
      <c r="M46" s="205">
        <v>1.9195576658440729</v>
      </c>
      <c r="N46" s="205">
        <v>2.0804105102984685</v>
      </c>
      <c r="O46" s="205">
        <v>2.1254154000125416</v>
      </c>
      <c r="P46" s="205">
        <v>2.0427758905836866</v>
      </c>
      <c r="Q46" s="205">
        <v>1.9149057576633137</v>
      </c>
    </row>
    <row r="47" spans="1:17" x14ac:dyDescent="0.25">
      <c r="A47" s="154" t="s">
        <v>125</v>
      </c>
      <c r="B47" s="205">
        <v>0.71315257138447441</v>
      </c>
      <c r="C47" s="205">
        <v>6.9611036304043986E-2</v>
      </c>
      <c r="D47" s="205">
        <v>4.5852702677047046E-2</v>
      </c>
      <c r="E47" s="205">
        <v>5.1370938408909356E-2</v>
      </c>
      <c r="F47" s="205">
        <v>4.5090048808251224E-2</v>
      </c>
      <c r="G47" s="205">
        <v>4.7133291191466087E-2</v>
      </c>
      <c r="H47" s="205">
        <v>4.3750460952082772E-2</v>
      </c>
      <c r="I47" s="205">
        <v>3.885173598623045E-2</v>
      </c>
      <c r="J47" s="205">
        <v>5.0531546612763711E-2</v>
      </c>
      <c r="K47" s="205">
        <v>3.7362442592045228E-2</v>
      </c>
      <c r="L47" s="205">
        <v>4.494766925425521E-2</v>
      </c>
      <c r="M47" s="205">
        <v>7.4174541244504261E-2</v>
      </c>
      <c r="N47" s="205">
        <v>6.817065238730409E-2</v>
      </c>
      <c r="O47" s="205">
        <v>6.8141433898978421E-2</v>
      </c>
      <c r="P47" s="205">
        <v>0.12969876418801127</v>
      </c>
      <c r="Q47" s="205">
        <v>0.24073286013715431</v>
      </c>
    </row>
    <row r="48" spans="1:17" x14ac:dyDescent="0.25">
      <c r="A48" s="154" t="s">
        <v>29</v>
      </c>
      <c r="B48" s="205">
        <v>0</v>
      </c>
      <c r="C48" s="205">
        <v>0</v>
      </c>
      <c r="D48" s="205">
        <v>0</v>
      </c>
      <c r="E48" s="205">
        <v>0</v>
      </c>
      <c r="F48" s="205">
        <v>0</v>
      </c>
      <c r="G48" s="205">
        <v>0</v>
      </c>
      <c r="H48" s="205">
        <v>0</v>
      </c>
      <c r="I48" s="205">
        <v>0</v>
      </c>
      <c r="J48" s="205">
        <v>0</v>
      </c>
      <c r="K48" s="205">
        <v>0</v>
      </c>
      <c r="L48" s="205">
        <v>0</v>
      </c>
      <c r="M48" s="205">
        <v>0</v>
      </c>
      <c r="N48" s="205">
        <v>0</v>
      </c>
      <c r="O48" s="205">
        <v>0</v>
      </c>
      <c r="P48" s="205">
        <v>0</v>
      </c>
      <c r="Q48" s="205">
        <v>0</v>
      </c>
    </row>
    <row r="49" spans="1:17" x14ac:dyDescent="0.25">
      <c r="A49" s="154" t="s">
        <v>26</v>
      </c>
      <c r="B49" s="205">
        <v>0.67505617011253505</v>
      </c>
      <c r="C49" s="205">
        <v>7.7721011035403659E-2</v>
      </c>
      <c r="D49" s="205">
        <v>9.3055687437024123E-2</v>
      </c>
      <c r="E49" s="205">
        <v>8.9018955432574279E-2</v>
      </c>
      <c r="F49" s="205">
        <v>9.1508710820108446E-2</v>
      </c>
      <c r="G49" s="205">
        <v>9.6716033187343717E-2</v>
      </c>
      <c r="H49" s="205">
        <v>0.10232279343661101</v>
      </c>
      <c r="I49" s="205">
        <v>0.11410058894008404</v>
      </c>
      <c r="J49" s="205">
        <v>9.1853988125122243E-2</v>
      </c>
      <c r="K49" s="205">
        <v>5.1714309733873323E-2</v>
      </c>
      <c r="L49" s="205">
        <v>6.6309528401138448E-2</v>
      </c>
      <c r="M49" s="205">
        <v>6.4795989893702804E-2</v>
      </c>
      <c r="N49" s="205">
        <v>8.4001672571913627E-2</v>
      </c>
      <c r="O49" s="205">
        <v>8.0790494205002117E-2</v>
      </c>
      <c r="P49" s="205">
        <v>0</v>
      </c>
      <c r="Q49" s="205">
        <v>0.16774642228482506</v>
      </c>
    </row>
    <row r="50" spans="1:17" x14ac:dyDescent="0.25">
      <c r="A50" s="152" t="s">
        <v>163</v>
      </c>
      <c r="B50" s="151">
        <v>14.136534222747777</v>
      </c>
      <c r="C50" s="151">
        <v>14.585872686605402</v>
      </c>
      <c r="D50" s="151">
        <v>13.751930621292894</v>
      </c>
      <c r="E50" s="151">
        <v>13.898599490306973</v>
      </c>
      <c r="F50" s="151">
        <v>13.523277203207538</v>
      </c>
      <c r="G50" s="151">
        <v>14.241083113502166</v>
      </c>
      <c r="H50" s="151">
        <v>14.461252184480664</v>
      </c>
      <c r="I50" s="151">
        <v>15.142280167704987</v>
      </c>
      <c r="J50" s="151">
        <v>14.096167939050746</v>
      </c>
      <c r="K50" s="151">
        <v>8.8185984802659991</v>
      </c>
      <c r="L50" s="151">
        <v>11.014462567883855</v>
      </c>
      <c r="M50" s="151">
        <v>13.758082582682574</v>
      </c>
      <c r="N50" s="151">
        <v>15.065060170962552</v>
      </c>
      <c r="O50" s="151">
        <v>14.744260882293965</v>
      </c>
      <c r="P50" s="151">
        <v>12.840177654613157</v>
      </c>
      <c r="Q50" s="151">
        <v>13.989610132286163</v>
      </c>
    </row>
    <row r="51" spans="1:17" x14ac:dyDescent="0.25">
      <c r="A51" s="156" t="s">
        <v>147</v>
      </c>
      <c r="B51" s="206">
        <v>11.182025421807467</v>
      </c>
      <c r="C51" s="206">
        <v>9.6561166263731852</v>
      </c>
      <c r="D51" s="206">
        <v>9.2430209350736146</v>
      </c>
      <c r="E51" s="206">
        <v>9.3527302503493388</v>
      </c>
      <c r="F51" s="206">
        <v>9.0685569863860849</v>
      </c>
      <c r="G51" s="206">
        <v>9.5472814829285344</v>
      </c>
      <c r="H51" s="206">
        <v>9.7122099743089905</v>
      </c>
      <c r="I51" s="206">
        <v>10.026505668927033</v>
      </c>
      <c r="J51" s="206">
        <v>10.061927012444832</v>
      </c>
      <c r="K51" s="206">
        <v>6.2739623016922197</v>
      </c>
      <c r="L51" s="206">
        <v>7.9396653526916081</v>
      </c>
      <c r="M51" s="206">
        <v>9.8119153622936253</v>
      </c>
      <c r="N51" s="206">
        <v>10.730681276067894</v>
      </c>
      <c r="O51" s="206">
        <v>10.557580613874183</v>
      </c>
      <c r="P51" s="206">
        <v>9.3131756148802136</v>
      </c>
      <c r="Q51" s="206">
        <v>10.119849958159294</v>
      </c>
    </row>
    <row r="52" spans="1:17" x14ac:dyDescent="0.25">
      <c r="A52" s="152" t="s">
        <v>162</v>
      </c>
      <c r="B52" s="151">
        <v>3.2375724170363647</v>
      </c>
      <c r="C52" s="151">
        <v>2.5085081943524523</v>
      </c>
      <c r="D52" s="151">
        <v>0.9843481347320141</v>
      </c>
      <c r="E52" s="151">
        <v>0.84207032419331984</v>
      </c>
      <c r="F52" s="151">
        <v>0.90506664988580621</v>
      </c>
      <c r="G52" s="151">
        <v>0.73232267056089695</v>
      </c>
      <c r="H52" s="151">
        <v>1.0160533010816444</v>
      </c>
      <c r="I52" s="151">
        <v>1.4139899343654947</v>
      </c>
      <c r="J52" s="151">
        <v>2.4644619937195325</v>
      </c>
      <c r="K52" s="151">
        <v>1.4435380157766282</v>
      </c>
      <c r="L52" s="151">
        <v>2.1870898315340117</v>
      </c>
      <c r="M52" s="151">
        <v>2.2376690342203678</v>
      </c>
      <c r="N52" s="151">
        <v>1.8110891381024889</v>
      </c>
      <c r="O52" s="151">
        <v>1.8627463648918312</v>
      </c>
      <c r="P52" s="151">
        <v>0.51445780715775558</v>
      </c>
      <c r="Q52" s="151">
        <v>2.8681837899496099</v>
      </c>
    </row>
    <row r="53" spans="1:17" x14ac:dyDescent="0.25">
      <c r="A53" s="154" t="s">
        <v>30</v>
      </c>
      <c r="B53" s="153">
        <v>0.55098864987107143</v>
      </c>
      <c r="C53" s="153">
        <v>0.1833931004161769</v>
      </c>
      <c r="D53" s="153">
        <v>0.22227779060542052</v>
      </c>
      <c r="E53" s="153">
        <v>0.22860172743034693</v>
      </c>
      <c r="F53" s="153">
        <v>0.21120068502709682</v>
      </c>
      <c r="G53" s="153">
        <v>0.22147756540013583</v>
      </c>
      <c r="H53" s="153">
        <v>0.23105605384773945</v>
      </c>
      <c r="I53" s="153">
        <v>0.19111256959905915</v>
      </c>
      <c r="J53" s="153">
        <v>0.43653913923006965</v>
      </c>
      <c r="K53" s="153">
        <v>0.26570996140580339</v>
      </c>
      <c r="L53" s="153">
        <v>0.36862359485748725</v>
      </c>
      <c r="M53" s="153">
        <v>0.42298434573570637</v>
      </c>
      <c r="N53" s="153">
        <v>0.45842909239891994</v>
      </c>
      <c r="O53" s="153">
        <v>0.46834614994261509</v>
      </c>
      <c r="P53" s="153">
        <v>0.45013611153133537</v>
      </c>
      <c r="Q53" s="153">
        <v>0.42195927398439964</v>
      </c>
    </row>
    <row r="54" spans="1:17" x14ac:dyDescent="0.25">
      <c r="A54" s="154" t="s">
        <v>125</v>
      </c>
      <c r="B54" s="153">
        <v>1.3801556383571048</v>
      </c>
      <c r="C54" s="153">
        <v>1.0985639182911315</v>
      </c>
      <c r="D54" s="153">
        <v>0.25155417091463717</v>
      </c>
      <c r="E54" s="153">
        <v>0.22447810620680533</v>
      </c>
      <c r="F54" s="153">
        <v>0.22903905062523078</v>
      </c>
      <c r="G54" s="153">
        <v>0.16738216324097052</v>
      </c>
      <c r="H54" s="153">
        <v>0.23511485080774577</v>
      </c>
      <c r="I54" s="153">
        <v>0.31062560534683975</v>
      </c>
      <c r="J54" s="153">
        <v>0.71969444394309479</v>
      </c>
      <c r="K54" s="153">
        <v>0.49402938382527417</v>
      </c>
      <c r="L54" s="153">
        <v>0.73465645979449035</v>
      </c>
      <c r="M54" s="153">
        <v>0.96857515884365131</v>
      </c>
      <c r="N54" s="153">
        <v>0.60596904068177515</v>
      </c>
      <c r="O54" s="153">
        <v>0.63798563065231673</v>
      </c>
      <c r="P54" s="153">
        <v>6.4321695626420247E-2</v>
      </c>
      <c r="Q54" s="153">
        <v>1.4416560388920312</v>
      </c>
    </row>
    <row r="55" spans="1:17" x14ac:dyDescent="0.25">
      <c r="A55" s="154" t="s">
        <v>26</v>
      </c>
      <c r="B55" s="153">
        <v>1.3064281288081885</v>
      </c>
      <c r="C55" s="153">
        <v>1.2265511756451437</v>
      </c>
      <c r="D55" s="153">
        <v>0.51051617321195641</v>
      </c>
      <c r="E55" s="153">
        <v>0.38899049055616758</v>
      </c>
      <c r="F55" s="153">
        <v>0.46482691423347866</v>
      </c>
      <c r="G55" s="153">
        <v>0.34346294191979054</v>
      </c>
      <c r="H55" s="153">
        <v>0.5498823964261591</v>
      </c>
      <c r="I55" s="153">
        <v>0.9122517594195958</v>
      </c>
      <c r="J55" s="153">
        <v>1.3082284105463682</v>
      </c>
      <c r="K55" s="153">
        <v>0.68379867054555055</v>
      </c>
      <c r="L55" s="153">
        <v>1.0838097768820338</v>
      </c>
      <c r="M55" s="153">
        <v>0.84610952964101027</v>
      </c>
      <c r="N55" s="153">
        <v>0.74669100502179397</v>
      </c>
      <c r="O55" s="153">
        <v>0.75641458429689945</v>
      </c>
      <c r="P55" s="153">
        <v>0</v>
      </c>
      <c r="Q55" s="153">
        <v>1.0045684770731793</v>
      </c>
    </row>
    <row r="56" spans="1:17" x14ac:dyDescent="0.25">
      <c r="A56" s="152" t="s">
        <v>161</v>
      </c>
      <c r="B56" s="151">
        <v>7.2100802868606699</v>
      </c>
      <c r="C56" s="151">
        <v>6.2261865368024925</v>
      </c>
      <c r="D56" s="151">
        <v>5.9598257490137803</v>
      </c>
      <c r="E56" s="151">
        <v>6.0305654353868556</v>
      </c>
      <c r="F56" s="151">
        <v>5.8473327944952977</v>
      </c>
      <c r="G56" s="151">
        <v>6.1560105094132531</v>
      </c>
      <c r="H56" s="151">
        <v>6.2623550775560499</v>
      </c>
      <c r="I56" s="151">
        <v>6.4650104200838294</v>
      </c>
      <c r="J56" s="151">
        <v>6.4878498182248618</v>
      </c>
      <c r="K56" s="151">
        <v>4.0454005607712284</v>
      </c>
      <c r="L56" s="151">
        <v>5.1194325253518578</v>
      </c>
      <c r="M56" s="151">
        <v>6.3266443118659499</v>
      </c>
      <c r="N56" s="151">
        <v>6.9190572024881032</v>
      </c>
      <c r="O56" s="151">
        <v>6.8074432841642025</v>
      </c>
      <c r="P56" s="151">
        <v>6.0050609237539483</v>
      </c>
      <c r="Q56" s="151">
        <v>6.5251980689485896</v>
      </c>
    </row>
    <row r="57" spans="1:17" x14ac:dyDescent="0.25">
      <c r="A57" s="150" t="s">
        <v>33</v>
      </c>
      <c r="B57" s="87">
        <v>5.220325631435772</v>
      </c>
      <c r="C57" s="87">
        <v>4.559944448208241</v>
      </c>
      <c r="D57" s="87">
        <v>4.900608114076423</v>
      </c>
      <c r="E57" s="87">
        <v>4.4900537737583965</v>
      </c>
      <c r="F57" s="87">
        <v>4.7502739104319076</v>
      </c>
      <c r="G57" s="87">
        <v>4.817809414565545</v>
      </c>
      <c r="H57" s="87">
        <v>4.8745145838604085</v>
      </c>
      <c r="I57" s="87">
        <v>5.0737789686807862</v>
      </c>
      <c r="J57" s="87">
        <v>5.5573319891874959</v>
      </c>
      <c r="K57" s="87">
        <v>3.2781518363389708</v>
      </c>
      <c r="L57" s="87">
        <v>3.9046598458755786</v>
      </c>
      <c r="M57" s="87">
        <v>5.037783346270861</v>
      </c>
      <c r="N57" s="87">
        <v>5.8811250283060312</v>
      </c>
      <c r="O57" s="87">
        <v>5.7520855924770808</v>
      </c>
      <c r="P57" s="87">
        <v>5.098664272205248</v>
      </c>
      <c r="Q57" s="87">
        <v>5.2321939150975885</v>
      </c>
    </row>
    <row r="58" spans="1:17" x14ac:dyDescent="0.25">
      <c r="A58" s="150" t="s">
        <v>31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30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125</v>
      </c>
      <c r="B60" s="87">
        <v>0.36456014323492286</v>
      </c>
      <c r="C60" s="87">
        <v>0.28918161618315807</v>
      </c>
      <c r="D60" s="87">
        <v>0.19324515290961572</v>
      </c>
      <c r="E60" s="87">
        <v>0.21646383579739081</v>
      </c>
      <c r="F60" s="87">
        <v>0.18959606199893123</v>
      </c>
      <c r="G60" s="87">
        <v>0.19813576386901172</v>
      </c>
      <c r="H60" s="87">
        <v>0.18446987392570191</v>
      </c>
      <c r="I60" s="87">
        <v>0.16181601881139351</v>
      </c>
      <c r="J60" s="87">
        <v>0.22619139673794306</v>
      </c>
      <c r="K60" s="87">
        <v>0.16667272004615835</v>
      </c>
      <c r="L60" s="87">
        <v>0.20319062695450049</v>
      </c>
      <c r="M60" s="87">
        <v>0.33196312982891796</v>
      </c>
      <c r="N60" s="87">
        <v>0.30415100518351323</v>
      </c>
      <c r="O60" s="87">
        <v>0.3056628914975062</v>
      </c>
      <c r="P60" s="87">
        <v>0.60050609237539476</v>
      </c>
      <c r="Q60" s="87">
        <v>0.37878095413793633</v>
      </c>
    </row>
    <row r="61" spans="1:17" x14ac:dyDescent="0.25">
      <c r="A61" s="150" t="s">
        <v>29</v>
      </c>
      <c r="B61" s="87">
        <v>1.2687466267388312</v>
      </c>
      <c r="C61" s="87">
        <v>1.0436234349140023</v>
      </c>
      <c r="D61" s="87">
        <v>0.46323506003597936</v>
      </c>
      <c r="E61" s="87">
        <v>0.93745511808977466</v>
      </c>
      <c r="F61" s="87">
        <v>0.5123256046138609</v>
      </c>
      <c r="G61" s="87">
        <v>0.72260004390638344</v>
      </c>
      <c r="H61" s="87">
        <v>0.76160498594003689</v>
      </c>
      <c r="I61" s="87">
        <v>0.74473040939466095</v>
      </c>
      <c r="J61" s="87">
        <v>0.2817328472148809</v>
      </c>
      <c r="K61" s="87">
        <v>0.3627086683551351</v>
      </c>
      <c r="L61" s="87">
        <v>0.70282942694109485</v>
      </c>
      <c r="M61" s="87">
        <v>0.65619653440849379</v>
      </c>
      <c r="N61" s="87">
        <v>0.34602645393326148</v>
      </c>
      <c r="O61" s="87">
        <v>0.37461336327070283</v>
      </c>
      <c r="P61" s="87">
        <v>0.30589055917330588</v>
      </c>
      <c r="Q61" s="87">
        <v>0.6404843469561422</v>
      </c>
    </row>
    <row r="62" spans="1:17" x14ac:dyDescent="0.25">
      <c r="A62" s="150" t="s">
        <v>28</v>
      </c>
      <c r="B62" s="87">
        <v>0</v>
      </c>
      <c r="C62" s="87">
        <v>0</v>
      </c>
      <c r="D62" s="87">
        <v>0</v>
      </c>
      <c r="E62" s="87">
        <v>0</v>
      </c>
      <c r="F62" s="87">
        <v>0</v>
      </c>
      <c r="G62" s="87">
        <v>0</v>
      </c>
      <c r="H62" s="87">
        <v>0</v>
      </c>
      <c r="I62" s="87">
        <v>0</v>
      </c>
      <c r="J62" s="87">
        <v>0</v>
      </c>
      <c r="K62" s="87">
        <v>0</v>
      </c>
      <c r="L62" s="87">
        <v>0</v>
      </c>
      <c r="M62" s="87">
        <v>0</v>
      </c>
      <c r="N62" s="87">
        <v>0</v>
      </c>
      <c r="O62" s="87">
        <v>0</v>
      </c>
      <c r="P62" s="87">
        <v>0</v>
      </c>
      <c r="Q62" s="87">
        <v>0</v>
      </c>
    </row>
    <row r="63" spans="1:17" x14ac:dyDescent="0.25">
      <c r="A63" s="150" t="s">
        <v>26</v>
      </c>
      <c r="B63" s="87">
        <v>0.35644788545114447</v>
      </c>
      <c r="C63" s="87">
        <v>0.33343703749709119</v>
      </c>
      <c r="D63" s="87">
        <v>0.40273742199176199</v>
      </c>
      <c r="E63" s="87">
        <v>0.38659270774129456</v>
      </c>
      <c r="F63" s="87">
        <v>0.39513721745059849</v>
      </c>
      <c r="G63" s="87">
        <v>0.41746528707231362</v>
      </c>
      <c r="H63" s="87">
        <v>0.44176563382990258</v>
      </c>
      <c r="I63" s="87">
        <v>0.48468502319698881</v>
      </c>
      <c r="J63" s="87">
        <v>0.42259358508454165</v>
      </c>
      <c r="K63" s="87">
        <v>0.23786733603096427</v>
      </c>
      <c r="L63" s="87">
        <v>0.30875262558068473</v>
      </c>
      <c r="M63" s="87">
        <v>0.30070130135767653</v>
      </c>
      <c r="N63" s="87">
        <v>0.38775471506529652</v>
      </c>
      <c r="O63" s="87">
        <v>0.37508143691891344</v>
      </c>
      <c r="P63" s="87">
        <v>0</v>
      </c>
      <c r="Q63" s="87">
        <v>0.27373885275692283</v>
      </c>
    </row>
    <row r="64" spans="1:17" x14ac:dyDescent="0.25">
      <c r="A64" s="150" t="s">
        <v>25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86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0" t="s">
        <v>22</v>
      </c>
      <c r="B66" s="87">
        <v>0</v>
      </c>
      <c r="C66" s="87">
        <v>0</v>
      </c>
      <c r="D66" s="87">
        <v>0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7">
        <v>0</v>
      </c>
      <c r="N66" s="87">
        <v>0</v>
      </c>
      <c r="O66" s="87">
        <v>0</v>
      </c>
      <c r="P66" s="87">
        <v>0</v>
      </c>
      <c r="Q66" s="87">
        <v>0</v>
      </c>
    </row>
    <row r="67" spans="1:17" x14ac:dyDescent="0.25">
      <c r="A67" s="149" t="s">
        <v>160</v>
      </c>
      <c r="B67" s="148">
        <v>0.73437271791043246</v>
      </c>
      <c r="C67" s="148">
        <v>0.92142189521824003</v>
      </c>
      <c r="D67" s="148">
        <v>2.298847051327821</v>
      </c>
      <c r="E67" s="148">
        <v>2.4800944907691633</v>
      </c>
      <c r="F67" s="148">
        <v>2.3161575420049805</v>
      </c>
      <c r="G67" s="148">
        <v>2.6589483029543839</v>
      </c>
      <c r="H67" s="148">
        <v>2.4338015956712957</v>
      </c>
      <c r="I67" s="148">
        <v>2.147505314477709</v>
      </c>
      <c r="J67" s="148">
        <v>1.1096152005004376</v>
      </c>
      <c r="K67" s="148">
        <v>0.78502372514436269</v>
      </c>
      <c r="L67" s="148">
        <v>0.63314299580573896</v>
      </c>
      <c r="M67" s="148">
        <v>1.247602016207308</v>
      </c>
      <c r="N67" s="148">
        <v>2.0005349354773019</v>
      </c>
      <c r="O67" s="148">
        <v>1.8873909648181495</v>
      </c>
      <c r="P67" s="148">
        <v>2.793656883968509</v>
      </c>
      <c r="Q67" s="148">
        <v>0.72646809926109612</v>
      </c>
    </row>
    <row r="68" spans="1:17" hidden="1" x14ac:dyDescent="0.25">
      <c r="A68" s="196"/>
      <c r="B68" s="196"/>
      <c r="C68" s="196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196"/>
      <c r="Q68" s="196"/>
    </row>
    <row r="69" spans="1:17" x14ac:dyDescent="0.25">
      <c r="A69" s="196"/>
      <c r="B69" s="196"/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</row>
    <row r="70" spans="1:17" ht="12.75" x14ac:dyDescent="0.25">
      <c r="A70" s="97" t="s">
        <v>344</v>
      </c>
      <c r="B70" s="96">
        <v>4.9527727060635645</v>
      </c>
      <c r="C70" s="96">
        <v>4.0720194125119891</v>
      </c>
      <c r="D70" s="96">
        <v>4.4176275107576863</v>
      </c>
      <c r="E70" s="96">
        <v>4.6539103888078897</v>
      </c>
      <c r="F70" s="96">
        <v>4.3534854277961745</v>
      </c>
      <c r="G70" s="96">
        <v>4.5973272792750226</v>
      </c>
      <c r="H70" s="96">
        <v>5.0427519117537809</v>
      </c>
      <c r="I70" s="96">
        <v>5.3759296900504738</v>
      </c>
      <c r="J70" s="96">
        <v>4.7443133303584215</v>
      </c>
      <c r="K70" s="96">
        <v>4.4559548555875317</v>
      </c>
      <c r="L70" s="96">
        <v>4.1065140444324184</v>
      </c>
      <c r="M70" s="96">
        <v>4.2519179740512403</v>
      </c>
      <c r="N70" s="96">
        <v>4.3808484518799915</v>
      </c>
      <c r="O70" s="96">
        <v>4.1109326792154341</v>
      </c>
      <c r="P70" s="96">
        <v>4.6953334262500395</v>
      </c>
      <c r="Q70" s="96">
        <v>5.1616764486455988</v>
      </c>
    </row>
    <row r="71" spans="1:17" x14ac:dyDescent="0.25">
      <c r="A71" s="132" t="s">
        <v>83</v>
      </c>
      <c r="B71" s="160">
        <v>8.371754815559275E-3</v>
      </c>
      <c r="C71" s="160">
        <v>6.8830027438999087E-3</v>
      </c>
      <c r="D71" s="160">
        <v>7.4671899118760304E-3</v>
      </c>
      <c r="E71" s="160">
        <v>7.8665828256128684E-3</v>
      </c>
      <c r="F71" s="160">
        <v>7.3587694727035189E-3</v>
      </c>
      <c r="G71" s="160">
        <v>7.7709394460709061E-3</v>
      </c>
      <c r="H71" s="160">
        <v>8.5238481768425481E-3</v>
      </c>
      <c r="I71" s="160">
        <v>9.0870241664206351E-3</v>
      </c>
      <c r="J71" s="160">
        <v>8.0193924347313744E-3</v>
      </c>
      <c r="K71" s="160">
        <v>7.53197526599778E-3</v>
      </c>
      <c r="L71" s="160">
        <v>6.9413095990756499E-3</v>
      </c>
      <c r="M71" s="160">
        <v>7.1870883012755951E-3</v>
      </c>
      <c r="N71" s="160">
        <v>7.40502165148037E-3</v>
      </c>
      <c r="O71" s="160">
        <v>6.9487784915967235E-3</v>
      </c>
      <c r="P71" s="160">
        <v>7.9366008809047713E-3</v>
      </c>
      <c r="Q71" s="160">
        <v>8.7248683171759281E-3</v>
      </c>
    </row>
    <row r="72" spans="1:17" x14ac:dyDescent="0.25">
      <c r="A72" s="76" t="s">
        <v>82</v>
      </c>
      <c r="B72" s="159">
        <v>4.337215021280906E-3</v>
      </c>
      <c r="C72" s="159">
        <v>3.5659265649869657E-3</v>
      </c>
      <c r="D72" s="159">
        <v>3.86858059822221E-3</v>
      </c>
      <c r="E72" s="159">
        <v>4.0754969476634395E-3</v>
      </c>
      <c r="F72" s="159">
        <v>3.8124104442039714E-3</v>
      </c>
      <c r="G72" s="159">
        <v>4.0259462965067079E-3</v>
      </c>
      <c r="H72" s="159">
        <v>4.4160111190797696E-3</v>
      </c>
      <c r="I72" s="159">
        <v>4.7077797405261496E-3</v>
      </c>
      <c r="J72" s="159">
        <v>4.1546641171119596E-3</v>
      </c>
      <c r="K72" s="159">
        <v>3.9021444109766904E-3</v>
      </c>
      <c r="L72" s="159">
        <v>3.5961340153582871E-3</v>
      </c>
      <c r="M72" s="159">
        <v>3.7234663492091698E-3</v>
      </c>
      <c r="N72" s="159">
        <v>3.836372641972246E-3</v>
      </c>
      <c r="O72" s="159">
        <v>3.6000034780394596E-3</v>
      </c>
      <c r="P72" s="159">
        <v>4.111771703418172E-3</v>
      </c>
      <c r="Q72" s="159">
        <v>4.520155063980489E-3</v>
      </c>
    </row>
    <row r="73" spans="1:17" x14ac:dyDescent="0.25">
      <c r="A73" s="76" t="s">
        <v>81</v>
      </c>
      <c r="B73" s="159">
        <v>0.10234211651264384</v>
      </c>
      <c r="C73" s="159">
        <v>8.4142582325016743E-2</v>
      </c>
      <c r="D73" s="159">
        <v>9.1284089993049156E-2</v>
      </c>
      <c r="E73" s="159">
        <v>9.616654498755188E-2</v>
      </c>
      <c r="F73" s="159">
        <v>8.9958683616177842E-2</v>
      </c>
      <c r="G73" s="159">
        <v>9.4997334217719678E-2</v>
      </c>
      <c r="H73" s="159">
        <v>0.10420141087137531</v>
      </c>
      <c r="I73" s="159">
        <v>0.11108606337402673</v>
      </c>
      <c r="J73" s="159">
        <v>9.8034595254813908E-2</v>
      </c>
      <c r="K73" s="159">
        <v>9.2076070934430543E-2</v>
      </c>
      <c r="L73" s="159">
        <v>8.4855365618047629E-2</v>
      </c>
      <c r="M73" s="159">
        <v>8.7859934329272221E-2</v>
      </c>
      <c r="N73" s="159">
        <v>9.0524102214026264E-2</v>
      </c>
      <c r="O73" s="159">
        <v>8.4946670521912168E-2</v>
      </c>
      <c r="P73" s="159">
        <v>9.7022494084311697E-2</v>
      </c>
      <c r="Q73" s="159">
        <v>0.10665881999008855</v>
      </c>
    </row>
    <row r="74" spans="1:17" x14ac:dyDescent="0.25">
      <c r="A74" s="76" t="s">
        <v>80</v>
      </c>
      <c r="B74" s="159">
        <v>2.7905849385197585E-3</v>
      </c>
      <c r="C74" s="159">
        <v>2.2943342479666362E-3</v>
      </c>
      <c r="D74" s="159">
        <v>2.4890633039586774E-3</v>
      </c>
      <c r="E74" s="159">
        <v>2.6221942752042895E-3</v>
      </c>
      <c r="F74" s="159">
        <v>2.4529231575678395E-3</v>
      </c>
      <c r="G74" s="159">
        <v>2.5903131486903022E-3</v>
      </c>
      <c r="H74" s="159">
        <v>2.841282725614183E-3</v>
      </c>
      <c r="I74" s="159">
        <v>3.0290080554735452E-3</v>
      </c>
      <c r="J74" s="159">
        <v>2.6731308115771246E-3</v>
      </c>
      <c r="K74" s="159">
        <v>2.51065842199926E-3</v>
      </c>
      <c r="L74" s="159">
        <v>2.3137698663585498E-3</v>
      </c>
      <c r="M74" s="159">
        <v>2.3956961004251982E-3</v>
      </c>
      <c r="N74" s="159">
        <v>2.4683405504934571E-3</v>
      </c>
      <c r="O74" s="159">
        <v>2.3162594971989077E-3</v>
      </c>
      <c r="P74" s="159">
        <v>2.6455336269682571E-3</v>
      </c>
      <c r="Q74" s="159">
        <v>2.9082894390586428E-3</v>
      </c>
    </row>
    <row r="75" spans="1:17" x14ac:dyDescent="0.25">
      <c r="A75" s="129" t="s">
        <v>79</v>
      </c>
      <c r="B75" s="158">
        <v>5.5811698770395169E-3</v>
      </c>
      <c r="C75" s="158">
        <v>4.5886684959332725E-3</v>
      </c>
      <c r="D75" s="158">
        <v>4.9781266079173547E-3</v>
      </c>
      <c r="E75" s="158">
        <v>5.244388550408579E-3</v>
      </c>
      <c r="F75" s="158">
        <v>4.9058463151356799E-3</v>
      </c>
      <c r="G75" s="158">
        <v>5.1806262973806043E-3</v>
      </c>
      <c r="H75" s="158">
        <v>5.682565451228366E-3</v>
      </c>
      <c r="I75" s="158">
        <v>6.0580161109470903E-3</v>
      </c>
      <c r="J75" s="158">
        <v>5.3462616231542501E-3</v>
      </c>
      <c r="K75" s="158">
        <v>5.02131684399852E-3</v>
      </c>
      <c r="L75" s="158">
        <v>4.6275397327170996E-3</v>
      </c>
      <c r="M75" s="158">
        <v>4.7913922008503964E-3</v>
      </c>
      <c r="N75" s="158">
        <v>4.9366811009869133E-3</v>
      </c>
      <c r="O75" s="158">
        <v>4.6325189943978154E-3</v>
      </c>
      <c r="P75" s="158">
        <v>5.2910672539365142E-3</v>
      </c>
      <c r="Q75" s="158">
        <v>5.8165788781172848E-3</v>
      </c>
    </row>
    <row r="76" spans="1:17" x14ac:dyDescent="0.25">
      <c r="A76" s="92" t="s">
        <v>125</v>
      </c>
      <c r="B76" s="91">
        <v>1.1162339754079034E-3</v>
      </c>
      <c r="C76" s="91">
        <v>9.1773369918665465E-4</v>
      </c>
      <c r="D76" s="91">
        <v>9.9562532158347099E-4</v>
      </c>
      <c r="E76" s="91">
        <v>1.048877710081716E-3</v>
      </c>
      <c r="F76" s="91">
        <v>9.8116926302713593E-4</v>
      </c>
      <c r="G76" s="91">
        <v>1.0361252594761209E-3</v>
      </c>
      <c r="H76" s="91">
        <v>1.1365130902456734E-3</v>
      </c>
      <c r="I76" s="91">
        <v>1.2116032221894182E-3</v>
      </c>
      <c r="J76" s="91">
        <v>1.0692523246308501E-3</v>
      </c>
      <c r="K76" s="91">
        <v>1.0042633687997041E-3</v>
      </c>
      <c r="L76" s="91">
        <v>9.2550794654342003E-4</v>
      </c>
      <c r="M76" s="91">
        <v>9.5827844017007944E-4</v>
      </c>
      <c r="N76" s="91">
        <v>9.873362201973828E-4</v>
      </c>
      <c r="O76" s="91">
        <v>9.2650379887956316E-4</v>
      </c>
      <c r="P76" s="91">
        <v>1.058213450787303E-3</v>
      </c>
      <c r="Q76" s="91">
        <v>1.163315775623457E-3</v>
      </c>
    </row>
    <row r="77" spans="1:17" x14ac:dyDescent="0.25">
      <c r="A77" s="92" t="s">
        <v>26</v>
      </c>
      <c r="B77" s="91">
        <v>1.674350963111855E-3</v>
      </c>
      <c r="C77" s="91">
        <v>1.3766005487799817E-3</v>
      </c>
      <c r="D77" s="91">
        <v>1.4934379823752064E-3</v>
      </c>
      <c r="E77" s="91">
        <v>1.5733165651225739E-3</v>
      </c>
      <c r="F77" s="91">
        <v>1.4717538945407038E-3</v>
      </c>
      <c r="G77" s="91">
        <v>1.5541878892141813E-3</v>
      </c>
      <c r="H77" s="91">
        <v>1.7047696353685096E-3</v>
      </c>
      <c r="I77" s="91">
        <v>1.8174048332841269E-3</v>
      </c>
      <c r="J77" s="91">
        <v>1.6038784869462747E-3</v>
      </c>
      <c r="K77" s="91">
        <v>1.5063950531995559E-3</v>
      </c>
      <c r="L77" s="91">
        <v>1.3882619198151299E-3</v>
      </c>
      <c r="M77" s="91">
        <v>1.4374176602551189E-3</v>
      </c>
      <c r="N77" s="91">
        <v>1.4810043302960741E-3</v>
      </c>
      <c r="O77" s="91">
        <v>1.3897556983193445E-3</v>
      </c>
      <c r="P77" s="91">
        <v>0</v>
      </c>
      <c r="Q77" s="91">
        <v>1.7449736634351856E-3</v>
      </c>
    </row>
    <row r="78" spans="1:17" x14ac:dyDescent="0.25">
      <c r="A78" s="92" t="s">
        <v>126</v>
      </c>
      <c r="B78" s="91">
        <v>0</v>
      </c>
      <c r="C78" s="91">
        <v>0</v>
      </c>
      <c r="D78" s="91">
        <v>0</v>
      </c>
      <c r="E78" s="91">
        <v>0</v>
      </c>
      <c r="F78" s="91">
        <v>0</v>
      </c>
      <c r="G78" s="91">
        <v>0</v>
      </c>
      <c r="H78" s="91">
        <v>0</v>
      </c>
      <c r="I78" s="91">
        <v>0</v>
      </c>
      <c r="J78" s="91">
        <v>0</v>
      </c>
      <c r="K78" s="91">
        <v>0</v>
      </c>
      <c r="L78" s="91">
        <v>0</v>
      </c>
      <c r="M78" s="91">
        <v>0</v>
      </c>
      <c r="N78" s="91">
        <v>0</v>
      </c>
      <c r="O78" s="91">
        <v>0</v>
      </c>
      <c r="P78" s="91">
        <v>0</v>
      </c>
      <c r="Q78" s="91">
        <v>0</v>
      </c>
    </row>
    <row r="79" spans="1:17" x14ac:dyDescent="0.25">
      <c r="A79" s="92" t="s">
        <v>21</v>
      </c>
      <c r="B79" s="157">
        <v>2.7905849385197585E-3</v>
      </c>
      <c r="C79" s="157">
        <v>2.2943342479666362E-3</v>
      </c>
      <c r="D79" s="157">
        <v>2.4890633039586774E-3</v>
      </c>
      <c r="E79" s="157">
        <v>2.6221942752042895E-3</v>
      </c>
      <c r="F79" s="157">
        <v>2.4529231575678395E-3</v>
      </c>
      <c r="G79" s="157">
        <v>2.5903131486903022E-3</v>
      </c>
      <c r="H79" s="157">
        <v>2.841282725614183E-3</v>
      </c>
      <c r="I79" s="157">
        <v>3.0290080554735452E-3</v>
      </c>
      <c r="J79" s="157">
        <v>2.6731308115771246E-3</v>
      </c>
      <c r="K79" s="157">
        <v>2.5106584219992604E-3</v>
      </c>
      <c r="L79" s="157">
        <v>2.3137698663585498E-3</v>
      </c>
      <c r="M79" s="157">
        <v>2.3956961004251982E-3</v>
      </c>
      <c r="N79" s="157">
        <v>2.4683405504934571E-3</v>
      </c>
      <c r="O79" s="157">
        <v>2.3162594971989077E-3</v>
      </c>
      <c r="P79" s="157">
        <v>4.2328538031492112E-3</v>
      </c>
      <c r="Q79" s="157">
        <v>2.9082894390586428E-3</v>
      </c>
    </row>
    <row r="80" spans="1:17" x14ac:dyDescent="0.25">
      <c r="A80" s="156" t="s">
        <v>149</v>
      </c>
      <c r="B80" s="204">
        <v>1.3873136887541118</v>
      </c>
      <c r="C80" s="204">
        <v>1.1406072127909712</v>
      </c>
      <c r="D80" s="204">
        <v>1.2374149756534849</v>
      </c>
      <c r="E80" s="204">
        <v>1.3035998160633735</v>
      </c>
      <c r="F80" s="204">
        <v>1.2194482335882242</v>
      </c>
      <c r="G80" s="204">
        <v>1.2877504066384027</v>
      </c>
      <c r="H80" s="204">
        <v>1.4125176282776097</v>
      </c>
      <c r="I80" s="204">
        <v>1.5058435529770811</v>
      </c>
      <c r="J80" s="204">
        <v>1.3289224475992691</v>
      </c>
      <c r="K80" s="204">
        <v>1.2481507903762052</v>
      </c>
      <c r="L80" s="204">
        <v>1.150269452084359</v>
      </c>
      <c r="M80" s="204">
        <v>1.1909983273892708</v>
      </c>
      <c r="N80" s="204">
        <v>1.2271128489723937</v>
      </c>
      <c r="O80" s="204">
        <v>1.1515071492055244</v>
      </c>
      <c r="P80" s="204">
        <v>1.3152027605721952</v>
      </c>
      <c r="Q80" s="204">
        <v>1.4458294008442723</v>
      </c>
    </row>
    <row r="81" spans="1:17" x14ac:dyDescent="0.25">
      <c r="A81" s="152" t="s">
        <v>166</v>
      </c>
      <c r="B81" s="151">
        <v>0.71818907209519744</v>
      </c>
      <c r="C81" s="151">
        <v>0.53601962370222245</v>
      </c>
      <c r="D81" s="151">
        <v>0.59137662171855265</v>
      </c>
      <c r="E81" s="151">
        <v>0.6238170966493124</v>
      </c>
      <c r="F81" s="151">
        <v>0.58133120952735817</v>
      </c>
      <c r="G81" s="151">
        <v>0.61370649861764393</v>
      </c>
      <c r="H81" s="151">
        <v>0.67448610625997163</v>
      </c>
      <c r="I81" s="151">
        <v>0.70782180721111909</v>
      </c>
      <c r="J81" s="151">
        <v>0.67562232733298333</v>
      </c>
      <c r="K81" s="151">
        <v>0.63252342192411248</v>
      </c>
      <c r="L81" s="151">
        <v>0.59031345785173839</v>
      </c>
      <c r="M81" s="151">
        <v>0.60498368385584567</v>
      </c>
      <c r="N81" s="151">
        <v>0.6225780896236589</v>
      </c>
      <c r="O81" s="151">
        <v>0.58719625146124266</v>
      </c>
      <c r="P81" s="151">
        <v>0.67890682335199726</v>
      </c>
      <c r="Q81" s="151">
        <v>0.73120763873310535</v>
      </c>
    </row>
    <row r="82" spans="1:17" x14ac:dyDescent="0.25">
      <c r="A82" s="154" t="s">
        <v>30</v>
      </c>
      <c r="B82" s="153">
        <v>0.15395864149055472</v>
      </c>
      <c r="C82" s="153">
        <v>4.8789214391707275E-2</v>
      </c>
      <c r="D82" s="153">
        <v>6.7020046330027366E-2</v>
      </c>
      <c r="E82" s="153">
        <v>7.1761682259182863E-2</v>
      </c>
      <c r="F82" s="153">
        <v>6.3962838212199252E-2</v>
      </c>
      <c r="G82" s="153">
        <v>6.7280456709638031E-2</v>
      </c>
      <c r="H82" s="153">
        <v>7.5683356882604719E-2</v>
      </c>
      <c r="I82" s="153">
        <v>6.4643777001718944E-2</v>
      </c>
      <c r="J82" s="153">
        <v>0.1298520719847211</v>
      </c>
      <c r="K82" s="153">
        <v>0.11905296308368875</v>
      </c>
      <c r="L82" s="153">
        <v>0.12027842704945758</v>
      </c>
      <c r="M82" s="153">
        <v>0.11563488543509504</v>
      </c>
      <c r="N82" s="153">
        <v>0.11806919439400811</v>
      </c>
      <c r="O82" s="153">
        <v>0.11504729401544542</v>
      </c>
      <c r="P82" s="153">
        <v>0.14316801242890179</v>
      </c>
      <c r="Q82" s="153">
        <v>0.1357752890880364</v>
      </c>
    </row>
    <row r="83" spans="1:17" x14ac:dyDescent="0.25">
      <c r="A83" s="154" t="s">
        <v>125</v>
      </c>
      <c r="B83" s="153">
        <v>0.14731870750803502</v>
      </c>
      <c r="C83" s="153">
        <v>0.12242308456993639</v>
      </c>
      <c r="D83" s="153">
        <v>9.1394061541324859E-2</v>
      </c>
      <c r="E83" s="153">
        <v>0.10660436523776627</v>
      </c>
      <c r="F83" s="153">
        <v>9.0272921025558978E-2</v>
      </c>
      <c r="G83" s="153">
        <v>9.465233727752323E-2</v>
      </c>
      <c r="H83" s="153">
        <v>9.4734911565630478E-2</v>
      </c>
      <c r="I83" s="153">
        <v>8.6874493714784951E-2</v>
      </c>
      <c r="J83" s="153">
        <v>9.9364825246563593E-2</v>
      </c>
      <c r="K83" s="153">
        <v>0.11066544113259912</v>
      </c>
      <c r="L83" s="153">
        <v>9.6951866060051614E-2</v>
      </c>
      <c r="M83" s="153">
        <v>0.13404907909193892</v>
      </c>
      <c r="N83" s="153">
        <v>0.11606633357463937</v>
      </c>
      <c r="O83" s="153">
        <v>0.11065348797741131</v>
      </c>
      <c r="P83" s="153">
        <v>0.27269825880865639</v>
      </c>
      <c r="Q83" s="153">
        <v>0.18049484106993793</v>
      </c>
    </row>
    <row r="84" spans="1:17" x14ac:dyDescent="0.25">
      <c r="A84" s="154" t="s">
        <v>29</v>
      </c>
      <c r="B84" s="153">
        <v>0.27746273775082236</v>
      </c>
      <c r="C84" s="153">
        <v>0.22812144255819422</v>
      </c>
      <c r="D84" s="153">
        <v>0.24748299513069705</v>
      </c>
      <c r="E84" s="153">
        <v>0.26071996321267465</v>
      </c>
      <c r="F84" s="153">
        <v>0.24388964671764485</v>
      </c>
      <c r="G84" s="153">
        <v>0.25755008132768054</v>
      </c>
      <c r="H84" s="153">
        <v>0.28250352565552195</v>
      </c>
      <c r="I84" s="153">
        <v>0.30116871059541628</v>
      </c>
      <c r="J84" s="153">
        <v>0.26578448951985384</v>
      </c>
      <c r="K84" s="153">
        <v>0.24963015807524105</v>
      </c>
      <c r="L84" s="153">
        <v>0.23005389041687185</v>
      </c>
      <c r="M84" s="153">
        <v>0.23819966547785412</v>
      </c>
      <c r="N84" s="153">
        <v>0.24542256979447874</v>
      </c>
      <c r="O84" s="153">
        <v>0.23030142984110491</v>
      </c>
      <c r="P84" s="153">
        <v>0.26304055211443911</v>
      </c>
      <c r="Q84" s="153">
        <v>0.28916588016885447</v>
      </c>
    </row>
    <row r="85" spans="1:17" x14ac:dyDescent="0.25">
      <c r="A85" s="154" t="s">
        <v>26</v>
      </c>
      <c r="B85" s="153">
        <v>0.13944898534578531</v>
      </c>
      <c r="C85" s="153">
        <v>0.13668588218238453</v>
      </c>
      <c r="D85" s="153">
        <v>0.18547951871650337</v>
      </c>
      <c r="E85" s="153">
        <v>0.18473108593968857</v>
      </c>
      <c r="F85" s="153">
        <v>0.18320580357195504</v>
      </c>
      <c r="G85" s="153">
        <v>0.19422362330280207</v>
      </c>
      <c r="H85" s="153">
        <v>0.22156431215621453</v>
      </c>
      <c r="I85" s="153">
        <v>0.25513482589919889</v>
      </c>
      <c r="J85" s="153">
        <v>0.18062094058184475</v>
      </c>
      <c r="K85" s="153">
        <v>0.15317485963258359</v>
      </c>
      <c r="L85" s="153">
        <v>0.14302927432535739</v>
      </c>
      <c r="M85" s="153">
        <v>0.11710005385095756</v>
      </c>
      <c r="N85" s="153">
        <v>0.14301999186053271</v>
      </c>
      <c r="O85" s="153">
        <v>0.13119403962728104</v>
      </c>
      <c r="P85" s="153">
        <v>0</v>
      </c>
      <c r="Q85" s="153">
        <v>0.12577162840627654</v>
      </c>
    </row>
    <row r="86" spans="1:17" x14ac:dyDescent="0.25">
      <c r="A86" s="152" t="s">
        <v>165</v>
      </c>
      <c r="B86" s="151">
        <v>0.66912461665891432</v>
      </c>
      <c r="C86" s="151">
        <v>0.60458758908874866</v>
      </c>
      <c r="D86" s="151">
        <v>0.64603835393493236</v>
      </c>
      <c r="E86" s="151">
        <v>0.67978271941406099</v>
      </c>
      <c r="F86" s="151">
        <v>0.63811702406086601</v>
      </c>
      <c r="G86" s="151">
        <v>0.67404390802075875</v>
      </c>
      <c r="H86" s="151">
        <v>0.73803152201763811</v>
      </c>
      <c r="I86" s="151">
        <v>0.79802174576596208</v>
      </c>
      <c r="J86" s="151">
        <v>0.65330012026628592</v>
      </c>
      <c r="K86" s="151">
        <v>0.61562736845209276</v>
      </c>
      <c r="L86" s="151">
        <v>0.55995599423262077</v>
      </c>
      <c r="M86" s="151">
        <v>0.58601464353342503</v>
      </c>
      <c r="N86" s="151">
        <v>0.60453475934873468</v>
      </c>
      <c r="O86" s="151">
        <v>0.56431089774428178</v>
      </c>
      <c r="P86" s="151">
        <v>0.63629593722019806</v>
      </c>
      <c r="Q86" s="151">
        <v>0.71462176211116701</v>
      </c>
    </row>
    <row r="87" spans="1:17" x14ac:dyDescent="0.25">
      <c r="A87" s="156" t="s">
        <v>148</v>
      </c>
      <c r="B87" s="206">
        <v>2.2973123203831824</v>
      </c>
      <c r="C87" s="206">
        <v>1.8887804711390324</v>
      </c>
      <c r="D87" s="206">
        <v>2.0490886034205738</v>
      </c>
      <c r="E87" s="206">
        <v>2.1586869232012846</v>
      </c>
      <c r="F87" s="206">
        <v>2.0193367035883605</v>
      </c>
      <c r="G87" s="206">
        <v>2.1324412054245925</v>
      </c>
      <c r="H87" s="206">
        <v>2.3390486063139613</v>
      </c>
      <c r="I87" s="206">
        <v>2.4935910132412595</v>
      </c>
      <c r="J87" s="206">
        <v>2.2006197563330478</v>
      </c>
      <c r="K87" s="206">
        <v>2.0668665001080959</v>
      </c>
      <c r="L87" s="206">
        <v>1.9047805881645667</v>
      </c>
      <c r="M87" s="206">
        <v>1.9722252820299833</v>
      </c>
      <c r="N87" s="206">
        <v>2.0320288693874766</v>
      </c>
      <c r="O87" s="206">
        <v>1.9068301439848581</v>
      </c>
      <c r="P87" s="206">
        <v>2.1779007373436206</v>
      </c>
      <c r="Q87" s="206">
        <v>2.3942110012009614</v>
      </c>
    </row>
    <row r="88" spans="1:17" x14ac:dyDescent="0.25">
      <c r="A88" s="152" t="s">
        <v>164</v>
      </c>
      <c r="B88" s="151">
        <v>0.49561065020234563</v>
      </c>
      <c r="C88" s="151">
        <v>0.11886809719150893</v>
      </c>
      <c r="D88" s="151">
        <v>0.15783033528850995</v>
      </c>
      <c r="E88" s="151">
        <v>0.16864301823116412</v>
      </c>
      <c r="F88" s="151">
        <v>0.15126789553661638</v>
      </c>
      <c r="G88" s="151">
        <v>0.15919750191422363</v>
      </c>
      <c r="H88" s="151">
        <v>0.17848304599347875</v>
      </c>
      <c r="I88" s="151">
        <v>0.15740583841947223</v>
      </c>
      <c r="J88" s="151">
        <v>0.28810288098089548</v>
      </c>
      <c r="K88" s="151">
        <v>0.26463549697686112</v>
      </c>
      <c r="L88" s="151">
        <v>0.26552589464335719</v>
      </c>
      <c r="M88" s="151">
        <v>0.25668465959090114</v>
      </c>
      <c r="N88" s="151">
        <v>0.2622711529490564</v>
      </c>
      <c r="O88" s="151">
        <v>0.25482659859876999</v>
      </c>
      <c r="P88" s="151">
        <v>0.31516310742305331</v>
      </c>
      <c r="Q88" s="151">
        <v>0.34099648557606277</v>
      </c>
    </row>
    <row r="89" spans="1:17" x14ac:dyDescent="0.25">
      <c r="A89" s="154" t="s">
        <v>30</v>
      </c>
      <c r="B89" s="205">
        <v>0.3186834084396441</v>
      </c>
      <c r="C89" s="205">
        <v>0.10099019442436231</v>
      </c>
      <c r="D89" s="205">
        <v>0.13872671641848891</v>
      </c>
      <c r="E89" s="205">
        <v>0.14854156464560747</v>
      </c>
      <c r="F89" s="205">
        <v>0.13239851363710373</v>
      </c>
      <c r="G89" s="205">
        <v>0.13926574733331082</v>
      </c>
      <c r="H89" s="205">
        <v>0.15665915144478698</v>
      </c>
      <c r="I89" s="205">
        <v>0.13380800837076709</v>
      </c>
      <c r="J89" s="205">
        <v>0.26878452870461117</v>
      </c>
      <c r="K89" s="205">
        <v>0.24643114340987909</v>
      </c>
      <c r="L89" s="205">
        <v>0.24896776642597107</v>
      </c>
      <c r="M89" s="205">
        <v>0.23935596643495091</v>
      </c>
      <c r="N89" s="205">
        <v>0.24439481237897132</v>
      </c>
      <c r="O89" s="205">
        <v>0.2381396940999205</v>
      </c>
      <c r="P89" s="205">
        <v>0.29634757580769411</v>
      </c>
      <c r="Q89" s="205">
        <v>0.28104516569865945</v>
      </c>
    </row>
    <row r="90" spans="1:17" x14ac:dyDescent="0.25">
      <c r="A90" s="154" t="s">
        <v>125</v>
      </c>
      <c r="B90" s="205">
        <v>9.0891314569138931E-2</v>
      </c>
      <c r="C90" s="205">
        <v>8.4469018182902825E-3</v>
      </c>
      <c r="D90" s="205">
        <v>6.3059729897047357E-3</v>
      </c>
      <c r="E90" s="205">
        <v>7.3554477877099825E-3</v>
      </c>
      <c r="F90" s="205">
        <v>6.2286169592268882E-3</v>
      </c>
      <c r="G90" s="205">
        <v>6.5307862701188381E-3</v>
      </c>
      <c r="H90" s="205">
        <v>6.5364836997074136E-3</v>
      </c>
      <c r="I90" s="205">
        <v>5.9941335533272152E-3</v>
      </c>
      <c r="J90" s="205">
        <v>6.8559367377303334E-3</v>
      </c>
      <c r="K90" s="205">
        <v>7.6356523707000398E-3</v>
      </c>
      <c r="L90" s="205">
        <v>6.6894482898072682E-3</v>
      </c>
      <c r="M90" s="205">
        <v>9.249067803670569E-3</v>
      </c>
      <c r="N90" s="205">
        <v>8.0083011105135347E-3</v>
      </c>
      <c r="O90" s="205">
        <v>7.6348276314065098E-3</v>
      </c>
      <c r="P90" s="205">
        <v>1.8815531615359201E-2</v>
      </c>
      <c r="Q90" s="205">
        <v>3.5331663866799257E-2</v>
      </c>
    </row>
    <row r="91" spans="1:17" x14ac:dyDescent="0.25">
      <c r="A91" s="154" t="s">
        <v>29</v>
      </c>
      <c r="B91" s="205">
        <v>0</v>
      </c>
      <c r="C91" s="205">
        <v>0</v>
      </c>
      <c r="D91" s="205">
        <v>0</v>
      </c>
      <c r="E91" s="205">
        <v>0</v>
      </c>
      <c r="F91" s="205">
        <v>0</v>
      </c>
      <c r="G91" s="205">
        <v>0</v>
      </c>
      <c r="H91" s="205">
        <v>0</v>
      </c>
      <c r="I91" s="205">
        <v>0</v>
      </c>
      <c r="J91" s="205">
        <v>0</v>
      </c>
      <c r="K91" s="205">
        <v>0</v>
      </c>
      <c r="L91" s="205">
        <v>0</v>
      </c>
      <c r="M91" s="205">
        <v>0</v>
      </c>
      <c r="N91" s="205">
        <v>0</v>
      </c>
      <c r="O91" s="205">
        <v>0</v>
      </c>
      <c r="P91" s="205">
        <v>0</v>
      </c>
      <c r="Q91" s="205">
        <v>0</v>
      </c>
    </row>
    <row r="92" spans="1:17" x14ac:dyDescent="0.25">
      <c r="A92" s="154" t="s">
        <v>26</v>
      </c>
      <c r="B92" s="205">
        <v>8.6035927193562595E-2</v>
      </c>
      <c r="C92" s="205">
        <v>9.4310009488563166E-3</v>
      </c>
      <c r="D92" s="205">
        <v>1.2797645880316325E-2</v>
      </c>
      <c r="E92" s="205">
        <v>1.2746005797846653E-2</v>
      </c>
      <c r="F92" s="205">
        <v>1.2640764940285777E-2</v>
      </c>
      <c r="G92" s="205">
        <v>1.3400968310793984E-2</v>
      </c>
      <c r="H92" s="205">
        <v>1.5287410848984358E-2</v>
      </c>
      <c r="I92" s="205">
        <v>1.7603696495377939E-2</v>
      </c>
      <c r="J92" s="205">
        <v>1.2462415538553984E-2</v>
      </c>
      <c r="K92" s="205">
        <v>1.0568701196282001E-2</v>
      </c>
      <c r="L92" s="205">
        <v>9.8686799275788644E-3</v>
      </c>
      <c r="M92" s="205">
        <v>8.079625352279662E-3</v>
      </c>
      <c r="N92" s="205">
        <v>9.8680394595715201E-3</v>
      </c>
      <c r="O92" s="205">
        <v>9.0520768674429829E-3</v>
      </c>
      <c r="P92" s="205">
        <v>0</v>
      </c>
      <c r="Q92" s="205">
        <v>2.4619656010604084E-2</v>
      </c>
    </row>
    <row r="93" spans="1:17" x14ac:dyDescent="0.25">
      <c r="A93" s="152" t="s">
        <v>163</v>
      </c>
      <c r="B93" s="151">
        <v>1.8017016701808368</v>
      </c>
      <c r="C93" s="151">
        <v>1.7699123739475233</v>
      </c>
      <c r="D93" s="151">
        <v>1.891258268132064</v>
      </c>
      <c r="E93" s="151">
        <v>1.9900439049701204</v>
      </c>
      <c r="F93" s="151">
        <v>1.868068808051744</v>
      </c>
      <c r="G93" s="151">
        <v>1.9732437035103687</v>
      </c>
      <c r="H93" s="151">
        <v>2.1605655603204825</v>
      </c>
      <c r="I93" s="151">
        <v>2.3361851748217872</v>
      </c>
      <c r="J93" s="151">
        <v>1.9125168753521522</v>
      </c>
      <c r="K93" s="151">
        <v>1.8022310031312347</v>
      </c>
      <c r="L93" s="151">
        <v>1.6392546935212096</v>
      </c>
      <c r="M93" s="151">
        <v>1.7155406224390821</v>
      </c>
      <c r="N93" s="151">
        <v>1.7697577164384202</v>
      </c>
      <c r="O93" s="151">
        <v>1.652003545386088</v>
      </c>
      <c r="P93" s="151">
        <v>1.8627376299205671</v>
      </c>
      <c r="Q93" s="151">
        <v>2.0532145156248989</v>
      </c>
    </row>
    <row r="94" spans="1:17" x14ac:dyDescent="0.25">
      <c r="A94" s="156" t="s">
        <v>147</v>
      </c>
      <c r="B94" s="206">
        <v>1.1447238557612267</v>
      </c>
      <c r="C94" s="206">
        <v>0.9411572142041813</v>
      </c>
      <c r="D94" s="206">
        <v>1.0210368812686039</v>
      </c>
      <c r="E94" s="206">
        <v>1.0756484419567922</v>
      </c>
      <c r="F94" s="206">
        <v>1.0062118576138011</v>
      </c>
      <c r="G94" s="206">
        <v>1.0625705078056602</v>
      </c>
      <c r="H94" s="206">
        <v>1.165520558818069</v>
      </c>
      <c r="I94" s="206">
        <v>1.2425272323847392</v>
      </c>
      <c r="J94" s="206">
        <v>1.0965430821847166</v>
      </c>
      <c r="K94" s="206">
        <v>1.0298953992258286</v>
      </c>
      <c r="L94" s="206">
        <v>0.94912988535193521</v>
      </c>
      <c r="M94" s="206">
        <v>0.98273678735095427</v>
      </c>
      <c r="N94" s="206">
        <v>1.012536215361163</v>
      </c>
      <c r="O94" s="206">
        <v>0.95015115504190573</v>
      </c>
      <c r="P94" s="206">
        <v>1.0852224607846845</v>
      </c>
      <c r="Q94" s="206">
        <v>1.1930073349119428</v>
      </c>
    </row>
    <row r="95" spans="1:17" x14ac:dyDescent="0.25">
      <c r="A95" s="152" t="s">
        <v>162</v>
      </c>
      <c r="B95" s="151">
        <v>0.39160004101223117</v>
      </c>
      <c r="C95" s="151">
        <v>0.28888046607469542</v>
      </c>
      <c r="D95" s="151">
        <v>0.12847516812504994</v>
      </c>
      <c r="E95" s="151">
        <v>0.11442562289725858</v>
      </c>
      <c r="F95" s="151">
        <v>0.11865192421921586</v>
      </c>
      <c r="G95" s="151">
        <v>9.6299379425070553E-2</v>
      </c>
      <c r="H95" s="151">
        <v>0.14406594940107156</v>
      </c>
      <c r="I95" s="151">
        <v>0.20703587642068688</v>
      </c>
      <c r="J95" s="151">
        <v>0.31732891052056594</v>
      </c>
      <c r="K95" s="151">
        <v>0.27997704005720214</v>
      </c>
      <c r="L95" s="151">
        <v>0.30891077064171624</v>
      </c>
      <c r="M95" s="151">
        <v>0.26480260381089227</v>
      </c>
      <c r="N95" s="151">
        <v>0.20191383378500358</v>
      </c>
      <c r="O95" s="151">
        <v>0.19807287163994075</v>
      </c>
      <c r="P95" s="151">
        <v>7.0829426059235992E-2</v>
      </c>
      <c r="Q95" s="151">
        <v>0.39950203542394525</v>
      </c>
    </row>
    <row r="96" spans="1:17" x14ac:dyDescent="0.25">
      <c r="A96" s="154" t="s">
        <v>30</v>
      </c>
      <c r="B96" s="153">
        <v>6.6644741829217882E-2</v>
      </c>
      <c r="C96" s="153">
        <v>2.1119597871907512E-2</v>
      </c>
      <c r="D96" s="153">
        <v>2.9011256801203419E-2</v>
      </c>
      <c r="E96" s="153">
        <v>3.1063789216969871E-2</v>
      </c>
      <c r="F96" s="153">
        <v>2.7687869924323642E-2</v>
      </c>
      <c r="G96" s="153">
        <v>2.9123981766497827E-2</v>
      </c>
      <c r="H96" s="153">
        <v>3.2761381442295921E-2</v>
      </c>
      <c r="I96" s="153">
        <v>2.7982630837966926E-2</v>
      </c>
      <c r="J96" s="153">
        <v>5.6209627011691146E-2</v>
      </c>
      <c r="K96" s="153">
        <v>5.1534970118599019E-2</v>
      </c>
      <c r="L96" s="153">
        <v>5.2065441996169498E-2</v>
      </c>
      <c r="M96" s="153">
        <v>5.0055372089950957E-2</v>
      </c>
      <c r="N96" s="153">
        <v>5.1109121918662535E-2</v>
      </c>
      <c r="O96" s="153">
        <v>4.9801018855313114E-2</v>
      </c>
      <c r="P96" s="153">
        <v>6.1973755640808106E-2</v>
      </c>
      <c r="Q96" s="153">
        <v>5.8773635571568249E-2</v>
      </c>
    </row>
    <row r="97" spans="1:17" x14ac:dyDescent="0.25">
      <c r="A97" s="154" t="s">
        <v>125</v>
      </c>
      <c r="B97" s="153">
        <v>0.16693649900768653</v>
      </c>
      <c r="C97" s="153">
        <v>0.12651091092437416</v>
      </c>
      <c r="D97" s="153">
        <v>3.2832351949967545E-2</v>
      </c>
      <c r="E97" s="153">
        <v>3.0503446554914746E-2</v>
      </c>
      <c r="F97" s="153">
        <v>3.0026434054834371E-2</v>
      </c>
      <c r="G97" s="153">
        <v>2.2010514073783471E-2</v>
      </c>
      <c r="H97" s="153">
        <v>3.3336877271940901E-2</v>
      </c>
      <c r="I97" s="153">
        <v>4.5481684755095328E-2</v>
      </c>
      <c r="J97" s="153">
        <v>9.2669253730093229E-2</v>
      </c>
      <c r="K97" s="153">
        <v>9.5817971589940251E-2</v>
      </c>
      <c r="L97" s="153">
        <v>0.10376496195076468</v>
      </c>
      <c r="M97" s="153">
        <v>0.1146198209502902</v>
      </c>
      <c r="N97" s="153">
        <v>6.7557984631982301E-2</v>
      </c>
      <c r="O97" s="153">
        <v>6.7839426939727832E-2</v>
      </c>
      <c r="P97" s="153">
        <v>8.8556704184278908E-3</v>
      </c>
      <c r="Q97" s="153">
        <v>0.20080460810661904</v>
      </c>
    </row>
    <row r="98" spans="1:17" x14ac:dyDescent="0.25">
      <c r="A98" s="154" t="s">
        <v>26</v>
      </c>
      <c r="B98" s="153">
        <v>0.15801880017532677</v>
      </c>
      <c r="C98" s="153">
        <v>0.14124995727841377</v>
      </c>
      <c r="D98" s="153">
        <v>6.6631559373878976E-2</v>
      </c>
      <c r="E98" s="153">
        <v>5.2858387125373968E-2</v>
      </c>
      <c r="F98" s="153">
        <v>6.0937620240057846E-2</v>
      </c>
      <c r="G98" s="153">
        <v>4.5164883584789248E-2</v>
      </c>
      <c r="H98" s="153">
        <v>7.7967690686834734E-2</v>
      </c>
      <c r="I98" s="153">
        <v>0.13357156082762461</v>
      </c>
      <c r="J98" s="153">
        <v>0.16845002977878157</v>
      </c>
      <c r="K98" s="153">
        <v>0.13262409834866284</v>
      </c>
      <c r="L98" s="153">
        <v>0.15308036669478209</v>
      </c>
      <c r="M98" s="153">
        <v>0.10012741077065107</v>
      </c>
      <c r="N98" s="153">
        <v>8.3246727234358747E-2</v>
      </c>
      <c r="O98" s="153">
        <v>8.0432425844899819E-2</v>
      </c>
      <c r="P98" s="153">
        <v>0</v>
      </c>
      <c r="Q98" s="153">
        <v>0.13992379174575797</v>
      </c>
    </row>
    <row r="99" spans="1:17" x14ac:dyDescent="0.25">
      <c r="A99" s="152" t="s">
        <v>161</v>
      </c>
      <c r="B99" s="151">
        <v>0.66429788302968706</v>
      </c>
      <c r="C99" s="151">
        <v>0.5461655593594662</v>
      </c>
      <c r="D99" s="151">
        <v>0.59252075101634483</v>
      </c>
      <c r="E99" s="151">
        <v>0.62421253761756457</v>
      </c>
      <c r="F99" s="151">
        <v>0.58391760032617046</v>
      </c>
      <c r="G99" s="151">
        <v>0.61662324529411461</v>
      </c>
      <c r="H99" s="151">
        <v>0.67636647559472118</v>
      </c>
      <c r="I99" s="151">
        <v>0.72105443240809564</v>
      </c>
      <c r="J99" s="151">
        <v>0.63633796437461132</v>
      </c>
      <c r="K99" s="151">
        <v>0.59766146219847616</v>
      </c>
      <c r="L99" s="151">
        <v>0.5507922023169709</v>
      </c>
      <c r="M99" s="151">
        <v>0.57029471704205126</v>
      </c>
      <c r="N99" s="151">
        <v>0.5875877059520388</v>
      </c>
      <c r="O99" s="151">
        <v>0.55138485816985183</v>
      </c>
      <c r="P99" s="151">
        <v>0.62976846309902057</v>
      </c>
      <c r="Q99" s="151">
        <v>0.69231740304204792</v>
      </c>
    </row>
    <row r="100" spans="1:17" x14ac:dyDescent="0.25">
      <c r="A100" s="150" t="s">
        <v>33</v>
      </c>
      <c r="B100" s="87">
        <v>0.48097262828099924</v>
      </c>
      <c r="C100" s="87">
        <v>0.40000160539403856</v>
      </c>
      <c r="D100" s="87">
        <v>0.48721424458925766</v>
      </c>
      <c r="E100" s="87">
        <v>0.46475705971296816</v>
      </c>
      <c r="F100" s="87">
        <v>0.47436474716859794</v>
      </c>
      <c r="G100" s="87">
        <v>0.48258092995053992</v>
      </c>
      <c r="H100" s="87">
        <v>0.52647258235753158</v>
      </c>
      <c r="I100" s="87">
        <v>0.56588784498491485</v>
      </c>
      <c r="J100" s="87">
        <v>0.54507139105156688</v>
      </c>
      <c r="K100" s="87">
        <v>0.48430927676577368</v>
      </c>
      <c r="L100" s="87">
        <v>0.42009659960517587</v>
      </c>
      <c r="M100" s="87">
        <v>0.45411454893903214</v>
      </c>
      <c r="N100" s="87">
        <v>0.4994433002457031</v>
      </c>
      <c r="O100" s="87">
        <v>0.46590368310034685</v>
      </c>
      <c r="P100" s="87">
        <v>0.53471197100816481</v>
      </c>
      <c r="Q100" s="87">
        <v>0.55513087345966783</v>
      </c>
    </row>
    <row r="101" spans="1:17" x14ac:dyDescent="0.25">
      <c r="A101" s="150" t="s">
        <v>31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30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125</v>
      </c>
      <c r="B103" s="87">
        <v>3.358860397564372E-2</v>
      </c>
      <c r="C103" s="87">
        <v>2.5367219280304585E-2</v>
      </c>
      <c r="D103" s="87">
        <v>1.9212266927639859E-2</v>
      </c>
      <c r="E103" s="87">
        <v>2.2405766373523039E-2</v>
      </c>
      <c r="F103" s="87">
        <v>1.893315832099195E-2</v>
      </c>
      <c r="G103" s="87">
        <v>1.9846476470259188E-2</v>
      </c>
      <c r="H103" s="87">
        <v>1.9923692753816519E-2</v>
      </c>
      <c r="I103" s="87">
        <v>1.8047636433209977E-2</v>
      </c>
      <c r="J103" s="87">
        <v>2.218518877470789E-2</v>
      </c>
      <c r="K103" s="87">
        <v>2.4623979770347769E-2</v>
      </c>
      <c r="L103" s="87">
        <v>2.18609801684501E-2</v>
      </c>
      <c r="M103" s="87">
        <v>2.9923733635397052E-2</v>
      </c>
      <c r="N103" s="87">
        <v>2.5829442678190446E-2</v>
      </c>
      <c r="O103" s="87">
        <v>2.4757883839913893E-2</v>
      </c>
      <c r="P103" s="87">
        <v>6.2976846309902038E-2</v>
      </c>
      <c r="Q103" s="87">
        <v>4.0188304434537969E-2</v>
      </c>
    </row>
    <row r="104" spans="1:17" x14ac:dyDescent="0.25">
      <c r="A104" s="150" t="s">
        <v>29</v>
      </c>
      <c r="B104" s="87">
        <v>0.11689546644571909</v>
      </c>
      <c r="C104" s="87">
        <v>9.1547398029480989E-2</v>
      </c>
      <c r="D104" s="87">
        <v>4.6054431325452741E-2</v>
      </c>
      <c r="E104" s="87">
        <v>9.7034224142840048E-2</v>
      </c>
      <c r="F104" s="87">
        <v>5.1161093124955474E-2</v>
      </c>
      <c r="G104" s="87">
        <v>7.2379990814163284E-2</v>
      </c>
      <c r="H104" s="87">
        <v>8.2257245677717555E-2</v>
      </c>
      <c r="I104" s="87">
        <v>8.306114418237133E-2</v>
      </c>
      <c r="J104" s="87">
        <v>2.7632776885583452E-2</v>
      </c>
      <c r="K104" s="87">
        <v>5.3586039212854882E-2</v>
      </c>
      <c r="L104" s="87">
        <v>7.5616382480098013E-2</v>
      </c>
      <c r="M104" s="87">
        <v>5.9150696398814075E-2</v>
      </c>
      <c r="N104" s="87">
        <v>2.9385635111131826E-2</v>
      </c>
      <c r="O104" s="87">
        <v>3.0342689252519862E-2</v>
      </c>
      <c r="P104" s="87">
        <v>3.2079645780953625E-2</v>
      </c>
      <c r="Q104" s="87">
        <v>6.7954789278175387E-2</v>
      </c>
    </row>
    <row r="105" spans="1:17" x14ac:dyDescent="0.25">
      <c r="A105" s="150" t="s">
        <v>28</v>
      </c>
      <c r="B105" s="87">
        <v>0</v>
      </c>
      <c r="C105" s="87">
        <v>0</v>
      </c>
      <c r="D105" s="87">
        <v>0</v>
      </c>
      <c r="E105" s="87">
        <v>0</v>
      </c>
      <c r="F105" s="87">
        <v>0</v>
      </c>
      <c r="G105" s="87">
        <v>0</v>
      </c>
      <c r="H105" s="87">
        <v>0</v>
      </c>
      <c r="I105" s="87">
        <v>0</v>
      </c>
      <c r="J105" s="87">
        <v>0</v>
      </c>
      <c r="K105" s="87">
        <v>0</v>
      </c>
      <c r="L105" s="87">
        <v>0</v>
      </c>
      <c r="M105" s="87">
        <v>0</v>
      </c>
      <c r="N105" s="87">
        <v>0</v>
      </c>
      <c r="O105" s="87">
        <v>0</v>
      </c>
      <c r="P105" s="87">
        <v>0</v>
      </c>
      <c r="Q105" s="87">
        <v>0</v>
      </c>
    </row>
    <row r="106" spans="1:17" x14ac:dyDescent="0.25">
      <c r="A106" s="150" t="s">
        <v>26</v>
      </c>
      <c r="B106" s="87">
        <v>3.2841184327325003E-2</v>
      </c>
      <c r="C106" s="87">
        <v>2.9249336655642041E-2</v>
      </c>
      <c r="D106" s="87">
        <v>4.00398081739946E-2</v>
      </c>
      <c r="E106" s="87">
        <v>4.0015487388233399E-2</v>
      </c>
      <c r="F106" s="87">
        <v>3.9458601711625095E-2</v>
      </c>
      <c r="G106" s="87">
        <v>4.1815848059152283E-2</v>
      </c>
      <c r="H106" s="87">
        <v>4.7712954805655551E-2</v>
      </c>
      <c r="I106" s="87">
        <v>5.4057806807599515E-2</v>
      </c>
      <c r="J106" s="87">
        <v>4.1448607662753115E-2</v>
      </c>
      <c r="K106" s="87">
        <v>3.5142166449499808E-2</v>
      </c>
      <c r="L106" s="87">
        <v>3.3218240063246918E-2</v>
      </c>
      <c r="M106" s="87">
        <v>2.7105738068808043E-2</v>
      </c>
      <c r="N106" s="87">
        <v>3.2929327917013383E-2</v>
      </c>
      <c r="O106" s="87">
        <v>3.038060197707124E-2</v>
      </c>
      <c r="P106" s="87">
        <v>0</v>
      </c>
      <c r="Q106" s="87">
        <v>2.9043435869666862E-2</v>
      </c>
    </row>
    <row r="107" spans="1:17" x14ac:dyDescent="0.25">
      <c r="A107" s="150" t="s">
        <v>25</v>
      </c>
      <c r="B107" s="87">
        <v>0</v>
      </c>
      <c r="C107" s="87">
        <v>0</v>
      </c>
      <c r="D107" s="87">
        <v>0</v>
      </c>
      <c r="E107" s="87">
        <v>0</v>
      </c>
      <c r="F107" s="87">
        <v>0</v>
      </c>
      <c r="G107" s="87">
        <v>0</v>
      </c>
      <c r="H107" s="87">
        <v>0</v>
      </c>
      <c r="I107" s="87">
        <v>0</v>
      </c>
      <c r="J107" s="87">
        <v>0</v>
      </c>
      <c r="K107" s="87">
        <v>0</v>
      </c>
      <c r="L107" s="87">
        <v>0</v>
      </c>
      <c r="M107" s="87">
        <v>0</v>
      </c>
      <c r="N107" s="87">
        <v>0</v>
      </c>
      <c r="O107" s="87">
        <v>0</v>
      </c>
      <c r="P107" s="87">
        <v>0</v>
      </c>
      <c r="Q107" s="87">
        <v>0</v>
      </c>
    </row>
    <row r="108" spans="1:17" x14ac:dyDescent="0.25">
      <c r="A108" s="150" t="s">
        <v>86</v>
      </c>
      <c r="B108" s="87">
        <v>0</v>
      </c>
      <c r="C108" s="87">
        <v>0</v>
      </c>
      <c r="D108" s="87">
        <v>0</v>
      </c>
      <c r="E108" s="87">
        <v>0</v>
      </c>
      <c r="F108" s="87">
        <v>0</v>
      </c>
      <c r="G108" s="87">
        <v>0</v>
      </c>
      <c r="H108" s="87">
        <v>0</v>
      </c>
      <c r="I108" s="87">
        <v>0</v>
      </c>
      <c r="J108" s="87">
        <v>0</v>
      </c>
      <c r="K108" s="87">
        <v>0</v>
      </c>
      <c r="L108" s="87">
        <v>0</v>
      </c>
      <c r="M108" s="87">
        <v>0</v>
      </c>
      <c r="N108" s="87">
        <v>0</v>
      </c>
      <c r="O108" s="87">
        <v>0</v>
      </c>
      <c r="P108" s="87">
        <v>0</v>
      </c>
      <c r="Q108" s="87">
        <v>0</v>
      </c>
    </row>
    <row r="109" spans="1:17" x14ac:dyDescent="0.25">
      <c r="A109" s="150" t="s">
        <v>22</v>
      </c>
      <c r="B109" s="87">
        <v>0</v>
      </c>
      <c r="C109" s="87">
        <v>0</v>
      </c>
      <c r="D109" s="87">
        <v>0</v>
      </c>
      <c r="E109" s="87">
        <v>0</v>
      </c>
      <c r="F109" s="87">
        <v>0</v>
      </c>
      <c r="G109" s="87">
        <v>0</v>
      </c>
      <c r="H109" s="87">
        <v>0</v>
      </c>
      <c r="I109" s="87">
        <v>0</v>
      </c>
      <c r="J109" s="87">
        <v>0</v>
      </c>
      <c r="K109" s="87">
        <v>0</v>
      </c>
      <c r="L109" s="87">
        <v>0</v>
      </c>
      <c r="M109" s="87">
        <v>0</v>
      </c>
      <c r="N109" s="87">
        <v>0</v>
      </c>
      <c r="O109" s="87">
        <v>0</v>
      </c>
      <c r="P109" s="87">
        <v>0</v>
      </c>
      <c r="Q109" s="87">
        <v>0</v>
      </c>
    </row>
    <row r="110" spans="1:17" x14ac:dyDescent="0.25">
      <c r="A110" s="149" t="s">
        <v>160</v>
      </c>
      <c r="B110" s="148">
        <v>8.8825931719308582E-2</v>
      </c>
      <c r="C110" s="148">
        <v>0.10611118877001972</v>
      </c>
      <c r="D110" s="148">
        <v>0.30004096212720904</v>
      </c>
      <c r="E110" s="148">
        <v>0.33701028144196904</v>
      </c>
      <c r="F110" s="148">
        <v>0.3036423330684147</v>
      </c>
      <c r="G110" s="148">
        <v>0.34964788308647499</v>
      </c>
      <c r="H110" s="148">
        <v>0.34508813382227632</v>
      </c>
      <c r="I110" s="148">
        <v>0.3144369235559567</v>
      </c>
      <c r="J110" s="148">
        <v>0.14287620728953931</v>
      </c>
      <c r="K110" s="148">
        <v>0.15225689697015032</v>
      </c>
      <c r="L110" s="148">
        <v>8.942691239324807E-2</v>
      </c>
      <c r="M110" s="148">
        <v>0.1476394664980108</v>
      </c>
      <c r="N110" s="148">
        <v>0.22303467562412058</v>
      </c>
      <c r="O110" s="148">
        <v>0.20069342523211314</v>
      </c>
      <c r="P110" s="148">
        <v>0.38462457162642788</v>
      </c>
      <c r="Q110" s="148">
        <v>0.10118789644594967</v>
      </c>
    </row>
    <row r="111" spans="1:17" x14ac:dyDescent="0.25">
      <c r="A111" s="195"/>
      <c r="B111" s="194"/>
      <c r="C111" s="194"/>
      <c r="D111" s="194"/>
      <c r="E111" s="194"/>
      <c r="F111" s="194"/>
      <c r="G111" s="194"/>
      <c r="H111" s="194"/>
      <c r="I111" s="194"/>
      <c r="J111" s="194"/>
      <c r="K111" s="194"/>
      <c r="L111" s="194"/>
      <c r="M111" s="194"/>
      <c r="N111" s="194"/>
      <c r="O111" s="194"/>
      <c r="P111" s="194"/>
      <c r="Q111" s="194"/>
    </row>
    <row r="112" spans="1:17" ht="12.75" x14ac:dyDescent="0.25">
      <c r="A112" s="97" t="s">
        <v>42</v>
      </c>
      <c r="B112" s="96">
        <v>146.21750299041477</v>
      </c>
      <c r="C112" s="96">
        <v>162.77240951484285</v>
      </c>
      <c r="D112" s="96">
        <v>166.68482727198008</v>
      </c>
      <c r="E112" s="96">
        <v>161.28325503307855</v>
      </c>
      <c r="F112" s="96">
        <v>167.05092351255615</v>
      </c>
      <c r="G112" s="96">
        <v>180.57990410879356</v>
      </c>
      <c r="H112" s="96">
        <v>173.38940623482844</v>
      </c>
      <c r="I112" s="96">
        <v>173.79881790394066</v>
      </c>
      <c r="J112" s="96">
        <v>167.68043249005294</v>
      </c>
      <c r="K112" s="96">
        <v>160.1314772051569</v>
      </c>
      <c r="L112" s="96">
        <v>141.62640792092446</v>
      </c>
      <c r="M112" s="96">
        <v>162.31158380321784</v>
      </c>
      <c r="N112" s="96">
        <v>163.44176929964826</v>
      </c>
      <c r="O112" s="96">
        <v>154.96301711604536</v>
      </c>
      <c r="P112" s="96">
        <v>155.87473104803303</v>
      </c>
      <c r="Q112" s="96">
        <v>148.51291890016952</v>
      </c>
    </row>
    <row r="113" spans="1:17" x14ac:dyDescent="0.25">
      <c r="A113" s="132" t="s">
        <v>83</v>
      </c>
      <c r="B113" s="160">
        <v>0.21428869775900067</v>
      </c>
      <c r="C113" s="160">
        <v>0.23855069983185948</v>
      </c>
      <c r="D113" s="160">
        <v>0.24428453394282143</v>
      </c>
      <c r="E113" s="160">
        <v>0.23636827318571313</v>
      </c>
      <c r="F113" s="160">
        <v>0.24482106537745185</v>
      </c>
      <c r="G113" s="160">
        <v>0.26464842923391535</v>
      </c>
      <c r="H113" s="160">
        <v>0.25411041296269055</v>
      </c>
      <c r="I113" s="160">
        <v>0.25471042521585524</v>
      </c>
      <c r="J113" s="160">
        <v>0.24574364069337848</v>
      </c>
      <c r="K113" s="160">
        <v>0.2346802880553065</v>
      </c>
      <c r="L113" s="160">
        <v>0.20756022980128058</v>
      </c>
      <c r="M113" s="160">
        <v>0.23787533785659404</v>
      </c>
      <c r="N113" s="160">
        <v>0.23953167839929951</v>
      </c>
      <c r="O113" s="160">
        <v>0.22710566422940459</v>
      </c>
      <c r="P113" s="160">
        <v>0.22844182431433757</v>
      </c>
      <c r="Q113" s="160">
        <v>0.21765273883518352</v>
      </c>
    </row>
    <row r="114" spans="1:17" x14ac:dyDescent="0.25">
      <c r="A114" s="76" t="s">
        <v>82</v>
      </c>
      <c r="B114" s="159">
        <v>0.10681636998233413</v>
      </c>
      <c r="C114" s="159">
        <v>0.1189102368872572</v>
      </c>
      <c r="D114" s="159">
        <v>0.12176837804084548</v>
      </c>
      <c r="E114" s="159">
        <v>0.11782236387047192</v>
      </c>
      <c r="F114" s="159">
        <v>0.12203582257164891</v>
      </c>
      <c r="G114" s="159">
        <v>0.13191915779004779</v>
      </c>
      <c r="H114" s="159">
        <v>0.12666627858233079</v>
      </c>
      <c r="I114" s="159">
        <v>0.12696536636203282</v>
      </c>
      <c r="J114" s="159">
        <v>0.12249569818484349</v>
      </c>
      <c r="K114" s="159">
        <v>0.11698095484563864</v>
      </c>
      <c r="L114" s="159">
        <v>0.10346243423909483</v>
      </c>
      <c r="M114" s="159">
        <v>0.11857358957278667</v>
      </c>
      <c r="N114" s="159">
        <v>0.11939922473729425</v>
      </c>
      <c r="O114" s="159">
        <v>0.11320523624953009</v>
      </c>
      <c r="P114" s="159">
        <v>0.11387127123635123</v>
      </c>
      <c r="Q114" s="159">
        <v>0.10849324169786173</v>
      </c>
    </row>
    <row r="115" spans="1:17" x14ac:dyDescent="0.25">
      <c r="A115" s="76" t="s">
        <v>81</v>
      </c>
      <c r="B115" s="159">
        <v>2.7226578157823975</v>
      </c>
      <c r="C115" s="159">
        <v>3.030920128545568</v>
      </c>
      <c r="D115" s="159">
        <v>3.1037716994397435</v>
      </c>
      <c r="E115" s="159">
        <v>3.0031911767732975</v>
      </c>
      <c r="F115" s="159">
        <v>3.1105886315466917</v>
      </c>
      <c r="G115" s="159">
        <v>3.362506384254647</v>
      </c>
      <c r="H115" s="159">
        <v>3.2286149907105974</v>
      </c>
      <c r="I115" s="159">
        <v>3.2362384821393495</v>
      </c>
      <c r="J115" s="159">
        <v>3.1223104671862947</v>
      </c>
      <c r="K115" s="159">
        <v>2.9817443811359707</v>
      </c>
      <c r="L115" s="159">
        <v>2.6371688652922001</v>
      </c>
      <c r="M115" s="159">
        <v>3.0223392767336517</v>
      </c>
      <c r="N115" s="159">
        <v>3.0433840101766911</v>
      </c>
      <c r="O115" s="159">
        <v>2.8855045468522369</v>
      </c>
      <c r="P115" s="159">
        <v>2.902481208414065</v>
      </c>
      <c r="Q115" s="159">
        <v>2.765399840091038</v>
      </c>
    </row>
    <row r="116" spans="1:17" x14ac:dyDescent="0.25">
      <c r="A116" s="76" t="s">
        <v>80</v>
      </c>
      <c r="B116" s="159">
        <v>7.1429565919666899E-2</v>
      </c>
      <c r="C116" s="159">
        <v>7.9516899943953154E-2</v>
      </c>
      <c r="D116" s="159">
        <v>8.1428177980940472E-2</v>
      </c>
      <c r="E116" s="159">
        <v>7.8789424395237714E-2</v>
      </c>
      <c r="F116" s="159">
        <v>8.1607021792483941E-2</v>
      </c>
      <c r="G116" s="159">
        <v>8.8216143077971779E-2</v>
      </c>
      <c r="H116" s="159">
        <v>8.470347098756352E-2</v>
      </c>
      <c r="I116" s="159">
        <v>8.4903475071951742E-2</v>
      </c>
      <c r="J116" s="159">
        <v>8.1914546897792831E-2</v>
      </c>
      <c r="K116" s="159">
        <v>7.8226762685102161E-2</v>
      </c>
      <c r="L116" s="159">
        <v>6.9186743267093523E-2</v>
      </c>
      <c r="M116" s="159">
        <v>7.9291779285531341E-2</v>
      </c>
      <c r="N116" s="159">
        <v>7.9843892799766503E-2</v>
      </c>
      <c r="O116" s="159">
        <v>7.5701888076468188E-2</v>
      </c>
      <c r="P116" s="159">
        <v>7.6147274771445866E-2</v>
      </c>
      <c r="Q116" s="159">
        <v>7.2550912945061163E-2</v>
      </c>
    </row>
    <row r="117" spans="1:17" x14ac:dyDescent="0.25">
      <c r="A117" s="129" t="s">
        <v>79</v>
      </c>
      <c r="B117" s="158">
        <v>0.1428591318393338</v>
      </c>
      <c r="C117" s="158">
        <v>0.15903379988790631</v>
      </c>
      <c r="D117" s="158">
        <v>0.16285635596188094</v>
      </c>
      <c r="E117" s="158">
        <v>0.15757884879047546</v>
      </c>
      <c r="F117" s="158">
        <v>0.16321404358496788</v>
      </c>
      <c r="G117" s="158">
        <v>0.17643228615594356</v>
      </c>
      <c r="H117" s="158">
        <v>0.16940694197512701</v>
      </c>
      <c r="I117" s="158">
        <v>0.16980695014390348</v>
      </c>
      <c r="J117" s="158">
        <v>0.16382909379558563</v>
      </c>
      <c r="K117" s="158">
        <v>0.15645352537020435</v>
      </c>
      <c r="L117" s="158">
        <v>0.13837348653418705</v>
      </c>
      <c r="M117" s="158">
        <v>0.15858355857106268</v>
      </c>
      <c r="N117" s="158">
        <v>0.15968778559953301</v>
      </c>
      <c r="O117" s="158">
        <v>0.15140377615293638</v>
      </c>
      <c r="P117" s="158">
        <v>0.15229454954289173</v>
      </c>
      <c r="Q117" s="158">
        <v>0.14510182589012233</v>
      </c>
    </row>
    <row r="118" spans="1:17" x14ac:dyDescent="0.25">
      <c r="A118" s="92" t="s">
        <v>125</v>
      </c>
      <c r="B118" s="91">
        <v>2.8571826367866759E-2</v>
      </c>
      <c r="C118" s="91">
        <v>3.180675997758127E-2</v>
      </c>
      <c r="D118" s="91">
        <v>3.257127119237619E-2</v>
      </c>
      <c r="E118" s="91">
        <v>3.1515769758095093E-2</v>
      </c>
      <c r="F118" s="91">
        <v>3.2642808716993578E-2</v>
      </c>
      <c r="G118" s="91">
        <v>3.5286457231188714E-2</v>
      </c>
      <c r="H118" s="91">
        <v>3.3881388395025407E-2</v>
      </c>
      <c r="I118" s="91">
        <v>3.3961390028780701E-2</v>
      </c>
      <c r="J118" s="91">
        <v>3.2765818759117132E-2</v>
      </c>
      <c r="K118" s="91">
        <v>3.1290705074040866E-2</v>
      </c>
      <c r="L118" s="91">
        <v>2.7674697306837411E-2</v>
      </c>
      <c r="M118" s="91">
        <v>3.1716711714212538E-2</v>
      </c>
      <c r="N118" s="91">
        <v>3.1937557119906597E-2</v>
      </c>
      <c r="O118" s="91">
        <v>3.0280755230587274E-2</v>
      </c>
      <c r="P118" s="91">
        <v>3.0458909908578351E-2</v>
      </c>
      <c r="Q118" s="91">
        <v>2.9020365178024466E-2</v>
      </c>
    </row>
    <row r="119" spans="1:17" x14ac:dyDescent="0.25">
      <c r="A119" s="92" t="s">
        <v>26</v>
      </c>
      <c r="B119" s="91">
        <v>4.2857739551800139E-2</v>
      </c>
      <c r="C119" s="91">
        <v>4.7710139966371884E-2</v>
      </c>
      <c r="D119" s="91">
        <v>4.8856906788564282E-2</v>
      </c>
      <c r="E119" s="91">
        <v>4.7273654637142629E-2</v>
      </c>
      <c r="F119" s="91">
        <v>4.8964213075490363E-2</v>
      </c>
      <c r="G119" s="91">
        <v>5.2929685846783064E-2</v>
      </c>
      <c r="H119" s="91">
        <v>5.0822082592538106E-2</v>
      </c>
      <c r="I119" s="91">
        <v>5.0942085043171041E-2</v>
      </c>
      <c r="J119" s="91">
        <v>4.9148728138675692E-2</v>
      </c>
      <c r="K119" s="91">
        <v>4.6936057611061295E-2</v>
      </c>
      <c r="L119" s="91">
        <v>4.1512045960256115E-2</v>
      </c>
      <c r="M119" s="91">
        <v>4.7575067571318803E-2</v>
      </c>
      <c r="N119" s="91">
        <v>4.7906335679859906E-2</v>
      </c>
      <c r="O119" s="91">
        <v>4.5421132845880917E-2</v>
      </c>
      <c r="P119" s="91">
        <v>0</v>
      </c>
      <c r="Q119" s="91">
        <v>4.3530547767036701E-2</v>
      </c>
    </row>
    <row r="120" spans="1:17" x14ac:dyDescent="0.25">
      <c r="A120" s="92" t="s">
        <v>126</v>
      </c>
      <c r="B120" s="91">
        <v>0</v>
      </c>
      <c r="C120" s="91">
        <v>0</v>
      </c>
      <c r="D120" s="91">
        <v>0</v>
      </c>
      <c r="E120" s="91">
        <v>0</v>
      </c>
      <c r="F120" s="91">
        <v>0</v>
      </c>
      <c r="G120" s="91">
        <v>0</v>
      </c>
      <c r="H120" s="91">
        <v>0</v>
      </c>
      <c r="I120" s="91">
        <v>0</v>
      </c>
      <c r="J120" s="91">
        <v>0</v>
      </c>
      <c r="K120" s="91">
        <v>0</v>
      </c>
      <c r="L120" s="91">
        <v>0</v>
      </c>
      <c r="M120" s="91">
        <v>0</v>
      </c>
      <c r="N120" s="91">
        <v>0</v>
      </c>
      <c r="O120" s="91">
        <v>0</v>
      </c>
      <c r="P120" s="91">
        <v>0</v>
      </c>
      <c r="Q120" s="91">
        <v>0</v>
      </c>
    </row>
    <row r="121" spans="1:17" x14ac:dyDescent="0.25">
      <c r="A121" s="92" t="s">
        <v>21</v>
      </c>
      <c r="B121" s="157">
        <v>7.1429565919666899E-2</v>
      </c>
      <c r="C121" s="157">
        <v>7.9516899943953154E-2</v>
      </c>
      <c r="D121" s="157">
        <v>8.1428177980940472E-2</v>
      </c>
      <c r="E121" s="157">
        <v>7.8789424395237714E-2</v>
      </c>
      <c r="F121" s="157">
        <v>8.1607021792483941E-2</v>
      </c>
      <c r="G121" s="157">
        <v>8.8216143077971779E-2</v>
      </c>
      <c r="H121" s="157">
        <v>8.470347098756352E-2</v>
      </c>
      <c r="I121" s="157">
        <v>8.4903475071951742E-2</v>
      </c>
      <c r="J121" s="157">
        <v>8.1914546897792831E-2</v>
      </c>
      <c r="K121" s="157">
        <v>7.8226762685102175E-2</v>
      </c>
      <c r="L121" s="157">
        <v>6.9186743267093523E-2</v>
      </c>
      <c r="M121" s="157">
        <v>7.9291779285531341E-2</v>
      </c>
      <c r="N121" s="157">
        <v>7.9843892799766503E-2</v>
      </c>
      <c r="O121" s="157">
        <v>7.5701888076468188E-2</v>
      </c>
      <c r="P121" s="157">
        <v>0.12183563963431339</v>
      </c>
      <c r="Q121" s="157">
        <v>7.2550912945061163E-2</v>
      </c>
    </row>
    <row r="122" spans="1:17" x14ac:dyDescent="0.25">
      <c r="A122" s="156" t="s">
        <v>146</v>
      </c>
      <c r="B122" s="206">
        <v>82.219038941353233</v>
      </c>
      <c r="C122" s="206">
        <v>91.527968969324263</v>
      </c>
      <c r="D122" s="206">
        <v>93.7279465462221</v>
      </c>
      <c r="E122" s="206">
        <v>90.690607861236543</v>
      </c>
      <c r="F122" s="206">
        <v>93.933804808363135</v>
      </c>
      <c r="G122" s="206">
        <v>101.5412372957841</v>
      </c>
      <c r="H122" s="206">
        <v>97.497974262178531</v>
      </c>
      <c r="I122" s="206">
        <v>97.728189067364951</v>
      </c>
      <c r="J122" s="206">
        <v>94.287781740510127</v>
      </c>
      <c r="K122" s="206">
        <v>90.042955807625134</v>
      </c>
      <c r="L122" s="206">
        <v>79.63743676253182</v>
      </c>
      <c r="M122" s="206">
        <v>91.26884371855482</v>
      </c>
      <c r="N122" s="206">
        <v>91.904354265797934</v>
      </c>
      <c r="O122" s="206">
        <v>87.136697578325808</v>
      </c>
      <c r="P122" s="206">
        <v>87.649360164845149</v>
      </c>
      <c r="Q122" s="206">
        <v>83.50976601718834</v>
      </c>
    </row>
    <row r="123" spans="1:17" x14ac:dyDescent="0.25">
      <c r="A123" s="152" t="s">
        <v>159</v>
      </c>
      <c r="B123" s="151">
        <v>45.679005232343613</v>
      </c>
      <c r="C123" s="151">
        <v>35.150528646231407</v>
      </c>
      <c r="D123" s="151">
        <v>34.154207423046273</v>
      </c>
      <c r="E123" s="151">
        <v>34.200022514518409</v>
      </c>
      <c r="F123" s="151">
        <v>29.570085352258904</v>
      </c>
      <c r="G123" s="151">
        <v>26.995663826869666</v>
      </c>
      <c r="H123" s="151">
        <v>25.832875451257088</v>
      </c>
      <c r="I123" s="151">
        <v>26.348480121505471</v>
      </c>
      <c r="J123" s="151">
        <v>33.257620331706114</v>
      </c>
      <c r="K123" s="151">
        <v>33.770347658835071</v>
      </c>
      <c r="L123" s="151">
        <v>32.737475463544499</v>
      </c>
      <c r="M123" s="151">
        <v>27.952954267599836</v>
      </c>
      <c r="N123" s="151">
        <v>28.440620939169364</v>
      </c>
      <c r="O123" s="151">
        <v>25.945626114193363</v>
      </c>
      <c r="P123" s="151">
        <v>29.404258365533835</v>
      </c>
      <c r="Q123" s="151">
        <v>28.634977316599564</v>
      </c>
    </row>
    <row r="124" spans="1:17" x14ac:dyDescent="0.25">
      <c r="A124" s="154" t="s">
        <v>33</v>
      </c>
      <c r="B124" s="153">
        <v>29.806401556705413</v>
      </c>
      <c r="C124" s="153">
        <v>23.611738380247193</v>
      </c>
      <c r="D124" s="153">
        <v>24.371067356209959</v>
      </c>
      <c r="E124" s="153">
        <v>22.329688805456776</v>
      </c>
      <c r="F124" s="153">
        <v>19.545225014266578</v>
      </c>
      <c r="G124" s="153">
        <v>15.515364660068073</v>
      </c>
      <c r="H124" s="153">
        <v>14.637740890507047</v>
      </c>
      <c r="I124" s="153">
        <v>16.264790272991011</v>
      </c>
      <c r="J124" s="153">
        <v>20.297110640100676</v>
      </c>
      <c r="K124" s="153">
        <v>20.603522722682104</v>
      </c>
      <c r="L124" s="153">
        <v>19.295896223621675</v>
      </c>
      <c r="M124" s="153">
        <v>13.764353783070867</v>
      </c>
      <c r="N124" s="153">
        <v>15.283684935598156</v>
      </c>
      <c r="O124" s="153">
        <v>12.896075005492193</v>
      </c>
      <c r="P124" s="153">
        <v>15.940319171969744</v>
      </c>
      <c r="Q124" s="153">
        <v>16.256159805870404</v>
      </c>
    </row>
    <row r="125" spans="1:17" x14ac:dyDescent="0.25">
      <c r="A125" s="154" t="s">
        <v>30</v>
      </c>
      <c r="B125" s="153">
        <v>7.2706866101099754</v>
      </c>
      <c r="C125" s="153">
        <v>3.6313766668841407</v>
      </c>
      <c r="D125" s="153">
        <v>4.6955764113873082</v>
      </c>
      <c r="E125" s="153">
        <v>4.7039882291492479</v>
      </c>
      <c r="F125" s="153">
        <v>4.877313119110803</v>
      </c>
      <c r="G125" s="153">
        <v>5.6181888682964969</v>
      </c>
      <c r="H125" s="153">
        <v>5.5496126987199146</v>
      </c>
      <c r="I125" s="153">
        <v>4.3713885275917477</v>
      </c>
      <c r="J125" s="153">
        <v>9.0372485310231916</v>
      </c>
      <c r="K125" s="153">
        <v>8.2792182716984133</v>
      </c>
      <c r="L125" s="153">
        <v>7.8870493872214418</v>
      </c>
      <c r="M125" s="153">
        <v>9.4062084390588687</v>
      </c>
      <c r="N125" s="153">
        <v>9.2152697175753939</v>
      </c>
      <c r="O125" s="153">
        <v>9.2717430574784547</v>
      </c>
      <c r="P125" s="153">
        <v>9.7574697034414566</v>
      </c>
      <c r="Q125" s="153">
        <v>7.8945844338745195</v>
      </c>
    </row>
    <row r="126" spans="1:17" x14ac:dyDescent="0.25">
      <c r="A126" s="154" t="s">
        <v>125</v>
      </c>
      <c r="B126" s="153">
        <v>0.98796832353653197</v>
      </c>
      <c r="C126" s="153">
        <v>1.4019503334668217</v>
      </c>
      <c r="D126" s="153">
        <v>1.0349937314921853</v>
      </c>
      <c r="E126" s="153">
        <v>1.0879379528880739</v>
      </c>
      <c r="F126" s="153">
        <v>1.1182051339158234</v>
      </c>
      <c r="G126" s="153">
        <v>1.2855477100295938</v>
      </c>
      <c r="H126" s="153">
        <v>1.1297075495571134</v>
      </c>
      <c r="I126" s="153">
        <v>0.95427933200909865</v>
      </c>
      <c r="J126" s="153">
        <v>1.1399548163707107</v>
      </c>
      <c r="K126" s="153">
        <v>1.2422652296238752</v>
      </c>
      <c r="L126" s="153">
        <v>0.99723598866725216</v>
      </c>
      <c r="M126" s="153">
        <v>1.7786531375609991</v>
      </c>
      <c r="N126" s="153">
        <v>1.4963520728606168</v>
      </c>
      <c r="O126" s="153">
        <v>1.4735263724220955</v>
      </c>
      <c r="P126" s="153">
        <v>3.0655316736479676</v>
      </c>
      <c r="Q126" s="153">
        <v>1.702098155896443</v>
      </c>
    </row>
    <row r="127" spans="1:17" x14ac:dyDescent="0.25">
      <c r="A127" s="154" t="s">
        <v>29</v>
      </c>
      <c r="B127" s="153">
        <v>6.6787573966329834</v>
      </c>
      <c r="C127" s="153">
        <v>4.9401798978846605</v>
      </c>
      <c r="D127" s="153">
        <v>1.9521037015976432</v>
      </c>
      <c r="E127" s="153">
        <v>4.1931567774535408</v>
      </c>
      <c r="F127" s="153">
        <v>1.7599830369812939</v>
      </c>
      <c r="G127" s="153">
        <v>1.9386590632990648</v>
      </c>
      <c r="H127" s="153">
        <v>1.8736745561921442</v>
      </c>
      <c r="I127" s="153">
        <v>1.955474534298522</v>
      </c>
      <c r="J127" s="153">
        <v>0.71114740222413997</v>
      </c>
      <c r="K127" s="153">
        <v>1.9258904460971773</v>
      </c>
      <c r="L127" s="153">
        <v>3.0861108369652053</v>
      </c>
      <c r="M127" s="153">
        <v>1.4499768112093026</v>
      </c>
      <c r="N127" s="153">
        <v>0.6014697951206216</v>
      </c>
      <c r="O127" s="153">
        <v>0.55722534258416767</v>
      </c>
      <c r="P127" s="153">
        <v>0.64093781647466763</v>
      </c>
      <c r="Q127" s="153">
        <v>1.5960863031394332</v>
      </c>
    </row>
    <row r="128" spans="1:17" x14ac:dyDescent="0.25">
      <c r="A128" s="154" t="s">
        <v>26</v>
      </c>
      <c r="B128" s="153">
        <v>0.93519134535871018</v>
      </c>
      <c r="C128" s="153">
        <v>1.5652833677485916</v>
      </c>
      <c r="D128" s="153">
        <v>2.1004662223591737</v>
      </c>
      <c r="E128" s="153">
        <v>1.8852507495707727</v>
      </c>
      <c r="F128" s="153">
        <v>2.269359047984409</v>
      </c>
      <c r="G128" s="153">
        <v>2.6379035251764407</v>
      </c>
      <c r="H128" s="153">
        <v>2.6421397562808693</v>
      </c>
      <c r="I128" s="153">
        <v>2.8025474546150946</v>
      </c>
      <c r="J128" s="153">
        <v>2.0721589419873965</v>
      </c>
      <c r="K128" s="153">
        <v>1.7194509887334988</v>
      </c>
      <c r="L128" s="153">
        <v>1.4711830270689248</v>
      </c>
      <c r="M128" s="153">
        <v>1.5537620966997991</v>
      </c>
      <c r="N128" s="153">
        <v>1.8438444180145765</v>
      </c>
      <c r="O128" s="153">
        <v>1.7470563362164526</v>
      </c>
      <c r="P128" s="153">
        <v>0</v>
      </c>
      <c r="Q128" s="153">
        <v>1.1860486178187628</v>
      </c>
    </row>
    <row r="129" spans="1:17" x14ac:dyDescent="0.25">
      <c r="A129" s="152" t="s">
        <v>158</v>
      </c>
      <c r="B129" s="151">
        <v>36.54003370900962</v>
      </c>
      <c r="C129" s="151">
        <v>56.377440323092848</v>
      </c>
      <c r="D129" s="151">
        <v>59.573739123175827</v>
      </c>
      <c r="E129" s="151">
        <v>56.490585346718127</v>
      </c>
      <c r="F129" s="151">
        <v>64.363719456104235</v>
      </c>
      <c r="G129" s="151">
        <v>74.545573468914441</v>
      </c>
      <c r="H129" s="151">
        <v>71.66509881092145</v>
      </c>
      <c r="I129" s="151">
        <v>71.379708945859477</v>
      </c>
      <c r="J129" s="151">
        <v>61.030161408804013</v>
      </c>
      <c r="K129" s="151">
        <v>56.272608148790056</v>
      </c>
      <c r="L129" s="151">
        <v>46.899961298987321</v>
      </c>
      <c r="M129" s="151">
        <v>63.315889450954984</v>
      </c>
      <c r="N129" s="151">
        <v>63.463733326628578</v>
      </c>
      <c r="O129" s="151">
        <v>61.191071464132442</v>
      </c>
      <c r="P129" s="151">
        <v>58.245101799311307</v>
      </c>
      <c r="Q129" s="151">
        <v>54.874788700588773</v>
      </c>
    </row>
    <row r="130" spans="1:17" x14ac:dyDescent="0.25">
      <c r="A130" s="156" t="s">
        <v>145</v>
      </c>
      <c r="B130" s="206">
        <v>39.517399835651972</v>
      </c>
      <c r="C130" s="206">
        <v>43.991603313265408</v>
      </c>
      <c r="D130" s="206">
        <v>45.048990928775652</v>
      </c>
      <c r="E130" s="206">
        <v>43.589137726934112</v>
      </c>
      <c r="F130" s="206">
        <v>45.147933744931684</v>
      </c>
      <c r="G130" s="206">
        <v>48.804336874899903</v>
      </c>
      <c r="H130" s="206">
        <v>46.861000586893994</v>
      </c>
      <c r="I130" s="206">
        <v>46.971650025537123</v>
      </c>
      <c r="J130" s="206">
        <v>45.318067671822121</v>
      </c>
      <c r="K130" s="206">
        <v>43.27785307210862</v>
      </c>
      <c r="L130" s="206">
        <v>38.276589837984091</v>
      </c>
      <c r="M130" s="206">
        <v>43.867058484305858</v>
      </c>
      <c r="N130" s="206">
        <v>44.172507498531083</v>
      </c>
      <c r="O130" s="206">
        <v>41.881001808074814</v>
      </c>
      <c r="P130" s="206">
        <v>42.127405714920705</v>
      </c>
      <c r="Q130" s="206">
        <v>40.137769260924131</v>
      </c>
    </row>
    <row r="131" spans="1:17" x14ac:dyDescent="0.25">
      <c r="A131" s="152" t="s">
        <v>157</v>
      </c>
      <c r="B131" s="151">
        <v>8.5252858538567367</v>
      </c>
      <c r="C131" s="151">
        <v>2.7685579442157517</v>
      </c>
      <c r="D131" s="151">
        <v>3.4698828205030838</v>
      </c>
      <c r="E131" s="151">
        <v>3.4053125857929873</v>
      </c>
      <c r="F131" s="151">
        <v>3.3820179236511207</v>
      </c>
      <c r="G131" s="151">
        <v>3.6434901432685902</v>
      </c>
      <c r="H131" s="151">
        <v>3.5757675580036161</v>
      </c>
      <c r="I131" s="151">
        <v>2.9650459577993158</v>
      </c>
      <c r="J131" s="151">
        <v>5.9329949297988422</v>
      </c>
      <c r="K131" s="151">
        <v>5.54116879596726</v>
      </c>
      <c r="L131" s="151">
        <v>5.3357461871348484</v>
      </c>
      <c r="M131" s="151">
        <v>5.7092874109738831</v>
      </c>
      <c r="N131" s="151">
        <v>5.7012843886330984</v>
      </c>
      <c r="O131" s="151">
        <v>5.596929160327659</v>
      </c>
      <c r="P131" s="151">
        <v>6.0962393120726093</v>
      </c>
      <c r="Q131" s="151">
        <v>5.7166382787367489</v>
      </c>
    </row>
    <row r="132" spans="1:17" x14ac:dyDescent="0.25">
      <c r="A132" s="154" t="s">
        <v>30</v>
      </c>
      <c r="B132" s="205">
        <v>5.4818578913106819</v>
      </c>
      <c r="C132" s="205">
        <v>2.3521635465485859</v>
      </c>
      <c r="D132" s="205">
        <v>3.0498918295104271</v>
      </c>
      <c r="E132" s="205">
        <v>2.9994153621450996</v>
      </c>
      <c r="F132" s="205">
        <v>2.9601399860624258</v>
      </c>
      <c r="G132" s="205">
        <v>3.1873199742622131</v>
      </c>
      <c r="H132" s="205">
        <v>3.1385429819542181</v>
      </c>
      <c r="I132" s="205">
        <v>2.5205348055999397</v>
      </c>
      <c r="J132" s="205">
        <v>5.5351659122026486</v>
      </c>
      <c r="K132" s="205">
        <v>5.1599901669153301</v>
      </c>
      <c r="L132" s="205">
        <v>5.0030103926818219</v>
      </c>
      <c r="M132" s="205">
        <v>5.3238553799301283</v>
      </c>
      <c r="N132" s="205">
        <v>5.3126861754018053</v>
      </c>
      <c r="O132" s="205">
        <v>5.2304233760069785</v>
      </c>
      <c r="P132" s="205">
        <v>5.7322881362862663</v>
      </c>
      <c r="Q132" s="205">
        <v>4.7115839026103181</v>
      </c>
    </row>
    <row r="133" spans="1:17" x14ac:dyDescent="0.25">
      <c r="A133" s="154" t="s">
        <v>125</v>
      </c>
      <c r="B133" s="205">
        <v>1.5634741465268365</v>
      </c>
      <c r="C133" s="205">
        <v>0.19673686788610048</v>
      </c>
      <c r="D133" s="205">
        <v>0.13863613293056132</v>
      </c>
      <c r="E133" s="205">
        <v>0.14852437526526288</v>
      </c>
      <c r="F133" s="205">
        <v>0.13925819567287853</v>
      </c>
      <c r="G133" s="205">
        <v>0.14946751749780976</v>
      </c>
      <c r="H133" s="205">
        <v>0.13095331395054297</v>
      </c>
      <c r="I133" s="205">
        <v>0.11291119593314572</v>
      </c>
      <c r="J133" s="205">
        <v>0.14118650172982122</v>
      </c>
      <c r="K133" s="205">
        <v>0.15988194757212024</v>
      </c>
      <c r="L133" s="205">
        <v>0.13442454738479051</v>
      </c>
      <c r="M133" s="205">
        <v>0.20572162925085094</v>
      </c>
      <c r="N133" s="205">
        <v>0.17408548972106155</v>
      </c>
      <c r="O133" s="205">
        <v>0.16768888977549889</v>
      </c>
      <c r="P133" s="205">
        <v>0.36395117578634317</v>
      </c>
      <c r="Q133" s="205">
        <v>0.5923179582663215</v>
      </c>
    </row>
    <row r="134" spans="1:17" x14ac:dyDescent="0.25">
      <c r="A134" s="154" t="s">
        <v>29</v>
      </c>
      <c r="B134" s="205">
        <v>0</v>
      </c>
      <c r="C134" s="205">
        <v>0</v>
      </c>
      <c r="D134" s="205">
        <v>0</v>
      </c>
      <c r="E134" s="205">
        <v>0</v>
      </c>
      <c r="F134" s="205">
        <v>0</v>
      </c>
      <c r="G134" s="205">
        <v>0</v>
      </c>
      <c r="H134" s="205">
        <v>0</v>
      </c>
      <c r="I134" s="205">
        <v>0</v>
      </c>
      <c r="J134" s="205">
        <v>0</v>
      </c>
      <c r="K134" s="205">
        <v>0</v>
      </c>
      <c r="L134" s="205">
        <v>0</v>
      </c>
      <c r="M134" s="205">
        <v>0</v>
      </c>
      <c r="N134" s="205">
        <v>0</v>
      </c>
      <c r="O134" s="205">
        <v>0</v>
      </c>
      <c r="P134" s="205">
        <v>0</v>
      </c>
      <c r="Q134" s="205">
        <v>0</v>
      </c>
    </row>
    <row r="135" spans="1:17" x14ac:dyDescent="0.25">
      <c r="A135" s="154" t="s">
        <v>26</v>
      </c>
      <c r="B135" s="205">
        <v>1.479953816019218</v>
      </c>
      <c r="C135" s="205">
        <v>0.2196575297810654</v>
      </c>
      <c r="D135" s="205">
        <v>0.28135485806209559</v>
      </c>
      <c r="E135" s="205">
        <v>0.25737284838262459</v>
      </c>
      <c r="F135" s="205">
        <v>0.28261974191581635</v>
      </c>
      <c r="G135" s="205">
        <v>0.30670265150856729</v>
      </c>
      <c r="H135" s="205">
        <v>0.30627126209885536</v>
      </c>
      <c r="I135" s="205">
        <v>0.3315999562662304</v>
      </c>
      <c r="J135" s="205">
        <v>0.25664251586637243</v>
      </c>
      <c r="K135" s="205">
        <v>0.22129668147981008</v>
      </c>
      <c r="L135" s="205">
        <v>0.19831124706823572</v>
      </c>
      <c r="M135" s="205">
        <v>0.17971040179290426</v>
      </c>
      <c r="N135" s="205">
        <v>0.21451272351023126</v>
      </c>
      <c r="O135" s="205">
        <v>0.198816894545182</v>
      </c>
      <c r="P135" s="205">
        <v>0</v>
      </c>
      <c r="Q135" s="205">
        <v>0.41273641786010928</v>
      </c>
    </row>
    <row r="136" spans="1:17" x14ac:dyDescent="0.25">
      <c r="A136" s="152" t="s">
        <v>156</v>
      </c>
      <c r="B136" s="151">
        <v>30.992113981795239</v>
      </c>
      <c r="C136" s="151">
        <v>41.223045369049657</v>
      </c>
      <c r="D136" s="151">
        <v>41.579108108272571</v>
      </c>
      <c r="E136" s="151">
        <v>40.183825141141128</v>
      </c>
      <c r="F136" s="151">
        <v>41.765915821280565</v>
      </c>
      <c r="G136" s="151">
        <v>45.16084673163131</v>
      </c>
      <c r="H136" s="151">
        <v>43.285233028890374</v>
      </c>
      <c r="I136" s="151">
        <v>44.006604067737804</v>
      </c>
      <c r="J136" s="151">
        <v>39.385072742023276</v>
      </c>
      <c r="K136" s="151">
        <v>37.736684276141361</v>
      </c>
      <c r="L136" s="151">
        <v>32.940843650849246</v>
      </c>
      <c r="M136" s="151">
        <v>38.157771073331972</v>
      </c>
      <c r="N136" s="151">
        <v>38.471223109897984</v>
      </c>
      <c r="O136" s="151">
        <v>36.284072647747152</v>
      </c>
      <c r="P136" s="151">
        <v>36.031166402848093</v>
      </c>
      <c r="Q136" s="151">
        <v>34.421130982187385</v>
      </c>
    </row>
    <row r="137" spans="1:17" x14ac:dyDescent="0.25">
      <c r="A137" s="156" t="s">
        <v>144</v>
      </c>
      <c r="B137" s="204">
        <v>21.223012632126853</v>
      </c>
      <c r="C137" s="204">
        <v>23.625905467156656</v>
      </c>
      <c r="D137" s="204">
        <v>24.19378065161607</v>
      </c>
      <c r="E137" s="204">
        <v>23.409759357892668</v>
      </c>
      <c r="F137" s="204">
        <v>24.246918374388112</v>
      </c>
      <c r="G137" s="204">
        <v>26.210607537597028</v>
      </c>
      <c r="H137" s="204">
        <v>25.166929290537599</v>
      </c>
      <c r="I137" s="204">
        <v>25.22635411210549</v>
      </c>
      <c r="J137" s="204">
        <v>24.338289630962826</v>
      </c>
      <c r="K137" s="204">
        <v>23.24258241333094</v>
      </c>
      <c r="L137" s="204">
        <v>20.556629561274665</v>
      </c>
      <c r="M137" s="204">
        <v>23.559018058337561</v>
      </c>
      <c r="N137" s="204">
        <v>23.723060943606658</v>
      </c>
      <c r="O137" s="204">
        <v>22.492396618084193</v>
      </c>
      <c r="P137" s="204">
        <v>22.624729039988097</v>
      </c>
      <c r="Q137" s="204">
        <v>21.556185062597805</v>
      </c>
    </row>
    <row r="138" spans="1:17" x14ac:dyDescent="0.25">
      <c r="A138" s="152" t="s">
        <v>155</v>
      </c>
      <c r="B138" s="151">
        <v>7.2602074075038017</v>
      </c>
      <c r="C138" s="151">
        <v>7.2517773649113533</v>
      </c>
      <c r="D138" s="151">
        <v>3.0442583356391566</v>
      </c>
      <c r="E138" s="151">
        <v>2.4902897563155642</v>
      </c>
      <c r="F138" s="151">
        <v>2.8591826857715525</v>
      </c>
      <c r="G138" s="151">
        <v>2.3754331798999182</v>
      </c>
      <c r="H138" s="151">
        <v>3.1107967459859145</v>
      </c>
      <c r="I138" s="151">
        <v>4.2033367127692607</v>
      </c>
      <c r="J138" s="151">
        <v>7.0432644717796977</v>
      </c>
      <c r="K138" s="151">
        <v>6.3184954824165409</v>
      </c>
      <c r="L138" s="151">
        <v>6.6905113594806007</v>
      </c>
      <c r="M138" s="151">
        <v>6.348077537518428</v>
      </c>
      <c r="N138" s="151">
        <v>4.7307089974360546</v>
      </c>
      <c r="O138" s="151">
        <v>4.6888682548746008</v>
      </c>
      <c r="P138" s="151">
        <v>1.4766526040102228</v>
      </c>
      <c r="Q138" s="151">
        <v>7.218513714434712</v>
      </c>
    </row>
    <row r="139" spans="1:17" x14ac:dyDescent="0.25">
      <c r="A139" s="154" t="s">
        <v>30</v>
      </c>
      <c r="B139" s="153">
        <v>1.2355837528744118</v>
      </c>
      <c r="C139" s="153">
        <v>0.53016607140175376</v>
      </c>
      <c r="D139" s="153">
        <v>0.68743058781965194</v>
      </c>
      <c r="E139" s="153">
        <v>0.67605344083487862</v>
      </c>
      <c r="F139" s="153">
        <v>0.66720096462371759</v>
      </c>
      <c r="G139" s="153">
        <v>0.71840621436993735</v>
      </c>
      <c r="H139" s="153">
        <v>0.7074121206876901</v>
      </c>
      <c r="I139" s="153">
        <v>0.56811612342054496</v>
      </c>
      <c r="J139" s="153">
        <v>1.2475991180695609</v>
      </c>
      <c r="K139" s="153">
        <v>1.163036354032142</v>
      </c>
      <c r="L139" s="153">
        <v>1.1276538865515</v>
      </c>
      <c r="M139" s="153">
        <v>1.1999707654810989</v>
      </c>
      <c r="N139" s="153">
        <v>1.1974532818247674</v>
      </c>
      <c r="O139" s="153">
        <v>1.1789116522507286</v>
      </c>
      <c r="P139" s="153">
        <v>1.2920294959154104</v>
      </c>
      <c r="Q139" s="153">
        <v>1.0619677919045822</v>
      </c>
    </row>
    <row r="140" spans="1:17" x14ac:dyDescent="0.25">
      <c r="A140" s="154" t="s">
        <v>125</v>
      </c>
      <c r="B140" s="153">
        <v>3.0949782424575933</v>
      </c>
      <c r="C140" s="153">
        <v>3.1758082251863806</v>
      </c>
      <c r="D140" s="153">
        <v>0.77797260405249513</v>
      </c>
      <c r="E140" s="153">
        <v>0.6638584834817044</v>
      </c>
      <c r="F140" s="153">
        <v>0.7235538819111712</v>
      </c>
      <c r="G140" s="153">
        <v>0.5429370962686354</v>
      </c>
      <c r="H140" s="153">
        <v>0.71983872504236712</v>
      </c>
      <c r="I140" s="153">
        <v>0.92338989065466226</v>
      </c>
      <c r="J140" s="153">
        <v>2.0568376872840997</v>
      </c>
      <c r="K140" s="153">
        <v>2.1624109623476961</v>
      </c>
      <c r="L140" s="153">
        <v>2.2473824891423551</v>
      </c>
      <c r="M140" s="153">
        <v>2.7477656951158429</v>
      </c>
      <c r="N140" s="153">
        <v>1.5828393714096392</v>
      </c>
      <c r="O140" s="153">
        <v>1.6059247930973739</v>
      </c>
      <c r="P140" s="153">
        <v>0.1846231080948123</v>
      </c>
      <c r="Q140" s="153">
        <v>3.6282939484929515</v>
      </c>
    </row>
    <row r="141" spans="1:17" x14ac:dyDescent="0.25">
      <c r="A141" s="154" t="s">
        <v>26</v>
      </c>
      <c r="B141" s="153">
        <v>2.929645412171797</v>
      </c>
      <c r="C141" s="153">
        <v>3.5458030683232193</v>
      </c>
      <c r="D141" s="153">
        <v>1.5788551437670097</v>
      </c>
      <c r="E141" s="153">
        <v>1.150377831998981</v>
      </c>
      <c r="F141" s="153">
        <v>1.4684278392366639</v>
      </c>
      <c r="G141" s="153">
        <v>1.1140898692613452</v>
      </c>
      <c r="H141" s="153">
        <v>1.683545900255857</v>
      </c>
      <c r="I141" s="153">
        <v>2.7118306986940537</v>
      </c>
      <c r="J141" s="153">
        <v>3.7388276664260371</v>
      </c>
      <c r="K141" s="153">
        <v>2.9930481660367025</v>
      </c>
      <c r="L141" s="153">
        <v>3.3154749837867459</v>
      </c>
      <c r="M141" s="153">
        <v>2.4003410769214866</v>
      </c>
      <c r="N141" s="153">
        <v>1.9504163442016484</v>
      </c>
      <c r="O141" s="153">
        <v>1.9040318095264976</v>
      </c>
      <c r="P141" s="153">
        <v>0</v>
      </c>
      <c r="Q141" s="153">
        <v>2.5282519740371785</v>
      </c>
    </row>
    <row r="142" spans="1:17" x14ac:dyDescent="0.25">
      <c r="A142" s="152" t="s">
        <v>154</v>
      </c>
      <c r="B142" s="151">
        <v>12.315985459793637</v>
      </c>
      <c r="C142" s="151">
        <v>13.710414880849093</v>
      </c>
      <c r="D142" s="151">
        <v>14.039960107816203</v>
      </c>
      <c r="E142" s="151">
        <v>13.584982531303373</v>
      </c>
      <c r="F142" s="151">
        <v>14.070796607439071</v>
      </c>
      <c r="G142" s="151">
        <v>15.210350524729073</v>
      </c>
      <c r="H142" s="151">
        <v>14.604690699788438</v>
      </c>
      <c r="I142" s="151">
        <v>14.639175683191459</v>
      </c>
      <c r="J142" s="151">
        <v>14.123820515350891</v>
      </c>
      <c r="K142" s="151">
        <v>13.487967613858608</v>
      </c>
      <c r="L142" s="151">
        <v>11.929274847425429</v>
      </c>
      <c r="M142" s="151">
        <v>13.671599262692595</v>
      </c>
      <c r="N142" s="151">
        <v>13.766795445476673</v>
      </c>
      <c r="O142" s="151">
        <v>13.052625209528298</v>
      </c>
      <c r="P142" s="151">
        <v>13.129419405162912</v>
      </c>
      <c r="Q142" s="151">
        <v>12.509329679128115</v>
      </c>
    </row>
    <row r="143" spans="1:17" x14ac:dyDescent="0.25">
      <c r="A143" s="150" t="s">
        <v>33</v>
      </c>
      <c r="B143" s="87">
        <v>8.917162086158255</v>
      </c>
      <c r="C143" s="87">
        <v>10.041255566150523</v>
      </c>
      <c r="D143" s="87">
        <v>11.544690285124355</v>
      </c>
      <c r="E143" s="87">
        <v>10.114690361071865</v>
      </c>
      <c r="F143" s="87">
        <v>11.43087632813292</v>
      </c>
      <c r="G143" s="87">
        <v>11.903905921672358</v>
      </c>
      <c r="H143" s="87">
        <v>11.368051943275015</v>
      </c>
      <c r="I143" s="87">
        <v>11.488912913343285</v>
      </c>
      <c r="J143" s="87">
        <v>12.098115979660262</v>
      </c>
      <c r="K143" s="87">
        <v>10.929846164213155</v>
      </c>
      <c r="L143" s="87">
        <v>9.0986179144834338</v>
      </c>
      <c r="M143" s="87">
        <v>10.88642757319294</v>
      </c>
      <c r="N143" s="87">
        <v>11.701629699613912</v>
      </c>
      <c r="O143" s="87">
        <v>11.02907718473176</v>
      </c>
      <c r="P143" s="87">
        <v>11.147680678992112</v>
      </c>
      <c r="Q143" s="87">
        <v>10.030536688310827</v>
      </c>
    </row>
    <row r="144" spans="1:17" x14ac:dyDescent="0.25">
      <c r="A144" s="150" t="s">
        <v>31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30</v>
      </c>
      <c r="B145" s="87">
        <v>0</v>
      </c>
      <c r="C145" s="87">
        <v>0</v>
      </c>
      <c r="D145" s="87">
        <v>0</v>
      </c>
      <c r="E145" s="87">
        <v>0</v>
      </c>
      <c r="F145" s="87">
        <v>0</v>
      </c>
      <c r="G145" s="87">
        <v>0</v>
      </c>
      <c r="H145" s="87">
        <v>0</v>
      </c>
      <c r="I145" s="87">
        <v>0</v>
      </c>
      <c r="J145" s="87">
        <v>0</v>
      </c>
      <c r="K145" s="87">
        <v>0</v>
      </c>
      <c r="L145" s="87">
        <v>0</v>
      </c>
      <c r="M145" s="87">
        <v>0</v>
      </c>
      <c r="N145" s="87">
        <v>0</v>
      </c>
      <c r="O145" s="87">
        <v>0</v>
      </c>
      <c r="P145" s="87">
        <v>0</v>
      </c>
      <c r="Q145" s="87">
        <v>0</v>
      </c>
    </row>
    <row r="146" spans="1:17" x14ac:dyDescent="0.25">
      <c r="A146" s="150" t="s">
        <v>125</v>
      </c>
      <c r="B146" s="87">
        <v>0.62272779839689452</v>
      </c>
      <c r="C146" s="87">
        <v>0.63679427372597097</v>
      </c>
      <c r="D146" s="87">
        <v>0.45524053087102662</v>
      </c>
      <c r="E146" s="87">
        <v>0.48762549042432113</v>
      </c>
      <c r="F146" s="87">
        <v>0.45623666716384204</v>
      </c>
      <c r="G146" s="87">
        <v>0.48955641244021586</v>
      </c>
      <c r="H146" s="87">
        <v>0.43020962860592937</v>
      </c>
      <c r="I146" s="87">
        <v>0.36641133947374011</v>
      </c>
      <c r="J146" s="87">
        <v>0.49241070295263561</v>
      </c>
      <c r="K146" s="87">
        <v>0.55571165730686645</v>
      </c>
      <c r="L146" s="87">
        <v>0.4734737343167405</v>
      </c>
      <c r="M146" s="87">
        <v>0.71735767925154748</v>
      </c>
      <c r="N146" s="87">
        <v>0.60516693970846558</v>
      </c>
      <c r="O146" s="87">
        <v>0.58607953039560368</v>
      </c>
      <c r="P146" s="87">
        <v>1.312941940516291</v>
      </c>
      <c r="Q146" s="87">
        <v>0.72615356368019601</v>
      </c>
    </row>
    <row r="147" spans="1:17" x14ac:dyDescent="0.25">
      <c r="A147" s="150" t="s">
        <v>29</v>
      </c>
      <c r="B147" s="87">
        <v>2.167224827656018</v>
      </c>
      <c r="C147" s="87">
        <v>2.2981178266136615</v>
      </c>
      <c r="D147" s="87">
        <v>1.0912738119102272</v>
      </c>
      <c r="E147" s="87">
        <v>2.1117939171011697</v>
      </c>
      <c r="F147" s="87">
        <v>1.2328406185622449</v>
      </c>
      <c r="G147" s="87">
        <v>1.7854095505838075</v>
      </c>
      <c r="H147" s="87">
        <v>1.7761696865345795</v>
      </c>
      <c r="I147" s="87">
        <v>1.6863452015290294</v>
      </c>
      <c r="J147" s="87">
        <v>0.61332248415554191</v>
      </c>
      <c r="K147" s="87">
        <v>1.2093246882595918</v>
      </c>
      <c r="L147" s="87">
        <v>1.6377294481994527</v>
      </c>
      <c r="M147" s="87">
        <v>1.4180117632303977</v>
      </c>
      <c r="N147" s="87">
        <v>0.68848620131509297</v>
      </c>
      <c r="O147" s="87">
        <v>0.71828550384370893</v>
      </c>
      <c r="P147" s="87">
        <v>0.66879678565450884</v>
      </c>
      <c r="Q147" s="87">
        <v>1.2278600229044758</v>
      </c>
    </row>
    <row r="148" spans="1:17" x14ac:dyDescent="0.25">
      <c r="A148" s="150" t="s">
        <v>28</v>
      </c>
      <c r="B148" s="87">
        <v>0</v>
      </c>
      <c r="C148" s="87">
        <v>0</v>
      </c>
      <c r="D148" s="87">
        <v>0</v>
      </c>
      <c r="E148" s="87">
        <v>0</v>
      </c>
      <c r="F148" s="87">
        <v>0</v>
      </c>
      <c r="G148" s="87">
        <v>0</v>
      </c>
      <c r="H148" s="87">
        <v>0</v>
      </c>
      <c r="I148" s="87">
        <v>0</v>
      </c>
      <c r="J148" s="87">
        <v>0</v>
      </c>
      <c r="K148" s="87">
        <v>0</v>
      </c>
      <c r="L148" s="87">
        <v>0</v>
      </c>
      <c r="M148" s="87">
        <v>0</v>
      </c>
      <c r="N148" s="87">
        <v>0</v>
      </c>
      <c r="O148" s="87">
        <v>0</v>
      </c>
      <c r="P148" s="87">
        <v>0</v>
      </c>
      <c r="Q148" s="87">
        <v>0</v>
      </c>
    </row>
    <row r="149" spans="1:17" x14ac:dyDescent="0.25">
      <c r="A149" s="150" t="s">
        <v>26</v>
      </c>
      <c r="B149" s="87">
        <v>0.60887074758246951</v>
      </c>
      <c r="C149" s="87">
        <v>0.73424721435893847</v>
      </c>
      <c r="D149" s="87">
        <v>0.94875547991059317</v>
      </c>
      <c r="E149" s="87">
        <v>0.87087276270601555</v>
      </c>
      <c r="F149" s="87">
        <v>0.95084299358006508</v>
      </c>
      <c r="G149" s="87">
        <v>1.0314786400326916</v>
      </c>
      <c r="H149" s="87">
        <v>1.0302594413729134</v>
      </c>
      <c r="I149" s="87">
        <v>1.0975062288454043</v>
      </c>
      <c r="J149" s="87">
        <v>0.91997134858245055</v>
      </c>
      <c r="K149" s="87">
        <v>0.79308510407899357</v>
      </c>
      <c r="L149" s="87">
        <v>0.71945375042580073</v>
      </c>
      <c r="M149" s="87">
        <v>0.64980224701771105</v>
      </c>
      <c r="N149" s="87">
        <v>0.77151260483920059</v>
      </c>
      <c r="O149" s="87">
        <v>0.71918299055722479</v>
      </c>
      <c r="P149" s="87">
        <v>0</v>
      </c>
      <c r="Q149" s="87">
        <v>0.52477940423261571</v>
      </c>
    </row>
    <row r="150" spans="1:17" x14ac:dyDescent="0.25">
      <c r="A150" s="150" t="s">
        <v>25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86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0" t="s">
        <v>22</v>
      </c>
      <c r="B152" s="87">
        <v>0</v>
      </c>
      <c r="C152" s="87">
        <v>0</v>
      </c>
      <c r="D152" s="87">
        <v>0</v>
      </c>
      <c r="E152" s="87">
        <v>0</v>
      </c>
      <c r="F152" s="87">
        <v>0</v>
      </c>
      <c r="G152" s="87">
        <v>0</v>
      </c>
      <c r="H152" s="87">
        <v>0</v>
      </c>
      <c r="I152" s="87">
        <v>0</v>
      </c>
      <c r="J152" s="87">
        <v>0</v>
      </c>
      <c r="K152" s="87">
        <v>0</v>
      </c>
      <c r="L152" s="87">
        <v>0</v>
      </c>
      <c r="M152" s="87">
        <v>0</v>
      </c>
      <c r="N152" s="87">
        <v>0</v>
      </c>
      <c r="O152" s="87">
        <v>0</v>
      </c>
      <c r="P152" s="87">
        <v>0</v>
      </c>
      <c r="Q152" s="87">
        <v>0</v>
      </c>
    </row>
    <row r="153" spans="1:17" x14ac:dyDescent="0.25">
      <c r="A153" s="149" t="s">
        <v>153</v>
      </c>
      <c r="B153" s="148">
        <v>1.6468197648294134</v>
      </c>
      <c r="C153" s="148">
        <v>2.6637132213962076</v>
      </c>
      <c r="D153" s="148">
        <v>7.1095622081607104</v>
      </c>
      <c r="E153" s="148">
        <v>7.334487070273731</v>
      </c>
      <c r="F153" s="148">
        <v>7.3169390811774875</v>
      </c>
      <c r="G153" s="148">
        <v>8.6248238329680351</v>
      </c>
      <c r="H153" s="148">
        <v>7.4514418447632451</v>
      </c>
      <c r="I153" s="148">
        <v>6.3838417161447705</v>
      </c>
      <c r="J153" s="148">
        <v>3.1712046438322381</v>
      </c>
      <c r="K153" s="148">
        <v>3.436119317055792</v>
      </c>
      <c r="L153" s="148">
        <v>1.9368433543686383</v>
      </c>
      <c r="M153" s="148">
        <v>3.5393412581265387</v>
      </c>
      <c r="N153" s="148">
        <v>5.22555650069393</v>
      </c>
      <c r="O153" s="148">
        <v>4.7509031536812927</v>
      </c>
      <c r="P153" s="148">
        <v>8.0186570308149605</v>
      </c>
      <c r="Q153" s="148">
        <v>1.8283416690349783</v>
      </c>
    </row>
    <row r="154" spans="1:17" hidden="1" x14ac:dyDescent="0.25">
      <c r="A154" s="195"/>
      <c r="B154" s="194"/>
      <c r="C154" s="194"/>
      <c r="D154" s="194"/>
      <c r="E154" s="194"/>
      <c r="F154" s="194"/>
      <c r="G154" s="194"/>
      <c r="H154" s="194"/>
      <c r="I154" s="194"/>
      <c r="J154" s="194"/>
      <c r="K154" s="194"/>
      <c r="L154" s="194"/>
      <c r="M154" s="194"/>
      <c r="N154" s="194"/>
      <c r="O154" s="194"/>
      <c r="P154" s="194"/>
      <c r="Q154" s="194"/>
    </row>
    <row r="155" spans="1:17" x14ac:dyDescent="0.25">
      <c r="A155" s="195"/>
      <c r="B155" s="194"/>
      <c r="C155" s="194"/>
      <c r="D155" s="194"/>
      <c r="E155" s="194"/>
      <c r="F155" s="19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</row>
    <row r="156" spans="1:17" ht="12.75" x14ac:dyDescent="0.25">
      <c r="A156" s="98" t="s">
        <v>124</v>
      </c>
      <c r="B156" s="197"/>
      <c r="C156" s="197"/>
      <c r="D156" s="19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  <c r="P156" s="197"/>
      <c r="Q156" s="197"/>
    </row>
    <row r="157" spans="1:17" x14ac:dyDescent="0.25">
      <c r="A157" s="164"/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</row>
    <row r="158" spans="1:17" x14ac:dyDescent="0.25">
      <c r="A158" s="78" t="s">
        <v>44</v>
      </c>
      <c r="B158" s="77">
        <f t="shared" ref="B158:Q158" si="0">SUM(B159:B165)</f>
        <v>0</v>
      </c>
      <c r="C158" s="77">
        <f t="shared" si="0"/>
        <v>0</v>
      </c>
      <c r="D158" s="77">
        <f t="shared" si="0"/>
        <v>0</v>
      </c>
      <c r="E158" s="77">
        <f t="shared" si="0"/>
        <v>0</v>
      </c>
      <c r="F158" s="77">
        <f t="shared" si="0"/>
        <v>0</v>
      </c>
      <c r="G158" s="77">
        <f t="shared" si="0"/>
        <v>0</v>
      </c>
      <c r="H158" s="77">
        <f t="shared" si="0"/>
        <v>0</v>
      </c>
      <c r="I158" s="77">
        <f t="shared" si="0"/>
        <v>0</v>
      </c>
      <c r="J158" s="77">
        <f t="shared" si="0"/>
        <v>0</v>
      </c>
      <c r="K158" s="77">
        <f t="shared" si="0"/>
        <v>0</v>
      </c>
      <c r="L158" s="77">
        <f t="shared" si="0"/>
        <v>0</v>
      </c>
      <c r="M158" s="77">
        <f t="shared" si="0"/>
        <v>0</v>
      </c>
      <c r="N158" s="77">
        <f t="shared" si="0"/>
        <v>0</v>
      </c>
      <c r="O158" s="77">
        <f t="shared" si="0"/>
        <v>0</v>
      </c>
      <c r="P158" s="77">
        <f t="shared" si="0"/>
        <v>0</v>
      </c>
      <c r="Q158" s="77">
        <f t="shared" si="0"/>
        <v>0</v>
      </c>
    </row>
    <row r="159" spans="1:17" x14ac:dyDescent="0.25">
      <c r="A159" s="132" t="s">
        <v>83</v>
      </c>
      <c r="B159" s="203">
        <f t="shared" ref="B159:Q159" si="1">IF(B6=0,0,B6/B$5)</f>
        <v>0</v>
      </c>
      <c r="C159" s="203">
        <f t="shared" si="1"/>
        <v>0</v>
      </c>
      <c r="D159" s="203">
        <f t="shared" si="1"/>
        <v>0</v>
      </c>
      <c r="E159" s="203">
        <f t="shared" si="1"/>
        <v>0</v>
      </c>
      <c r="F159" s="203">
        <f t="shared" si="1"/>
        <v>0</v>
      </c>
      <c r="G159" s="203">
        <f t="shared" si="1"/>
        <v>0</v>
      </c>
      <c r="H159" s="203">
        <f t="shared" si="1"/>
        <v>0</v>
      </c>
      <c r="I159" s="203">
        <f t="shared" si="1"/>
        <v>0</v>
      </c>
      <c r="J159" s="203">
        <f t="shared" si="1"/>
        <v>0</v>
      </c>
      <c r="K159" s="203">
        <f t="shared" si="1"/>
        <v>0</v>
      </c>
      <c r="L159" s="203">
        <f t="shared" si="1"/>
        <v>0</v>
      </c>
      <c r="M159" s="203">
        <f t="shared" si="1"/>
        <v>0</v>
      </c>
      <c r="N159" s="203">
        <f t="shared" si="1"/>
        <v>0</v>
      </c>
      <c r="O159" s="203">
        <f t="shared" si="1"/>
        <v>0</v>
      </c>
      <c r="P159" s="203">
        <f t="shared" si="1"/>
        <v>0</v>
      </c>
      <c r="Q159" s="203">
        <f t="shared" si="1"/>
        <v>0</v>
      </c>
    </row>
    <row r="160" spans="1:17" x14ac:dyDescent="0.25">
      <c r="A160" s="76" t="s">
        <v>82</v>
      </c>
      <c r="B160" s="202">
        <f t="shared" ref="B160:Q160" si="2">IF(B7=0,0,B7/B$5)</f>
        <v>0</v>
      </c>
      <c r="C160" s="202">
        <f t="shared" si="2"/>
        <v>0</v>
      </c>
      <c r="D160" s="202">
        <f t="shared" si="2"/>
        <v>0</v>
      </c>
      <c r="E160" s="202">
        <f t="shared" si="2"/>
        <v>0</v>
      </c>
      <c r="F160" s="202">
        <f t="shared" si="2"/>
        <v>0</v>
      </c>
      <c r="G160" s="202">
        <f t="shared" si="2"/>
        <v>0</v>
      </c>
      <c r="H160" s="202">
        <f t="shared" si="2"/>
        <v>0</v>
      </c>
      <c r="I160" s="202">
        <f t="shared" si="2"/>
        <v>0</v>
      </c>
      <c r="J160" s="202">
        <f t="shared" si="2"/>
        <v>0</v>
      </c>
      <c r="K160" s="202">
        <f t="shared" si="2"/>
        <v>0</v>
      </c>
      <c r="L160" s="202">
        <f t="shared" si="2"/>
        <v>0</v>
      </c>
      <c r="M160" s="202">
        <f t="shared" si="2"/>
        <v>0</v>
      </c>
      <c r="N160" s="202">
        <f t="shared" si="2"/>
        <v>0</v>
      </c>
      <c r="O160" s="202">
        <f t="shared" si="2"/>
        <v>0</v>
      </c>
      <c r="P160" s="202">
        <f t="shared" si="2"/>
        <v>0</v>
      </c>
      <c r="Q160" s="202">
        <f t="shared" si="2"/>
        <v>0</v>
      </c>
    </row>
    <row r="161" spans="1:17" x14ac:dyDescent="0.25">
      <c r="A161" s="76" t="s">
        <v>81</v>
      </c>
      <c r="B161" s="202">
        <f t="shared" ref="B161:Q161" si="3">IF(B8=0,0,B8/B$5)</f>
        <v>0</v>
      </c>
      <c r="C161" s="202">
        <f t="shared" si="3"/>
        <v>0</v>
      </c>
      <c r="D161" s="202">
        <f t="shared" si="3"/>
        <v>0</v>
      </c>
      <c r="E161" s="202">
        <f t="shared" si="3"/>
        <v>0</v>
      </c>
      <c r="F161" s="202">
        <f t="shared" si="3"/>
        <v>0</v>
      </c>
      <c r="G161" s="202">
        <f t="shared" si="3"/>
        <v>0</v>
      </c>
      <c r="H161" s="202">
        <f t="shared" si="3"/>
        <v>0</v>
      </c>
      <c r="I161" s="202">
        <f t="shared" si="3"/>
        <v>0</v>
      </c>
      <c r="J161" s="202">
        <f t="shared" si="3"/>
        <v>0</v>
      </c>
      <c r="K161" s="202">
        <f t="shared" si="3"/>
        <v>0</v>
      </c>
      <c r="L161" s="202">
        <f t="shared" si="3"/>
        <v>0</v>
      </c>
      <c r="M161" s="202">
        <f t="shared" si="3"/>
        <v>0</v>
      </c>
      <c r="N161" s="202">
        <f t="shared" si="3"/>
        <v>0</v>
      </c>
      <c r="O161" s="202">
        <f t="shared" si="3"/>
        <v>0</v>
      </c>
      <c r="P161" s="202">
        <f t="shared" si="3"/>
        <v>0</v>
      </c>
      <c r="Q161" s="202">
        <f t="shared" si="3"/>
        <v>0</v>
      </c>
    </row>
    <row r="162" spans="1:17" x14ac:dyDescent="0.25">
      <c r="A162" s="76" t="s">
        <v>80</v>
      </c>
      <c r="B162" s="202">
        <f t="shared" ref="B162:Q162" si="4">IF(B9=0,0,B9/B$5)</f>
        <v>0</v>
      </c>
      <c r="C162" s="202">
        <f t="shared" si="4"/>
        <v>0</v>
      </c>
      <c r="D162" s="202">
        <f t="shared" si="4"/>
        <v>0</v>
      </c>
      <c r="E162" s="202">
        <f t="shared" si="4"/>
        <v>0</v>
      </c>
      <c r="F162" s="202">
        <f t="shared" si="4"/>
        <v>0</v>
      </c>
      <c r="G162" s="202">
        <f t="shared" si="4"/>
        <v>0</v>
      </c>
      <c r="H162" s="202">
        <f t="shared" si="4"/>
        <v>0</v>
      </c>
      <c r="I162" s="202">
        <f t="shared" si="4"/>
        <v>0</v>
      </c>
      <c r="J162" s="202">
        <f t="shared" si="4"/>
        <v>0</v>
      </c>
      <c r="K162" s="202">
        <f t="shared" si="4"/>
        <v>0</v>
      </c>
      <c r="L162" s="202">
        <f t="shared" si="4"/>
        <v>0</v>
      </c>
      <c r="M162" s="202">
        <f t="shared" si="4"/>
        <v>0</v>
      </c>
      <c r="N162" s="202">
        <f t="shared" si="4"/>
        <v>0</v>
      </c>
      <c r="O162" s="202">
        <f t="shared" si="4"/>
        <v>0</v>
      </c>
      <c r="P162" s="202">
        <f t="shared" si="4"/>
        <v>0</v>
      </c>
      <c r="Q162" s="202">
        <f t="shared" si="4"/>
        <v>0</v>
      </c>
    </row>
    <row r="163" spans="1:17" x14ac:dyDescent="0.25">
      <c r="A163" s="129" t="s">
        <v>79</v>
      </c>
      <c r="B163" s="201">
        <f t="shared" ref="B163:Q163" si="5">IF(B10=0,0,B10/B$5)</f>
        <v>0</v>
      </c>
      <c r="C163" s="201">
        <f t="shared" si="5"/>
        <v>0</v>
      </c>
      <c r="D163" s="201">
        <f t="shared" si="5"/>
        <v>0</v>
      </c>
      <c r="E163" s="201">
        <f t="shared" si="5"/>
        <v>0</v>
      </c>
      <c r="F163" s="201">
        <f t="shared" si="5"/>
        <v>0</v>
      </c>
      <c r="G163" s="201">
        <f t="shared" si="5"/>
        <v>0</v>
      </c>
      <c r="H163" s="201">
        <f t="shared" si="5"/>
        <v>0</v>
      </c>
      <c r="I163" s="201">
        <f t="shared" si="5"/>
        <v>0</v>
      </c>
      <c r="J163" s="201">
        <f t="shared" si="5"/>
        <v>0</v>
      </c>
      <c r="K163" s="201">
        <f t="shared" si="5"/>
        <v>0</v>
      </c>
      <c r="L163" s="201">
        <f t="shared" si="5"/>
        <v>0</v>
      </c>
      <c r="M163" s="201">
        <f t="shared" si="5"/>
        <v>0</v>
      </c>
      <c r="N163" s="201">
        <f t="shared" si="5"/>
        <v>0</v>
      </c>
      <c r="O163" s="201">
        <f t="shared" si="5"/>
        <v>0</v>
      </c>
      <c r="P163" s="201">
        <f t="shared" si="5"/>
        <v>0</v>
      </c>
      <c r="Q163" s="201">
        <f t="shared" si="5"/>
        <v>0</v>
      </c>
    </row>
    <row r="164" spans="1:17" x14ac:dyDescent="0.25">
      <c r="A164" s="127" t="s">
        <v>152</v>
      </c>
      <c r="B164" s="200">
        <f t="shared" ref="B164:Q164" si="6">IF(B15=0,0,B15/B$5)</f>
        <v>0</v>
      </c>
      <c r="C164" s="200">
        <f t="shared" si="6"/>
        <v>0</v>
      </c>
      <c r="D164" s="200">
        <f t="shared" si="6"/>
        <v>0</v>
      </c>
      <c r="E164" s="200">
        <f t="shared" si="6"/>
        <v>0</v>
      </c>
      <c r="F164" s="200">
        <f t="shared" si="6"/>
        <v>0</v>
      </c>
      <c r="G164" s="200">
        <f t="shared" si="6"/>
        <v>0</v>
      </c>
      <c r="H164" s="200">
        <f t="shared" si="6"/>
        <v>0</v>
      </c>
      <c r="I164" s="200">
        <f t="shared" si="6"/>
        <v>0</v>
      </c>
      <c r="J164" s="200">
        <f t="shared" si="6"/>
        <v>0</v>
      </c>
      <c r="K164" s="200">
        <f t="shared" si="6"/>
        <v>0</v>
      </c>
      <c r="L164" s="200">
        <f t="shared" si="6"/>
        <v>0</v>
      </c>
      <c r="M164" s="200">
        <f t="shared" si="6"/>
        <v>0</v>
      </c>
      <c r="N164" s="200">
        <f t="shared" si="6"/>
        <v>0</v>
      </c>
      <c r="O164" s="200">
        <f t="shared" si="6"/>
        <v>0</v>
      </c>
      <c r="P164" s="200">
        <f t="shared" si="6"/>
        <v>0</v>
      </c>
      <c r="Q164" s="200">
        <f t="shared" si="6"/>
        <v>0</v>
      </c>
    </row>
    <row r="165" spans="1:17" x14ac:dyDescent="0.25">
      <c r="A165" s="72" t="s">
        <v>151</v>
      </c>
      <c r="B165" s="71">
        <f t="shared" ref="B165:Q165" si="7">IF(B26=0,0,B26/B$5)</f>
        <v>0</v>
      </c>
      <c r="C165" s="71">
        <f t="shared" si="7"/>
        <v>0</v>
      </c>
      <c r="D165" s="71">
        <f t="shared" si="7"/>
        <v>0</v>
      </c>
      <c r="E165" s="71">
        <f t="shared" si="7"/>
        <v>0</v>
      </c>
      <c r="F165" s="71">
        <f t="shared" si="7"/>
        <v>0</v>
      </c>
      <c r="G165" s="71">
        <f t="shared" si="7"/>
        <v>0</v>
      </c>
      <c r="H165" s="71">
        <f t="shared" si="7"/>
        <v>0</v>
      </c>
      <c r="I165" s="71">
        <f t="shared" si="7"/>
        <v>0</v>
      </c>
      <c r="J165" s="71">
        <f t="shared" si="7"/>
        <v>0</v>
      </c>
      <c r="K165" s="71">
        <f t="shared" si="7"/>
        <v>0</v>
      </c>
      <c r="L165" s="71">
        <f t="shared" si="7"/>
        <v>0</v>
      </c>
      <c r="M165" s="71">
        <f t="shared" si="7"/>
        <v>0</v>
      </c>
      <c r="N165" s="71">
        <f t="shared" si="7"/>
        <v>0</v>
      </c>
      <c r="O165" s="71">
        <f t="shared" si="7"/>
        <v>0</v>
      </c>
      <c r="P165" s="71">
        <f t="shared" si="7"/>
        <v>0</v>
      </c>
      <c r="Q165" s="71">
        <f t="shared" si="7"/>
        <v>0</v>
      </c>
    </row>
    <row r="166" spans="1:17" x14ac:dyDescent="0.25">
      <c r="A166" s="196"/>
      <c r="B166" s="196"/>
      <c r="C166" s="196"/>
      <c r="D166" s="196"/>
      <c r="E166" s="196"/>
      <c r="F166" s="196"/>
      <c r="G166" s="196"/>
      <c r="H166" s="196"/>
      <c r="I166" s="196"/>
      <c r="J166" s="196"/>
      <c r="K166" s="196"/>
      <c r="L166" s="196"/>
      <c r="M166" s="196"/>
      <c r="N166" s="196"/>
      <c r="O166" s="196"/>
      <c r="P166" s="196"/>
      <c r="Q166" s="196"/>
    </row>
    <row r="167" spans="1:17" x14ac:dyDescent="0.25">
      <c r="A167" s="78" t="s">
        <v>43</v>
      </c>
      <c r="B167" s="77">
        <f t="shared" ref="B167:Q167" si="8">SUM(B$168:B$173,B$175:B$176,B$178:B$180)</f>
        <v>1.0000000000000002</v>
      </c>
      <c r="C167" s="77">
        <f t="shared" si="8"/>
        <v>1.0000000000000002</v>
      </c>
      <c r="D167" s="77">
        <f t="shared" si="8"/>
        <v>1.0000000000000002</v>
      </c>
      <c r="E167" s="77">
        <f t="shared" si="8"/>
        <v>0.99999999999999989</v>
      </c>
      <c r="F167" s="77">
        <f t="shared" si="8"/>
        <v>1</v>
      </c>
      <c r="G167" s="77">
        <f t="shared" si="8"/>
        <v>1.0000000000000002</v>
      </c>
      <c r="H167" s="77">
        <f t="shared" si="8"/>
        <v>0.99999999999999978</v>
      </c>
      <c r="I167" s="77">
        <f t="shared" si="8"/>
        <v>0.99999999999999967</v>
      </c>
      <c r="J167" s="77">
        <f t="shared" si="8"/>
        <v>1</v>
      </c>
      <c r="K167" s="77">
        <f t="shared" si="8"/>
        <v>0.99999999999999978</v>
      </c>
      <c r="L167" s="77">
        <f t="shared" si="8"/>
        <v>1</v>
      </c>
      <c r="M167" s="77">
        <f t="shared" si="8"/>
        <v>1.0000000000000002</v>
      </c>
      <c r="N167" s="77">
        <f t="shared" si="8"/>
        <v>1.0000000000000002</v>
      </c>
      <c r="O167" s="77">
        <f t="shared" si="8"/>
        <v>1.0000000000000004</v>
      </c>
      <c r="P167" s="77">
        <f t="shared" si="8"/>
        <v>1.0000000000000002</v>
      </c>
      <c r="Q167" s="77">
        <f t="shared" si="8"/>
        <v>0.99999999999999978</v>
      </c>
    </row>
    <row r="168" spans="1:17" x14ac:dyDescent="0.25">
      <c r="A168" s="132" t="s">
        <v>83</v>
      </c>
      <c r="B168" s="203">
        <f t="shared" ref="B168:Q168" si="9">IF(B$34=0,0,B$34/B$33)</f>
        <v>1.0349570415689451E-3</v>
      </c>
      <c r="C168" s="203">
        <f t="shared" si="9"/>
        <v>1.0349570415689451E-3</v>
      </c>
      <c r="D168" s="203">
        <f t="shared" si="9"/>
        <v>1.0349570415689451E-3</v>
      </c>
      <c r="E168" s="203">
        <f t="shared" si="9"/>
        <v>1.0349570415689447E-3</v>
      </c>
      <c r="F168" s="203">
        <f t="shared" si="9"/>
        <v>1.0349570415689447E-3</v>
      </c>
      <c r="G168" s="203">
        <f t="shared" si="9"/>
        <v>1.0349570415689449E-3</v>
      </c>
      <c r="H168" s="203">
        <f t="shared" si="9"/>
        <v>1.0349570415689447E-3</v>
      </c>
      <c r="I168" s="203">
        <f t="shared" si="9"/>
        <v>1.0349570415689444E-3</v>
      </c>
      <c r="J168" s="203">
        <f t="shared" si="9"/>
        <v>1.0349570415689451E-3</v>
      </c>
      <c r="K168" s="203">
        <f t="shared" si="9"/>
        <v>1.0349570415689447E-3</v>
      </c>
      <c r="L168" s="203">
        <f t="shared" si="9"/>
        <v>1.0349570415689449E-3</v>
      </c>
      <c r="M168" s="203">
        <f t="shared" si="9"/>
        <v>1.0349570415689453E-3</v>
      </c>
      <c r="N168" s="203">
        <f t="shared" si="9"/>
        <v>1.0349570415689451E-3</v>
      </c>
      <c r="O168" s="203">
        <f t="shared" si="9"/>
        <v>1.0349570415689451E-3</v>
      </c>
      <c r="P168" s="203">
        <f t="shared" si="9"/>
        <v>1.0349570415689451E-3</v>
      </c>
      <c r="Q168" s="203">
        <f t="shared" si="9"/>
        <v>1.0349570415689444E-3</v>
      </c>
    </row>
    <row r="169" spans="1:17" x14ac:dyDescent="0.25">
      <c r="A169" s="76" t="s">
        <v>82</v>
      </c>
      <c r="B169" s="202">
        <f t="shared" ref="B169:Q169" si="10">IF(B$35=0,0,B$35/B$33)</f>
        <v>4.8054818279302938E-4</v>
      </c>
      <c r="C169" s="202">
        <f t="shared" si="10"/>
        <v>4.8054818279302943E-4</v>
      </c>
      <c r="D169" s="202">
        <f t="shared" si="10"/>
        <v>4.8054818279302943E-4</v>
      </c>
      <c r="E169" s="202">
        <f t="shared" si="10"/>
        <v>4.8054818279302922E-4</v>
      </c>
      <c r="F169" s="202">
        <f t="shared" si="10"/>
        <v>4.8054818279302922E-4</v>
      </c>
      <c r="G169" s="202">
        <f t="shared" si="10"/>
        <v>4.8054818279302943E-4</v>
      </c>
      <c r="H169" s="202">
        <f t="shared" si="10"/>
        <v>4.8054818279302927E-4</v>
      </c>
      <c r="I169" s="202">
        <f t="shared" si="10"/>
        <v>4.8054818279302916E-4</v>
      </c>
      <c r="J169" s="202">
        <f t="shared" si="10"/>
        <v>4.8054818279302932E-4</v>
      </c>
      <c r="K169" s="202">
        <f t="shared" si="10"/>
        <v>4.8054818279302932E-4</v>
      </c>
      <c r="L169" s="202">
        <f t="shared" si="10"/>
        <v>4.8054818279302932E-4</v>
      </c>
      <c r="M169" s="202">
        <f t="shared" si="10"/>
        <v>4.8054818279302938E-4</v>
      </c>
      <c r="N169" s="202">
        <f t="shared" si="10"/>
        <v>4.8054818279302938E-4</v>
      </c>
      <c r="O169" s="202">
        <f t="shared" si="10"/>
        <v>4.8054818279302943E-4</v>
      </c>
      <c r="P169" s="202">
        <f t="shared" si="10"/>
        <v>4.8054818279302943E-4</v>
      </c>
      <c r="Q169" s="202">
        <f t="shared" si="10"/>
        <v>4.8054818279302916E-4</v>
      </c>
    </row>
    <row r="170" spans="1:17" x14ac:dyDescent="0.25">
      <c r="A170" s="76" t="s">
        <v>81</v>
      </c>
      <c r="B170" s="202">
        <f t="shared" ref="B170:Q170" si="11">IF(B$36=0,0,B$36/B$33)</f>
        <v>1.4116923275471758E-2</v>
      </c>
      <c r="C170" s="202">
        <f t="shared" si="11"/>
        <v>1.411692327547176E-2</v>
      </c>
      <c r="D170" s="202">
        <f t="shared" si="11"/>
        <v>1.4116923275471758E-2</v>
      </c>
      <c r="E170" s="202">
        <f t="shared" si="11"/>
        <v>1.4116923275471753E-2</v>
      </c>
      <c r="F170" s="202">
        <f t="shared" si="11"/>
        <v>1.4116923275471753E-2</v>
      </c>
      <c r="G170" s="202">
        <f t="shared" si="11"/>
        <v>1.4116923275471758E-2</v>
      </c>
      <c r="H170" s="202">
        <f t="shared" si="11"/>
        <v>1.4116923275471753E-2</v>
      </c>
      <c r="I170" s="202">
        <f t="shared" si="11"/>
        <v>1.4116923275471751E-2</v>
      </c>
      <c r="J170" s="202">
        <f t="shared" si="11"/>
        <v>1.4116923275471758E-2</v>
      </c>
      <c r="K170" s="202">
        <f t="shared" si="11"/>
        <v>1.4116923275471755E-2</v>
      </c>
      <c r="L170" s="202">
        <f t="shared" si="11"/>
        <v>1.411692327547176E-2</v>
      </c>
      <c r="M170" s="202">
        <f t="shared" si="11"/>
        <v>1.411692327547176E-2</v>
      </c>
      <c r="N170" s="202">
        <f t="shared" si="11"/>
        <v>1.4116923275471758E-2</v>
      </c>
      <c r="O170" s="202">
        <f t="shared" si="11"/>
        <v>1.411692327547176E-2</v>
      </c>
      <c r="P170" s="202">
        <f t="shared" si="11"/>
        <v>1.4116923275471758E-2</v>
      </c>
      <c r="Q170" s="202">
        <f t="shared" si="11"/>
        <v>1.4116923275471751E-2</v>
      </c>
    </row>
    <row r="171" spans="1:17" x14ac:dyDescent="0.25">
      <c r="A171" s="76" t="s">
        <v>80</v>
      </c>
      <c r="B171" s="202">
        <f t="shared" ref="B171:Q171" si="12">IF(B$37=0,0,B$37/B$33)</f>
        <v>3.4498568052298173E-4</v>
      </c>
      <c r="C171" s="202">
        <f t="shared" si="12"/>
        <v>3.4498568052298168E-4</v>
      </c>
      <c r="D171" s="202">
        <f t="shared" si="12"/>
        <v>3.4498568052298168E-4</v>
      </c>
      <c r="E171" s="202">
        <f t="shared" si="12"/>
        <v>3.4498568052298152E-4</v>
      </c>
      <c r="F171" s="202">
        <f t="shared" si="12"/>
        <v>3.4498568052298157E-4</v>
      </c>
      <c r="G171" s="202">
        <f t="shared" si="12"/>
        <v>3.4498568052298168E-4</v>
      </c>
      <c r="H171" s="202">
        <f t="shared" si="12"/>
        <v>3.4498568052298157E-4</v>
      </c>
      <c r="I171" s="202">
        <f t="shared" si="12"/>
        <v>3.4498568052298157E-4</v>
      </c>
      <c r="J171" s="202">
        <f t="shared" si="12"/>
        <v>3.4498568052298163E-4</v>
      </c>
      <c r="K171" s="202">
        <f t="shared" si="12"/>
        <v>3.4498568052298163E-4</v>
      </c>
      <c r="L171" s="202">
        <f t="shared" si="12"/>
        <v>3.4498568052298168E-4</v>
      </c>
      <c r="M171" s="202">
        <f t="shared" si="12"/>
        <v>3.4498568052298173E-4</v>
      </c>
      <c r="N171" s="202">
        <f t="shared" si="12"/>
        <v>3.4498568052298173E-4</v>
      </c>
      <c r="O171" s="202">
        <f t="shared" si="12"/>
        <v>3.4498568052298168E-4</v>
      </c>
      <c r="P171" s="202">
        <f t="shared" si="12"/>
        <v>3.4498568052298168E-4</v>
      </c>
      <c r="Q171" s="202">
        <f t="shared" si="12"/>
        <v>3.4498568052298152E-4</v>
      </c>
    </row>
    <row r="172" spans="1:17" x14ac:dyDescent="0.25">
      <c r="A172" s="129" t="s">
        <v>79</v>
      </c>
      <c r="B172" s="201">
        <f t="shared" ref="B172:Q172" si="13">IF(B$38=0,0,B$38/B$33)</f>
        <v>6.8997136104596347E-4</v>
      </c>
      <c r="C172" s="201">
        <f t="shared" si="13"/>
        <v>6.8997136104596336E-4</v>
      </c>
      <c r="D172" s="201">
        <f t="shared" si="13"/>
        <v>6.8997136104596336E-4</v>
      </c>
      <c r="E172" s="201">
        <f t="shared" si="13"/>
        <v>6.8997136104596304E-4</v>
      </c>
      <c r="F172" s="201">
        <f t="shared" si="13"/>
        <v>6.8997136104596304E-4</v>
      </c>
      <c r="G172" s="201">
        <f t="shared" si="13"/>
        <v>6.8997136104596336E-4</v>
      </c>
      <c r="H172" s="201">
        <f t="shared" si="13"/>
        <v>6.8997136104596314E-4</v>
      </c>
      <c r="I172" s="201">
        <f t="shared" si="13"/>
        <v>6.8997136104596304E-4</v>
      </c>
      <c r="J172" s="201">
        <f t="shared" si="13"/>
        <v>6.8997136104596325E-4</v>
      </c>
      <c r="K172" s="201">
        <f t="shared" si="13"/>
        <v>6.8997136104596336E-4</v>
      </c>
      <c r="L172" s="201">
        <f t="shared" si="13"/>
        <v>6.8997136104596347E-4</v>
      </c>
      <c r="M172" s="201">
        <f t="shared" si="13"/>
        <v>6.8997136104596347E-4</v>
      </c>
      <c r="N172" s="201">
        <f t="shared" si="13"/>
        <v>6.8997136104596336E-4</v>
      </c>
      <c r="O172" s="201">
        <f t="shared" si="13"/>
        <v>6.8997136104596336E-4</v>
      </c>
      <c r="P172" s="201">
        <f t="shared" si="13"/>
        <v>6.8997136104596336E-4</v>
      </c>
      <c r="Q172" s="201">
        <f t="shared" si="13"/>
        <v>6.8997136104596304E-4</v>
      </c>
    </row>
    <row r="173" spans="1:17" x14ac:dyDescent="0.25">
      <c r="A173" s="127" t="s">
        <v>150</v>
      </c>
      <c r="B173" s="200">
        <f t="shared" ref="B173:Q173" si="14">IF(B$43=0,0,B$43/B$33)</f>
        <v>0.82108308162466437</v>
      </c>
      <c r="C173" s="200">
        <f t="shared" si="14"/>
        <v>0.82108308162466448</v>
      </c>
      <c r="D173" s="200">
        <f t="shared" si="14"/>
        <v>0.82108308162466437</v>
      </c>
      <c r="E173" s="200">
        <f t="shared" si="14"/>
        <v>0.82108308162466415</v>
      </c>
      <c r="F173" s="200">
        <f t="shared" si="14"/>
        <v>0.82108308162466415</v>
      </c>
      <c r="G173" s="200">
        <f t="shared" si="14"/>
        <v>0.82108308162466437</v>
      </c>
      <c r="H173" s="200">
        <f t="shared" si="14"/>
        <v>0.82108308162466404</v>
      </c>
      <c r="I173" s="200">
        <f t="shared" si="14"/>
        <v>0.82108308162466392</v>
      </c>
      <c r="J173" s="200">
        <f t="shared" si="14"/>
        <v>0.82108308162466426</v>
      </c>
      <c r="K173" s="200">
        <f t="shared" si="14"/>
        <v>0.82108308162466415</v>
      </c>
      <c r="L173" s="200">
        <f t="shared" si="14"/>
        <v>0.82108308162466437</v>
      </c>
      <c r="M173" s="200">
        <f t="shared" si="14"/>
        <v>0.82108308162466437</v>
      </c>
      <c r="N173" s="200">
        <f t="shared" si="14"/>
        <v>0.82108308162466448</v>
      </c>
      <c r="O173" s="200">
        <f t="shared" si="14"/>
        <v>0.82108308162466448</v>
      </c>
      <c r="P173" s="200">
        <f t="shared" si="14"/>
        <v>0.82108308162466437</v>
      </c>
      <c r="Q173" s="200">
        <f t="shared" si="14"/>
        <v>0.82108308162466404</v>
      </c>
    </row>
    <row r="174" spans="1:17" x14ac:dyDescent="0.25">
      <c r="A174" s="127" t="s">
        <v>148</v>
      </c>
      <c r="B174" s="200">
        <f t="shared" ref="B174:Q174" si="15">IF(B$44=0,0,B$44/B$33)</f>
        <v>0.1001320831249591</v>
      </c>
      <c r="C174" s="200">
        <f t="shared" si="15"/>
        <v>0.1001320831249591</v>
      </c>
      <c r="D174" s="200">
        <f t="shared" si="15"/>
        <v>0.10013208312495911</v>
      </c>
      <c r="E174" s="200">
        <f t="shared" si="15"/>
        <v>0.10013208312495904</v>
      </c>
      <c r="F174" s="200">
        <f t="shared" si="15"/>
        <v>0.10013208312495905</v>
      </c>
      <c r="G174" s="200">
        <f t="shared" si="15"/>
        <v>0.10013208312495908</v>
      </c>
      <c r="H174" s="200">
        <f t="shared" si="15"/>
        <v>0.10013208312495905</v>
      </c>
      <c r="I174" s="200">
        <f t="shared" si="15"/>
        <v>0.10013208312495904</v>
      </c>
      <c r="J174" s="200">
        <f t="shared" si="15"/>
        <v>0.10013208312495907</v>
      </c>
      <c r="K174" s="200">
        <f t="shared" si="15"/>
        <v>0.10013208312495907</v>
      </c>
      <c r="L174" s="200">
        <f t="shared" si="15"/>
        <v>0.1001320831249591</v>
      </c>
      <c r="M174" s="200">
        <f t="shared" si="15"/>
        <v>0.10013208312495908</v>
      </c>
      <c r="N174" s="200">
        <f t="shared" si="15"/>
        <v>0.10013208312495908</v>
      </c>
      <c r="O174" s="200">
        <f t="shared" si="15"/>
        <v>0.10013208312495908</v>
      </c>
      <c r="P174" s="200">
        <f t="shared" si="15"/>
        <v>0.10013208312495908</v>
      </c>
      <c r="Q174" s="200">
        <f t="shared" si="15"/>
        <v>0.10013208312495903</v>
      </c>
    </row>
    <row r="175" spans="1:17" x14ac:dyDescent="0.25">
      <c r="A175" s="142" t="s">
        <v>164</v>
      </c>
      <c r="B175" s="199">
        <f t="shared" ref="B175:Q175" si="16">IF(B$45=0,0,B$45/B$33)</f>
        <v>2.1601993940205219E-2</v>
      </c>
      <c r="C175" s="199">
        <f t="shared" si="16"/>
        <v>6.3016906256490764E-3</v>
      </c>
      <c r="D175" s="199">
        <f t="shared" si="16"/>
        <v>7.7126387928601993E-3</v>
      </c>
      <c r="E175" s="199">
        <f t="shared" si="16"/>
        <v>7.8226150065913644E-3</v>
      </c>
      <c r="F175" s="199">
        <f t="shared" si="16"/>
        <v>7.5008637554570736E-3</v>
      </c>
      <c r="G175" s="199">
        <f t="shared" si="16"/>
        <v>7.4753655361798794E-3</v>
      </c>
      <c r="H175" s="199">
        <f t="shared" si="16"/>
        <v>7.640661741518351E-3</v>
      </c>
      <c r="I175" s="199">
        <f t="shared" si="16"/>
        <v>6.3207536493666075E-3</v>
      </c>
      <c r="J175" s="199">
        <f t="shared" si="16"/>
        <v>1.3109189601655665E-2</v>
      </c>
      <c r="K175" s="199">
        <f t="shared" si="16"/>
        <v>1.2820616899889788E-2</v>
      </c>
      <c r="L175" s="199">
        <f t="shared" si="16"/>
        <v>1.3958385086167563E-2</v>
      </c>
      <c r="M175" s="199">
        <f t="shared" si="16"/>
        <v>1.3032167220066693E-2</v>
      </c>
      <c r="N175" s="199">
        <f t="shared" si="16"/>
        <v>1.2923909342040974E-2</v>
      </c>
      <c r="O175" s="199">
        <f t="shared" si="16"/>
        <v>1.3381537015152852E-2</v>
      </c>
      <c r="P175" s="199">
        <f t="shared" si="16"/>
        <v>1.4490071989642979E-2</v>
      </c>
      <c r="Q175" s="199">
        <f t="shared" si="16"/>
        <v>1.4261353081200393E-2</v>
      </c>
    </row>
    <row r="176" spans="1:17" x14ac:dyDescent="0.25">
      <c r="A176" s="142" t="s">
        <v>163</v>
      </c>
      <c r="B176" s="199">
        <f t="shared" ref="B176:Q176" si="17">IF(B$50=0,0,B$50/B$33)</f>
        <v>7.8530089184753876E-2</v>
      </c>
      <c r="C176" s="199">
        <f t="shared" si="17"/>
        <v>9.3830392499310009E-2</v>
      </c>
      <c r="D176" s="199">
        <f t="shared" si="17"/>
        <v>9.2419444332098907E-2</v>
      </c>
      <c r="E176" s="199">
        <f t="shared" si="17"/>
        <v>9.2309468118367682E-2</v>
      </c>
      <c r="F176" s="199">
        <f t="shared" si="17"/>
        <v>9.2631219369501985E-2</v>
      </c>
      <c r="G176" s="199">
        <f t="shared" si="17"/>
        <v>9.2656717588779192E-2</v>
      </c>
      <c r="H176" s="199">
        <f t="shared" si="17"/>
        <v>9.24914213834407E-2</v>
      </c>
      <c r="I176" s="199">
        <f t="shared" si="17"/>
        <v>9.3811329475592439E-2</v>
      </c>
      <c r="J176" s="199">
        <f t="shared" si="17"/>
        <v>8.7022893523303405E-2</v>
      </c>
      <c r="K176" s="199">
        <f t="shared" si="17"/>
        <v>8.7311466225069273E-2</v>
      </c>
      <c r="L176" s="199">
        <f t="shared" si="17"/>
        <v>8.6173698038791532E-2</v>
      </c>
      <c r="M176" s="199">
        <f t="shared" si="17"/>
        <v>8.7099915904892383E-2</v>
      </c>
      <c r="N176" s="199">
        <f t="shared" si="17"/>
        <v>8.7208173782918105E-2</v>
      </c>
      <c r="O176" s="199">
        <f t="shared" si="17"/>
        <v>8.6750546109806217E-2</v>
      </c>
      <c r="P176" s="199">
        <f t="shared" si="17"/>
        <v>8.564201113531611E-2</v>
      </c>
      <c r="Q176" s="199">
        <f t="shared" si="17"/>
        <v>8.5870730043758628E-2</v>
      </c>
    </row>
    <row r="177" spans="1:17" x14ac:dyDescent="0.25">
      <c r="A177" s="127" t="s">
        <v>147</v>
      </c>
      <c r="B177" s="200">
        <f t="shared" ref="B177:Q177" si="18">IF(B$51=0,0,B$51/B$33)</f>
        <v>6.2117449708974044E-2</v>
      </c>
      <c r="C177" s="200">
        <f t="shared" si="18"/>
        <v>6.2117449708974044E-2</v>
      </c>
      <c r="D177" s="200">
        <f t="shared" si="18"/>
        <v>6.2117449708973982E-2</v>
      </c>
      <c r="E177" s="200">
        <f t="shared" si="18"/>
        <v>6.2117449708974017E-2</v>
      </c>
      <c r="F177" s="200">
        <f t="shared" si="18"/>
        <v>6.211744970897403E-2</v>
      </c>
      <c r="G177" s="200">
        <f t="shared" si="18"/>
        <v>6.2117449708974044E-2</v>
      </c>
      <c r="H177" s="200">
        <f t="shared" si="18"/>
        <v>6.2117449708974037E-2</v>
      </c>
      <c r="I177" s="200">
        <f t="shared" si="18"/>
        <v>6.2117449708974024E-2</v>
      </c>
      <c r="J177" s="200">
        <f t="shared" si="18"/>
        <v>6.211744970897403E-2</v>
      </c>
      <c r="K177" s="200">
        <f t="shared" si="18"/>
        <v>6.2117449708974037E-2</v>
      </c>
      <c r="L177" s="200">
        <f t="shared" si="18"/>
        <v>6.2117449708973989E-2</v>
      </c>
      <c r="M177" s="200">
        <f t="shared" si="18"/>
        <v>6.2117449708974037E-2</v>
      </c>
      <c r="N177" s="200">
        <f t="shared" si="18"/>
        <v>6.2117449708974058E-2</v>
      </c>
      <c r="O177" s="200">
        <f t="shared" si="18"/>
        <v>6.2117449708974044E-2</v>
      </c>
      <c r="P177" s="200">
        <f t="shared" si="18"/>
        <v>6.2117449708974093E-2</v>
      </c>
      <c r="Q177" s="200">
        <f t="shared" si="18"/>
        <v>6.2117449708974003E-2</v>
      </c>
    </row>
    <row r="178" spans="1:17" x14ac:dyDescent="0.25">
      <c r="A178" s="142" t="s">
        <v>162</v>
      </c>
      <c r="B178" s="199">
        <f t="shared" ref="B178:Q178" si="19">IF(B$52=0,0,B$52/B$33)</f>
        <v>1.7985090733402254E-2</v>
      </c>
      <c r="C178" s="199">
        <f t="shared" si="19"/>
        <v>1.6137142666820106E-2</v>
      </c>
      <c r="D178" s="199">
        <f t="shared" si="19"/>
        <v>6.6152826207843329E-3</v>
      </c>
      <c r="E178" s="199">
        <f t="shared" si="19"/>
        <v>5.5927263605773546E-3</v>
      </c>
      <c r="F178" s="199">
        <f t="shared" si="19"/>
        <v>6.1994904141806145E-3</v>
      </c>
      <c r="G178" s="199">
        <f t="shared" si="19"/>
        <v>4.7647088588147991E-3</v>
      </c>
      <c r="H178" s="199">
        <f t="shared" si="19"/>
        <v>6.4984838670630795E-3</v>
      </c>
      <c r="I178" s="199">
        <f t="shared" si="19"/>
        <v>8.7601255648961721E-3</v>
      </c>
      <c r="J178" s="199">
        <f t="shared" si="19"/>
        <v>1.5214391216037484E-2</v>
      </c>
      <c r="K178" s="199">
        <f t="shared" si="19"/>
        <v>1.4292228066753173E-2</v>
      </c>
      <c r="L178" s="199">
        <f t="shared" si="19"/>
        <v>1.7111104383419132E-2</v>
      </c>
      <c r="M178" s="199">
        <f t="shared" si="19"/>
        <v>1.4166275244553279E-2</v>
      </c>
      <c r="N178" s="199">
        <f t="shared" si="19"/>
        <v>1.0483979121200275E-2</v>
      </c>
      <c r="O178" s="199">
        <f t="shared" si="19"/>
        <v>1.0959807731866536E-2</v>
      </c>
      <c r="P178" s="199">
        <f t="shared" si="19"/>
        <v>3.4313544901324192E-3</v>
      </c>
      <c r="Q178" s="199">
        <f t="shared" si="19"/>
        <v>1.760542528445706E-2</v>
      </c>
    </row>
    <row r="179" spans="1:17" x14ac:dyDescent="0.25">
      <c r="A179" s="142" t="s">
        <v>161</v>
      </c>
      <c r="B179" s="199">
        <f t="shared" ref="B179:Q179" si="20">IF(B$56=0,0,B$56/B$33)</f>
        <v>4.0052833249983676E-2</v>
      </c>
      <c r="C179" s="199">
        <f t="shared" si="20"/>
        <v>4.0052833249983676E-2</v>
      </c>
      <c r="D179" s="199">
        <f t="shared" si="20"/>
        <v>4.0052833249983676E-2</v>
      </c>
      <c r="E179" s="199">
        <f t="shared" si="20"/>
        <v>4.0052833249983655E-2</v>
      </c>
      <c r="F179" s="199">
        <f t="shared" si="20"/>
        <v>4.0052833249983662E-2</v>
      </c>
      <c r="G179" s="199">
        <f t="shared" si="20"/>
        <v>4.0052833249983676E-2</v>
      </c>
      <c r="H179" s="199">
        <f t="shared" si="20"/>
        <v>4.0052833249983669E-2</v>
      </c>
      <c r="I179" s="199">
        <f t="shared" si="20"/>
        <v>4.0052833249983655E-2</v>
      </c>
      <c r="J179" s="199">
        <f t="shared" si="20"/>
        <v>4.0052833249983669E-2</v>
      </c>
      <c r="K179" s="199">
        <f t="shared" si="20"/>
        <v>4.0052833249983662E-2</v>
      </c>
      <c r="L179" s="199">
        <f t="shared" si="20"/>
        <v>4.0052833249983669E-2</v>
      </c>
      <c r="M179" s="199">
        <f t="shared" si="20"/>
        <v>4.0052833249983683E-2</v>
      </c>
      <c r="N179" s="199">
        <f t="shared" si="20"/>
        <v>4.0052833249983683E-2</v>
      </c>
      <c r="O179" s="199">
        <f t="shared" si="20"/>
        <v>4.0052833249983676E-2</v>
      </c>
      <c r="P179" s="199">
        <f t="shared" si="20"/>
        <v>4.0052833249983676E-2</v>
      </c>
      <c r="Q179" s="199">
        <f t="shared" si="20"/>
        <v>4.0052833249983655E-2</v>
      </c>
    </row>
    <row r="180" spans="1:17" x14ac:dyDescent="0.25">
      <c r="A180" s="140" t="s">
        <v>160</v>
      </c>
      <c r="B180" s="198">
        <f t="shared" ref="B180:Q180" si="21">IF(B$67=0,0,B$67/B$33)</f>
        <v>4.0795257255881161E-3</v>
      </c>
      <c r="C180" s="198">
        <f t="shared" si="21"/>
        <v>5.9274737921702616E-3</v>
      </c>
      <c r="D180" s="198">
        <f t="shared" si="21"/>
        <v>1.5449333838205978E-2</v>
      </c>
      <c r="E180" s="198">
        <f t="shared" si="21"/>
        <v>1.6471890098412999E-2</v>
      </c>
      <c r="F180" s="198">
        <f t="shared" si="21"/>
        <v>1.586512604480975E-2</v>
      </c>
      <c r="G180" s="198">
        <f t="shared" si="21"/>
        <v>1.7299907600175569E-2</v>
      </c>
      <c r="H180" s="198">
        <f t="shared" si="21"/>
        <v>1.556613259192729E-2</v>
      </c>
      <c r="I180" s="198">
        <f t="shared" si="21"/>
        <v>1.3304490894094193E-2</v>
      </c>
      <c r="J180" s="198">
        <f t="shared" si="21"/>
        <v>6.8502252429528832E-3</v>
      </c>
      <c r="K180" s="198">
        <f t="shared" si="21"/>
        <v>7.7723883922372027E-3</v>
      </c>
      <c r="L180" s="198">
        <f t="shared" si="21"/>
        <v>4.9535120755711962E-3</v>
      </c>
      <c r="M180" s="198">
        <f t="shared" si="21"/>
        <v>7.8983412144370806E-3</v>
      </c>
      <c r="N180" s="198">
        <f t="shared" si="21"/>
        <v>1.1580637337790099E-2</v>
      </c>
      <c r="O180" s="198">
        <f t="shared" si="21"/>
        <v>1.1104808727123831E-2</v>
      </c>
      <c r="P180" s="198">
        <f t="shared" si="21"/>
        <v>1.8633261968857992E-2</v>
      </c>
      <c r="Q180" s="198">
        <f t="shared" si="21"/>
        <v>4.4591911745332962E-3</v>
      </c>
    </row>
    <row r="181" spans="1:17" hidden="1" x14ac:dyDescent="0.25">
      <c r="A181" s="196"/>
      <c r="B181" s="196"/>
      <c r="C181" s="196"/>
      <c r="D181" s="196"/>
      <c r="E181" s="196"/>
      <c r="F181" s="196"/>
      <c r="G181" s="196"/>
      <c r="H181" s="196"/>
      <c r="I181" s="196"/>
      <c r="J181" s="196"/>
      <c r="K181" s="196"/>
      <c r="L181" s="196"/>
      <c r="M181" s="196"/>
      <c r="N181" s="196"/>
      <c r="O181" s="196"/>
      <c r="P181" s="196"/>
      <c r="Q181" s="196"/>
    </row>
    <row r="182" spans="1:17" x14ac:dyDescent="0.25">
      <c r="A182" s="196"/>
      <c r="B182" s="196"/>
      <c r="C182" s="19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</row>
    <row r="183" spans="1:17" x14ac:dyDescent="0.25">
      <c r="A183" s="78" t="s">
        <v>344</v>
      </c>
      <c r="B183" s="77">
        <f t="shared" ref="B183:Q183" si="22">SUM(B$184:B$189,B$193:B$194,B$196:B$198)</f>
        <v>0.99999999999999989</v>
      </c>
      <c r="C183" s="77">
        <f t="shared" si="22"/>
        <v>0.99999999999999989</v>
      </c>
      <c r="D183" s="77">
        <f t="shared" si="22"/>
        <v>0.99999999999999989</v>
      </c>
      <c r="E183" s="77">
        <f t="shared" si="22"/>
        <v>1.0000000000000004</v>
      </c>
      <c r="F183" s="77">
        <f t="shared" si="22"/>
        <v>1</v>
      </c>
      <c r="G183" s="77">
        <f t="shared" si="22"/>
        <v>1.0000000000000002</v>
      </c>
      <c r="H183" s="77">
        <f t="shared" si="22"/>
        <v>0.99999999999999989</v>
      </c>
      <c r="I183" s="77">
        <f t="shared" si="22"/>
        <v>1</v>
      </c>
      <c r="J183" s="77">
        <f t="shared" si="22"/>
        <v>1.0000000000000002</v>
      </c>
      <c r="K183" s="77">
        <f t="shared" si="22"/>
        <v>1.0000000000000002</v>
      </c>
      <c r="L183" s="77">
        <f t="shared" si="22"/>
        <v>0.99999999999999989</v>
      </c>
      <c r="M183" s="77">
        <f t="shared" si="22"/>
        <v>1.0000000000000002</v>
      </c>
      <c r="N183" s="77">
        <f t="shared" si="22"/>
        <v>1</v>
      </c>
      <c r="O183" s="77">
        <f t="shared" si="22"/>
        <v>0.99999999999999967</v>
      </c>
      <c r="P183" s="77">
        <f t="shared" si="22"/>
        <v>1.0000000000000002</v>
      </c>
      <c r="Q183" s="77">
        <f t="shared" si="22"/>
        <v>0.99999999999999978</v>
      </c>
    </row>
    <row r="184" spans="1:17" x14ac:dyDescent="0.25">
      <c r="A184" s="132" t="s">
        <v>83</v>
      </c>
      <c r="B184" s="203">
        <f t="shared" ref="B184:Q184" si="23">IF(B$71=0,0,B$71/B$70)</f>
        <v>1.6903167806004767E-3</v>
      </c>
      <c r="C184" s="203">
        <f t="shared" si="23"/>
        <v>1.6903167806004765E-3</v>
      </c>
      <c r="D184" s="203">
        <f t="shared" si="23"/>
        <v>1.6903167806004767E-3</v>
      </c>
      <c r="E184" s="203">
        <f t="shared" si="23"/>
        <v>1.6903167806004776E-3</v>
      </c>
      <c r="F184" s="203">
        <f t="shared" si="23"/>
        <v>1.6903167806004767E-3</v>
      </c>
      <c r="G184" s="203">
        <f t="shared" si="23"/>
        <v>1.6903167806004769E-3</v>
      </c>
      <c r="H184" s="203">
        <f t="shared" si="23"/>
        <v>1.6903167806004763E-3</v>
      </c>
      <c r="I184" s="203">
        <f t="shared" si="23"/>
        <v>1.6903167806004767E-3</v>
      </c>
      <c r="J184" s="203">
        <f t="shared" si="23"/>
        <v>1.6903167806004769E-3</v>
      </c>
      <c r="K184" s="203">
        <f t="shared" si="23"/>
        <v>1.6903167806004769E-3</v>
      </c>
      <c r="L184" s="203">
        <f t="shared" si="23"/>
        <v>1.6903167806004771E-3</v>
      </c>
      <c r="M184" s="203">
        <f t="shared" si="23"/>
        <v>1.6903167806004769E-3</v>
      </c>
      <c r="N184" s="203">
        <f t="shared" si="23"/>
        <v>1.6903167806004767E-3</v>
      </c>
      <c r="O184" s="203">
        <f t="shared" si="23"/>
        <v>1.6903167806004763E-3</v>
      </c>
      <c r="P184" s="203">
        <f t="shared" si="23"/>
        <v>1.6903167806004765E-3</v>
      </c>
      <c r="Q184" s="203">
        <f t="shared" si="23"/>
        <v>1.6903167806004763E-3</v>
      </c>
    </row>
    <row r="185" spans="1:17" x14ac:dyDescent="0.25">
      <c r="A185" s="76" t="s">
        <v>82</v>
      </c>
      <c r="B185" s="202">
        <f t="shared" ref="B185:Q185" si="24">IF(B$72=0,0,B$72/B$70)</f>
        <v>8.7571452975642404E-4</v>
      </c>
      <c r="C185" s="202">
        <f t="shared" si="24"/>
        <v>8.7571452975642383E-4</v>
      </c>
      <c r="D185" s="202">
        <f t="shared" si="24"/>
        <v>8.7571452975642415E-4</v>
      </c>
      <c r="E185" s="202">
        <f t="shared" si="24"/>
        <v>8.7571452975642448E-4</v>
      </c>
      <c r="F185" s="202">
        <f t="shared" si="24"/>
        <v>8.7571452975642404E-4</v>
      </c>
      <c r="G185" s="202">
        <f t="shared" si="24"/>
        <v>8.7571452975642426E-4</v>
      </c>
      <c r="H185" s="202">
        <f t="shared" si="24"/>
        <v>8.7571452975642383E-4</v>
      </c>
      <c r="I185" s="202">
        <f t="shared" si="24"/>
        <v>8.7571452975642415E-4</v>
      </c>
      <c r="J185" s="202">
        <f t="shared" si="24"/>
        <v>8.7571452975642415E-4</v>
      </c>
      <c r="K185" s="202">
        <f t="shared" si="24"/>
        <v>8.7571452975642415E-4</v>
      </c>
      <c r="L185" s="202">
        <f t="shared" si="24"/>
        <v>8.7571452975642426E-4</v>
      </c>
      <c r="M185" s="202">
        <f t="shared" si="24"/>
        <v>8.7571452975642415E-4</v>
      </c>
      <c r="N185" s="202">
        <f t="shared" si="24"/>
        <v>8.7571452975642426E-4</v>
      </c>
      <c r="O185" s="202">
        <f t="shared" si="24"/>
        <v>8.7571452975642383E-4</v>
      </c>
      <c r="P185" s="202">
        <f t="shared" si="24"/>
        <v>8.7571452975642393E-4</v>
      </c>
      <c r="Q185" s="202">
        <f t="shared" si="24"/>
        <v>8.7571452975642393E-4</v>
      </c>
    </row>
    <row r="186" spans="1:17" x14ac:dyDescent="0.25">
      <c r="A186" s="76" t="s">
        <v>81</v>
      </c>
      <c r="B186" s="202">
        <f t="shared" ref="B186:Q186" si="25">IF(B$73=0,0,B$73/B$70)</f>
        <v>2.0663600489347868E-2</v>
      </c>
      <c r="C186" s="202">
        <f t="shared" si="25"/>
        <v>2.0663600489347865E-2</v>
      </c>
      <c r="D186" s="202">
        <f t="shared" si="25"/>
        <v>2.0663600489347872E-2</v>
      </c>
      <c r="E186" s="202">
        <f t="shared" si="25"/>
        <v>2.0663600489347879E-2</v>
      </c>
      <c r="F186" s="202">
        <f t="shared" si="25"/>
        <v>2.0663600489347868E-2</v>
      </c>
      <c r="G186" s="202">
        <f t="shared" si="25"/>
        <v>2.0663600489347872E-2</v>
      </c>
      <c r="H186" s="202">
        <f t="shared" si="25"/>
        <v>2.0663600489347865E-2</v>
      </c>
      <c r="I186" s="202">
        <f t="shared" si="25"/>
        <v>2.0663600489347872E-2</v>
      </c>
      <c r="J186" s="202">
        <f t="shared" si="25"/>
        <v>2.0663600489347872E-2</v>
      </c>
      <c r="K186" s="202">
        <f t="shared" si="25"/>
        <v>2.0663600489347872E-2</v>
      </c>
      <c r="L186" s="202">
        <f t="shared" si="25"/>
        <v>2.0663600489347872E-2</v>
      </c>
      <c r="M186" s="202">
        <f t="shared" si="25"/>
        <v>2.0663600489347872E-2</v>
      </c>
      <c r="N186" s="202">
        <f t="shared" si="25"/>
        <v>2.0663600489347872E-2</v>
      </c>
      <c r="O186" s="202">
        <f t="shared" si="25"/>
        <v>2.0663600489347865E-2</v>
      </c>
      <c r="P186" s="202">
        <f t="shared" si="25"/>
        <v>2.0663600489347865E-2</v>
      </c>
      <c r="Q186" s="202">
        <f t="shared" si="25"/>
        <v>2.0663600489347865E-2</v>
      </c>
    </row>
    <row r="187" spans="1:17" x14ac:dyDescent="0.25">
      <c r="A187" s="76" t="s">
        <v>80</v>
      </c>
      <c r="B187" s="202">
        <f t="shared" ref="B187:Q187" si="26">IF(B$74=0,0,B$74/B$70)</f>
        <v>5.6343892686682557E-4</v>
      </c>
      <c r="C187" s="202">
        <f t="shared" si="26"/>
        <v>5.6343892686682546E-4</v>
      </c>
      <c r="D187" s="202">
        <f t="shared" si="26"/>
        <v>5.6343892686682568E-4</v>
      </c>
      <c r="E187" s="202">
        <f t="shared" si="26"/>
        <v>5.6343892686682578E-4</v>
      </c>
      <c r="F187" s="202">
        <f t="shared" si="26"/>
        <v>5.6343892686682557E-4</v>
      </c>
      <c r="G187" s="202">
        <f t="shared" si="26"/>
        <v>5.6343892686682568E-4</v>
      </c>
      <c r="H187" s="202">
        <f t="shared" si="26"/>
        <v>5.6343892686682546E-4</v>
      </c>
      <c r="I187" s="202">
        <f t="shared" si="26"/>
        <v>5.6343892686682557E-4</v>
      </c>
      <c r="J187" s="202">
        <f t="shared" si="26"/>
        <v>5.6343892686682568E-4</v>
      </c>
      <c r="K187" s="202">
        <f t="shared" si="26"/>
        <v>5.6343892686682568E-4</v>
      </c>
      <c r="L187" s="202">
        <f t="shared" si="26"/>
        <v>5.6343892686682568E-4</v>
      </c>
      <c r="M187" s="202">
        <f t="shared" si="26"/>
        <v>5.6343892686682568E-4</v>
      </c>
      <c r="N187" s="202">
        <f t="shared" si="26"/>
        <v>5.6343892686682568E-4</v>
      </c>
      <c r="O187" s="202">
        <f t="shared" si="26"/>
        <v>5.6343892686682546E-4</v>
      </c>
      <c r="P187" s="202">
        <f t="shared" si="26"/>
        <v>5.6343892686682546E-4</v>
      </c>
      <c r="Q187" s="202">
        <f t="shared" si="26"/>
        <v>5.6343892686682546E-4</v>
      </c>
    </row>
    <row r="188" spans="1:17" x14ac:dyDescent="0.25">
      <c r="A188" s="129" t="s">
        <v>79</v>
      </c>
      <c r="B188" s="201">
        <f t="shared" ref="B188:Q188" si="27">IF(B$75=0,0,B$75/B$70)</f>
        <v>1.1268778537336511E-3</v>
      </c>
      <c r="C188" s="201">
        <f t="shared" si="27"/>
        <v>1.1268778537336509E-3</v>
      </c>
      <c r="D188" s="201">
        <f t="shared" si="27"/>
        <v>1.1268778537336514E-3</v>
      </c>
      <c r="E188" s="201">
        <f t="shared" si="27"/>
        <v>1.1268778537336516E-3</v>
      </c>
      <c r="F188" s="201">
        <f t="shared" si="27"/>
        <v>1.1268778537336514E-3</v>
      </c>
      <c r="G188" s="201">
        <f t="shared" si="27"/>
        <v>1.1268778537336514E-3</v>
      </c>
      <c r="H188" s="201">
        <f t="shared" si="27"/>
        <v>1.1268778537336509E-3</v>
      </c>
      <c r="I188" s="201">
        <f t="shared" si="27"/>
        <v>1.1268778537336511E-3</v>
      </c>
      <c r="J188" s="201">
        <f t="shared" si="27"/>
        <v>1.1268778537336514E-3</v>
      </c>
      <c r="K188" s="201">
        <f t="shared" si="27"/>
        <v>1.1268778537336514E-3</v>
      </c>
      <c r="L188" s="201">
        <f t="shared" si="27"/>
        <v>1.1268778537336514E-3</v>
      </c>
      <c r="M188" s="201">
        <f t="shared" si="27"/>
        <v>1.1268778537336514E-3</v>
      </c>
      <c r="N188" s="201">
        <f t="shared" si="27"/>
        <v>1.1268778537336511E-3</v>
      </c>
      <c r="O188" s="201">
        <f t="shared" si="27"/>
        <v>1.1268778537336509E-3</v>
      </c>
      <c r="P188" s="201">
        <f t="shared" si="27"/>
        <v>1.1268778537336509E-3</v>
      </c>
      <c r="Q188" s="201">
        <f t="shared" si="27"/>
        <v>1.1268778537336507E-3</v>
      </c>
    </row>
    <row r="189" spans="1:17" x14ac:dyDescent="0.25">
      <c r="A189" s="127" t="s">
        <v>149</v>
      </c>
      <c r="B189" s="200">
        <f t="shared" ref="B189:Q189" si="28">IF(B$80=0,0,B$80/B$70)</f>
        <v>0.28010849095813661</v>
      </c>
      <c r="C189" s="200">
        <f t="shared" si="28"/>
        <v>0.28010849095813661</v>
      </c>
      <c r="D189" s="200">
        <f t="shared" si="28"/>
        <v>0.28010849095813661</v>
      </c>
      <c r="E189" s="200">
        <f t="shared" si="28"/>
        <v>0.28010849095813678</v>
      </c>
      <c r="F189" s="200">
        <f t="shared" si="28"/>
        <v>0.28010849095813661</v>
      </c>
      <c r="G189" s="200">
        <f t="shared" si="28"/>
        <v>0.28010849095813667</v>
      </c>
      <c r="H189" s="200">
        <f t="shared" si="28"/>
        <v>0.28010849095813656</v>
      </c>
      <c r="I189" s="200">
        <f t="shared" si="28"/>
        <v>0.28010849095813656</v>
      </c>
      <c r="J189" s="200">
        <f t="shared" si="28"/>
        <v>0.28010849095813667</v>
      </c>
      <c r="K189" s="200">
        <f t="shared" si="28"/>
        <v>0.28010849095813667</v>
      </c>
      <c r="L189" s="200">
        <f t="shared" si="28"/>
        <v>0.28010849095813661</v>
      </c>
      <c r="M189" s="200">
        <f t="shared" si="28"/>
        <v>0.28010849095813672</v>
      </c>
      <c r="N189" s="200">
        <f t="shared" si="28"/>
        <v>0.28010849095813667</v>
      </c>
      <c r="O189" s="200">
        <f t="shared" si="28"/>
        <v>0.28010849095813656</v>
      </c>
      <c r="P189" s="200">
        <f t="shared" si="28"/>
        <v>0.2801084909581365</v>
      </c>
      <c r="Q189" s="200">
        <f t="shared" si="28"/>
        <v>0.28010849095813656</v>
      </c>
    </row>
    <row r="190" spans="1:17" x14ac:dyDescent="0.25">
      <c r="A190" s="142" t="s">
        <v>166</v>
      </c>
      <c r="B190" s="199">
        <f t="shared" ref="B190:Q190" si="29">IF(B$81=0,0,B$81/B$70)</f>
        <v>0.14500747656276156</v>
      </c>
      <c r="C190" s="199">
        <f t="shared" si="29"/>
        <v>0.13163483996545025</v>
      </c>
      <c r="D190" s="199">
        <f t="shared" si="29"/>
        <v>0.13386747078119385</v>
      </c>
      <c r="E190" s="199">
        <f t="shared" si="29"/>
        <v>0.13404149296675749</v>
      </c>
      <c r="F190" s="199">
        <f t="shared" si="29"/>
        <v>0.1335323660016568</v>
      </c>
      <c r="G190" s="199">
        <f t="shared" si="29"/>
        <v>0.13349201858746559</v>
      </c>
      <c r="H190" s="199">
        <f t="shared" si="29"/>
        <v>0.1337535770276268</v>
      </c>
      <c r="I190" s="199">
        <f t="shared" si="29"/>
        <v>0.13166500457048824</v>
      </c>
      <c r="J190" s="199">
        <f t="shared" si="29"/>
        <v>0.14240676791090898</v>
      </c>
      <c r="K190" s="199">
        <f t="shared" si="29"/>
        <v>0.14195014142276635</v>
      </c>
      <c r="L190" s="199">
        <f t="shared" si="29"/>
        <v>0.14375050260745634</v>
      </c>
      <c r="M190" s="199">
        <f t="shared" si="29"/>
        <v>0.14228489061829558</v>
      </c>
      <c r="N190" s="199">
        <f t="shared" si="29"/>
        <v>0.14211358746191882</v>
      </c>
      <c r="O190" s="199">
        <f t="shared" si="29"/>
        <v>0.14283772011885834</v>
      </c>
      <c r="P190" s="199">
        <f t="shared" si="29"/>
        <v>0.14459182377900071</v>
      </c>
      <c r="Q190" s="199">
        <f t="shared" si="29"/>
        <v>0.14166088208124145</v>
      </c>
    </row>
    <row r="191" spans="1:17" x14ac:dyDescent="0.25">
      <c r="A191" s="142" t="s">
        <v>165</v>
      </c>
      <c r="B191" s="199">
        <f t="shared" ref="B191:Q191" si="30">IF(B$86=0,0,B$86/B$70)</f>
        <v>0.13510101439537506</v>
      </c>
      <c r="C191" s="199">
        <f t="shared" si="30"/>
        <v>0.14847365099268633</v>
      </c>
      <c r="D191" s="199">
        <f t="shared" si="30"/>
        <v>0.14624102017694279</v>
      </c>
      <c r="E191" s="199">
        <f t="shared" si="30"/>
        <v>0.14606699799137923</v>
      </c>
      <c r="F191" s="199">
        <f t="shared" si="30"/>
        <v>0.14657612495647981</v>
      </c>
      <c r="G191" s="199">
        <f t="shared" si="30"/>
        <v>0.14661647237067107</v>
      </c>
      <c r="H191" s="199">
        <f t="shared" si="30"/>
        <v>0.14635491393050976</v>
      </c>
      <c r="I191" s="199">
        <f t="shared" si="30"/>
        <v>0.14844348638764834</v>
      </c>
      <c r="J191" s="199">
        <f t="shared" si="30"/>
        <v>0.13770172304722772</v>
      </c>
      <c r="K191" s="199">
        <f t="shared" si="30"/>
        <v>0.13815834953537032</v>
      </c>
      <c r="L191" s="199">
        <f t="shared" si="30"/>
        <v>0.1363579883506803</v>
      </c>
      <c r="M191" s="199">
        <f t="shared" si="30"/>
        <v>0.13782360033984112</v>
      </c>
      <c r="N191" s="199">
        <f t="shared" si="30"/>
        <v>0.13799490349621782</v>
      </c>
      <c r="O191" s="199">
        <f t="shared" si="30"/>
        <v>0.13727077083927819</v>
      </c>
      <c r="P191" s="199">
        <f t="shared" si="30"/>
        <v>0.13551666717913582</v>
      </c>
      <c r="Q191" s="199">
        <f t="shared" si="30"/>
        <v>0.13844760887689514</v>
      </c>
    </row>
    <row r="192" spans="1:17" x14ac:dyDescent="0.25">
      <c r="A192" s="127" t="s">
        <v>148</v>
      </c>
      <c r="B192" s="200">
        <f t="shared" ref="B192:Q192" si="31">IF(B$87=0,0,B$87/B$70)</f>
        <v>0.46384368044401397</v>
      </c>
      <c r="C192" s="200">
        <f t="shared" si="31"/>
        <v>0.46384368044401392</v>
      </c>
      <c r="D192" s="200">
        <f t="shared" si="31"/>
        <v>0.46384368044401408</v>
      </c>
      <c r="E192" s="200">
        <f t="shared" si="31"/>
        <v>0.46384368044401419</v>
      </c>
      <c r="F192" s="200">
        <f t="shared" si="31"/>
        <v>0.46384368044401403</v>
      </c>
      <c r="G192" s="200">
        <f t="shared" si="31"/>
        <v>0.46384368044401414</v>
      </c>
      <c r="H192" s="200">
        <f t="shared" si="31"/>
        <v>0.46384368044401397</v>
      </c>
      <c r="I192" s="200">
        <f t="shared" si="31"/>
        <v>0.46384368044401408</v>
      </c>
      <c r="J192" s="200">
        <f t="shared" si="31"/>
        <v>0.46384368044401408</v>
      </c>
      <c r="K192" s="200">
        <f t="shared" si="31"/>
        <v>0.46384368044401408</v>
      </c>
      <c r="L192" s="200">
        <f t="shared" si="31"/>
        <v>0.46384368044401414</v>
      </c>
      <c r="M192" s="200">
        <f t="shared" si="31"/>
        <v>0.46384368044401408</v>
      </c>
      <c r="N192" s="200">
        <f t="shared" si="31"/>
        <v>0.46384368044401408</v>
      </c>
      <c r="O192" s="200">
        <f t="shared" si="31"/>
        <v>0.46384368044401397</v>
      </c>
      <c r="P192" s="200">
        <f t="shared" si="31"/>
        <v>0.46384368044401397</v>
      </c>
      <c r="Q192" s="200">
        <f t="shared" si="31"/>
        <v>0.46384368044401386</v>
      </c>
    </row>
    <row r="193" spans="1:17" x14ac:dyDescent="0.25">
      <c r="A193" s="142" t="s">
        <v>164</v>
      </c>
      <c r="B193" s="199">
        <f t="shared" ref="B193:Q193" si="32">IF(B$88=0,0,B$88/B$70)</f>
        <v>0.10006731170917273</v>
      </c>
      <c r="C193" s="199">
        <f t="shared" si="32"/>
        <v>2.9191436766304694E-2</v>
      </c>
      <c r="D193" s="199">
        <f t="shared" si="32"/>
        <v>3.5727397772710764E-2</v>
      </c>
      <c r="E193" s="199">
        <f t="shared" si="32"/>
        <v>3.623684259944731E-2</v>
      </c>
      <c r="F193" s="199">
        <f t="shared" si="32"/>
        <v>3.4746388392803543E-2</v>
      </c>
      <c r="G193" s="199">
        <f t="shared" si="32"/>
        <v>3.4628272525189539E-2</v>
      </c>
      <c r="H193" s="199">
        <f t="shared" si="32"/>
        <v>3.5393977161054802E-2</v>
      </c>
      <c r="I193" s="199">
        <f t="shared" si="32"/>
        <v>2.9279742759804279E-2</v>
      </c>
      <c r="J193" s="199">
        <f t="shared" si="32"/>
        <v>6.0725938807066525E-2</v>
      </c>
      <c r="K193" s="199">
        <f t="shared" si="32"/>
        <v>5.938917820161984E-2</v>
      </c>
      <c r="L193" s="199">
        <f t="shared" si="32"/>
        <v>6.4659682584881265E-2</v>
      </c>
      <c r="M193" s="199">
        <f t="shared" si="32"/>
        <v>6.0369146619809133E-2</v>
      </c>
      <c r="N193" s="199">
        <f t="shared" si="32"/>
        <v>5.9867661670995651E-2</v>
      </c>
      <c r="O193" s="199">
        <f t="shared" si="32"/>
        <v>6.1987538712845888E-2</v>
      </c>
      <c r="P193" s="199">
        <f t="shared" si="32"/>
        <v>6.7122625554360368E-2</v>
      </c>
      <c r="Q193" s="199">
        <f t="shared" si="32"/>
        <v>6.6063126770671332E-2</v>
      </c>
    </row>
    <row r="194" spans="1:17" x14ac:dyDescent="0.25">
      <c r="A194" s="142" t="s">
        <v>163</v>
      </c>
      <c r="B194" s="199">
        <f t="shared" ref="B194:Q194" si="33">IF(B$93=0,0,B$93/B$70)</f>
        <v>0.36377636873484126</v>
      </c>
      <c r="C194" s="199">
        <f t="shared" si="33"/>
        <v>0.43465224367770922</v>
      </c>
      <c r="D194" s="199">
        <f t="shared" si="33"/>
        <v>0.42811628267130336</v>
      </c>
      <c r="E194" s="199">
        <f t="shared" si="33"/>
        <v>0.42760683784456688</v>
      </c>
      <c r="F194" s="199">
        <f t="shared" si="33"/>
        <v>0.42909729205121044</v>
      </c>
      <c r="G194" s="199">
        <f t="shared" si="33"/>
        <v>0.42921540791882457</v>
      </c>
      <c r="H194" s="199">
        <f t="shared" si="33"/>
        <v>0.42844970328295917</v>
      </c>
      <c r="I194" s="199">
        <f t="shared" si="33"/>
        <v>0.43456393768420976</v>
      </c>
      <c r="J194" s="199">
        <f t="shared" si="33"/>
        <v>0.40311774163694752</v>
      </c>
      <c r="K194" s="199">
        <f t="shared" si="33"/>
        <v>0.40445450224239421</v>
      </c>
      <c r="L194" s="199">
        <f t="shared" si="33"/>
        <v>0.39918399785913289</v>
      </c>
      <c r="M194" s="199">
        <f t="shared" si="33"/>
        <v>0.40347453382420495</v>
      </c>
      <c r="N194" s="199">
        <f t="shared" si="33"/>
        <v>0.40397601877301842</v>
      </c>
      <c r="O194" s="199">
        <f t="shared" si="33"/>
        <v>0.40185614173116807</v>
      </c>
      <c r="P194" s="199">
        <f t="shared" si="33"/>
        <v>0.39672105488965359</v>
      </c>
      <c r="Q194" s="199">
        <f t="shared" si="33"/>
        <v>0.39778055367334259</v>
      </c>
    </row>
    <row r="195" spans="1:17" x14ac:dyDescent="0.25">
      <c r="A195" s="127" t="s">
        <v>147</v>
      </c>
      <c r="B195" s="200">
        <f t="shared" ref="B195:Q195" si="34">IF(B$94=0,0,B$94/B$70)</f>
        <v>0.23112788001754409</v>
      </c>
      <c r="C195" s="200">
        <f t="shared" si="34"/>
        <v>0.23112788001754406</v>
      </c>
      <c r="D195" s="200">
        <f t="shared" si="34"/>
        <v>0.23112788001754397</v>
      </c>
      <c r="E195" s="200">
        <f t="shared" si="34"/>
        <v>0.23112788001754417</v>
      </c>
      <c r="F195" s="200">
        <f t="shared" si="34"/>
        <v>0.23112788001754414</v>
      </c>
      <c r="G195" s="200">
        <f t="shared" si="34"/>
        <v>0.23112788001754417</v>
      </c>
      <c r="H195" s="200">
        <f t="shared" si="34"/>
        <v>0.23112788001754411</v>
      </c>
      <c r="I195" s="200">
        <f t="shared" si="34"/>
        <v>0.23112788001754414</v>
      </c>
      <c r="J195" s="200">
        <f t="shared" si="34"/>
        <v>0.23112788001754417</v>
      </c>
      <c r="K195" s="200">
        <f t="shared" si="34"/>
        <v>0.23112788001754422</v>
      </c>
      <c r="L195" s="200">
        <f t="shared" si="34"/>
        <v>0.23112788001754397</v>
      </c>
      <c r="M195" s="200">
        <f t="shared" si="34"/>
        <v>0.23112788001754411</v>
      </c>
      <c r="N195" s="200">
        <f t="shared" si="34"/>
        <v>0.23112788001754422</v>
      </c>
      <c r="O195" s="200">
        <f t="shared" si="34"/>
        <v>0.23112788001754403</v>
      </c>
      <c r="P195" s="200">
        <f t="shared" si="34"/>
        <v>0.23112788001754436</v>
      </c>
      <c r="Q195" s="200">
        <f t="shared" si="34"/>
        <v>0.23112788001754403</v>
      </c>
    </row>
    <row r="196" spans="1:17" x14ac:dyDescent="0.25">
      <c r="A196" s="142" t="s">
        <v>162</v>
      </c>
      <c r="B196" s="199">
        <f t="shared" ref="B196:Q196" si="35">IF(B$95=0,0,B$95/B$70)</f>
        <v>7.9066830693200266E-2</v>
      </c>
      <c r="C196" s="199">
        <f t="shared" si="35"/>
        <v>7.0942801791921681E-2</v>
      </c>
      <c r="D196" s="199">
        <f t="shared" si="35"/>
        <v>2.9082390448762534E-2</v>
      </c>
      <c r="E196" s="199">
        <f t="shared" si="35"/>
        <v>2.4586984565160262E-2</v>
      </c>
      <c r="F196" s="199">
        <f t="shared" si="35"/>
        <v>2.7254466837455329E-2</v>
      </c>
      <c r="G196" s="199">
        <f t="shared" si="35"/>
        <v>2.0946818352305021E-2</v>
      </c>
      <c r="H196" s="199">
        <f t="shared" si="35"/>
        <v>2.8568914735876416E-2</v>
      </c>
      <c r="I196" s="199">
        <f t="shared" si="35"/>
        <v>3.8511641401088162E-2</v>
      </c>
      <c r="J196" s="199">
        <f t="shared" si="35"/>
        <v>6.6886162111175845E-2</v>
      </c>
      <c r="K196" s="199">
        <f t="shared" si="35"/>
        <v>6.2832108746821283E-2</v>
      </c>
      <c r="L196" s="199">
        <f t="shared" si="35"/>
        <v>7.5224574249425788E-2</v>
      </c>
      <c r="M196" s="199">
        <f t="shared" si="35"/>
        <v>6.2278389523725344E-2</v>
      </c>
      <c r="N196" s="199">
        <f t="shared" si="35"/>
        <v>4.6090120670199068E-2</v>
      </c>
      <c r="O196" s="199">
        <f t="shared" si="35"/>
        <v>4.8181978907458706E-2</v>
      </c>
      <c r="P196" s="199">
        <f t="shared" si="35"/>
        <v>1.5085068434810689E-2</v>
      </c>
      <c r="Q196" s="199">
        <f t="shared" si="35"/>
        <v>7.7397729090278963E-2</v>
      </c>
    </row>
    <row r="197" spans="1:17" x14ac:dyDescent="0.25">
      <c r="A197" s="142" t="s">
        <v>161</v>
      </c>
      <c r="B197" s="199">
        <f t="shared" ref="B197:Q197" si="36">IF(B$99=0,0,B$99/B$70)</f>
        <v>0.13412646258052638</v>
      </c>
      <c r="C197" s="199">
        <f t="shared" si="36"/>
        <v>0.13412646258052635</v>
      </c>
      <c r="D197" s="199">
        <f t="shared" si="36"/>
        <v>0.13412646258052641</v>
      </c>
      <c r="E197" s="199">
        <f t="shared" si="36"/>
        <v>0.13412646258052641</v>
      </c>
      <c r="F197" s="199">
        <f t="shared" si="36"/>
        <v>0.13412646258052638</v>
      </c>
      <c r="G197" s="199">
        <f t="shared" si="36"/>
        <v>0.13412646258052641</v>
      </c>
      <c r="H197" s="199">
        <f t="shared" si="36"/>
        <v>0.13412646258052635</v>
      </c>
      <c r="I197" s="199">
        <f t="shared" si="36"/>
        <v>0.13412646258052638</v>
      </c>
      <c r="J197" s="199">
        <f t="shared" si="36"/>
        <v>0.13412646258052638</v>
      </c>
      <c r="K197" s="199">
        <f t="shared" si="36"/>
        <v>0.13412646258052643</v>
      </c>
      <c r="L197" s="199">
        <f t="shared" si="36"/>
        <v>0.13412646258052641</v>
      </c>
      <c r="M197" s="199">
        <f t="shared" si="36"/>
        <v>0.13412646258052638</v>
      </c>
      <c r="N197" s="199">
        <f t="shared" si="36"/>
        <v>0.13412646258052643</v>
      </c>
      <c r="O197" s="199">
        <f t="shared" si="36"/>
        <v>0.13412646258052635</v>
      </c>
      <c r="P197" s="199">
        <f t="shared" si="36"/>
        <v>0.13412646258052638</v>
      </c>
      <c r="Q197" s="199">
        <f t="shared" si="36"/>
        <v>0.13412646258052632</v>
      </c>
    </row>
    <row r="198" spans="1:17" x14ac:dyDescent="0.25">
      <c r="A198" s="140" t="s">
        <v>160</v>
      </c>
      <c r="B198" s="198">
        <f t="shared" ref="B198:Q198" si="37">IF(B$110=0,0,B$110/B$70)</f>
        <v>1.7934586743817468E-2</v>
      </c>
      <c r="C198" s="198">
        <f t="shared" si="37"/>
        <v>2.6058615645096046E-2</v>
      </c>
      <c r="D198" s="198">
        <f t="shared" si="37"/>
        <v>6.7919026988254999E-2</v>
      </c>
      <c r="E198" s="198">
        <f t="shared" si="37"/>
        <v>7.2414432871857476E-2</v>
      </c>
      <c r="F198" s="198">
        <f t="shared" si="37"/>
        <v>6.9746950599562429E-2</v>
      </c>
      <c r="G198" s="198">
        <f t="shared" si="37"/>
        <v>7.6054599084712723E-2</v>
      </c>
      <c r="H198" s="198">
        <f t="shared" si="37"/>
        <v>6.8432502701141346E-2</v>
      </c>
      <c r="I198" s="198">
        <f t="shared" si="37"/>
        <v>5.8489776035929614E-2</v>
      </c>
      <c r="J198" s="198">
        <f t="shared" si="37"/>
        <v>3.011525532584193E-2</v>
      </c>
      <c r="K198" s="198">
        <f t="shared" si="37"/>
        <v>3.41693086901965E-2</v>
      </c>
      <c r="L198" s="198">
        <f t="shared" si="37"/>
        <v>2.177684318759178E-2</v>
      </c>
      <c r="M198" s="198">
        <f t="shared" si="37"/>
        <v>3.4723027913292376E-2</v>
      </c>
      <c r="N198" s="198">
        <f t="shared" si="37"/>
        <v>5.0911296766818714E-2</v>
      </c>
      <c r="O198" s="198">
        <f t="shared" si="37"/>
        <v>4.8819438529558994E-2</v>
      </c>
      <c r="P198" s="198">
        <f t="shared" si="37"/>
        <v>8.1916349002207275E-2</v>
      </c>
      <c r="Q198" s="198">
        <f t="shared" si="37"/>
        <v>1.9603688346738767E-2</v>
      </c>
    </row>
    <row r="199" spans="1:17" x14ac:dyDescent="0.25">
      <c r="A199" s="195"/>
      <c r="B199" s="194"/>
      <c r="C199" s="194"/>
      <c r="D199" s="194"/>
      <c r="E199" s="194"/>
      <c r="F199" s="194"/>
      <c r="G199" s="194"/>
      <c r="H199" s="194"/>
      <c r="I199" s="194"/>
      <c r="J199" s="194"/>
      <c r="K199" s="194"/>
      <c r="L199" s="194"/>
      <c r="M199" s="194"/>
      <c r="N199" s="194"/>
      <c r="O199" s="194"/>
      <c r="P199" s="194"/>
      <c r="Q199" s="194"/>
    </row>
    <row r="200" spans="1:17" x14ac:dyDescent="0.25">
      <c r="A200" s="78" t="s">
        <v>42</v>
      </c>
      <c r="B200" s="77">
        <f t="shared" ref="B200:Q200" si="38">SUM(B$201:B$206,B$210:B$211,B$213:B$215)</f>
        <v>1</v>
      </c>
      <c r="C200" s="77">
        <f t="shared" si="38"/>
        <v>1.0000000000000002</v>
      </c>
      <c r="D200" s="77">
        <f t="shared" si="38"/>
        <v>0.99999999999999989</v>
      </c>
      <c r="E200" s="77">
        <f t="shared" si="38"/>
        <v>0.99999999999999989</v>
      </c>
      <c r="F200" s="77">
        <f t="shared" si="38"/>
        <v>1.0000000000000002</v>
      </c>
      <c r="G200" s="77">
        <f t="shared" si="38"/>
        <v>1</v>
      </c>
      <c r="H200" s="77">
        <f t="shared" si="38"/>
        <v>0.99999999999999989</v>
      </c>
      <c r="I200" s="77">
        <f t="shared" si="38"/>
        <v>1</v>
      </c>
      <c r="J200" s="77">
        <f t="shared" si="38"/>
        <v>1.0000000000000002</v>
      </c>
      <c r="K200" s="77">
        <f t="shared" si="38"/>
        <v>1</v>
      </c>
      <c r="L200" s="77">
        <f t="shared" si="38"/>
        <v>0.99999999999999989</v>
      </c>
      <c r="M200" s="77">
        <f t="shared" si="38"/>
        <v>1</v>
      </c>
      <c r="N200" s="77">
        <f t="shared" si="38"/>
        <v>1</v>
      </c>
      <c r="O200" s="77">
        <f t="shared" si="38"/>
        <v>1</v>
      </c>
      <c r="P200" s="77">
        <f t="shared" si="38"/>
        <v>1.0000000000000002</v>
      </c>
      <c r="Q200" s="77">
        <f t="shared" si="38"/>
        <v>1</v>
      </c>
    </row>
    <row r="201" spans="1:17" x14ac:dyDescent="0.25">
      <c r="A201" s="132" t="s">
        <v>83</v>
      </c>
      <c r="B201" s="203">
        <f t="shared" ref="B201:Q201" si="39">IF(B$113=0,0,B$113/B$112)</f>
        <v>1.4655475122772974E-3</v>
      </c>
      <c r="C201" s="203">
        <f t="shared" si="39"/>
        <v>1.4655475122772976E-3</v>
      </c>
      <c r="D201" s="203">
        <f t="shared" si="39"/>
        <v>1.4655475122772974E-3</v>
      </c>
      <c r="E201" s="203">
        <f t="shared" si="39"/>
        <v>1.4655475122772972E-3</v>
      </c>
      <c r="F201" s="203">
        <f t="shared" si="39"/>
        <v>1.465547512277298E-3</v>
      </c>
      <c r="G201" s="203">
        <f t="shared" si="39"/>
        <v>1.4655475122772976E-3</v>
      </c>
      <c r="H201" s="203">
        <f t="shared" si="39"/>
        <v>1.4655475122772974E-3</v>
      </c>
      <c r="I201" s="203">
        <f t="shared" si="39"/>
        <v>1.4655475122772974E-3</v>
      </c>
      <c r="J201" s="203">
        <f t="shared" si="39"/>
        <v>1.4655475122772978E-3</v>
      </c>
      <c r="K201" s="203">
        <f t="shared" si="39"/>
        <v>1.4655475122772976E-3</v>
      </c>
      <c r="L201" s="203">
        <f t="shared" si="39"/>
        <v>1.4655475122772974E-3</v>
      </c>
      <c r="M201" s="203">
        <f t="shared" si="39"/>
        <v>1.4655475122772976E-3</v>
      </c>
      <c r="N201" s="203">
        <f t="shared" si="39"/>
        <v>1.4655475122772976E-3</v>
      </c>
      <c r="O201" s="203">
        <f t="shared" si="39"/>
        <v>1.4655475122772978E-3</v>
      </c>
      <c r="P201" s="203">
        <f t="shared" si="39"/>
        <v>1.4655475122772972E-3</v>
      </c>
      <c r="Q201" s="203">
        <f t="shared" si="39"/>
        <v>1.4655475122772978E-3</v>
      </c>
    </row>
    <row r="202" spans="1:17" x14ac:dyDescent="0.25">
      <c r="A202" s="76" t="s">
        <v>82</v>
      </c>
      <c r="B202" s="202">
        <f t="shared" ref="B202:Q202" si="40">IF(B$114=0,0,B$114/B$112)</f>
        <v>7.3053066697039977E-4</v>
      </c>
      <c r="C202" s="202">
        <f t="shared" si="40"/>
        <v>7.3053066697039988E-4</v>
      </c>
      <c r="D202" s="202">
        <f t="shared" si="40"/>
        <v>7.3053066697039966E-4</v>
      </c>
      <c r="E202" s="202">
        <f t="shared" si="40"/>
        <v>7.3053066697039955E-4</v>
      </c>
      <c r="F202" s="202">
        <f t="shared" si="40"/>
        <v>7.3053066697039998E-4</v>
      </c>
      <c r="G202" s="202">
        <f t="shared" si="40"/>
        <v>7.3053066697039977E-4</v>
      </c>
      <c r="H202" s="202">
        <f t="shared" si="40"/>
        <v>7.3053066697039966E-4</v>
      </c>
      <c r="I202" s="202">
        <f t="shared" si="40"/>
        <v>7.3053066697039966E-4</v>
      </c>
      <c r="J202" s="202">
        <f t="shared" si="40"/>
        <v>7.3053066697039988E-4</v>
      </c>
      <c r="K202" s="202">
        <f t="shared" si="40"/>
        <v>7.3053066697039977E-4</v>
      </c>
      <c r="L202" s="202">
        <f t="shared" si="40"/>
        <v>7.3053066697039955E-4</v>
      </c>
      <c r="M202" s="202">
        <f t="shared" si="40"/>
        <v>7.3053066697039977E-4</v>
      </c>
      <c r="N202" s="202">
        <f t="shared" si="40"/>
        <v>7.3053066697039977E-4</v>
      </c>
      <c r="O202" s="202">
        <f t="shared" si="40"/>
        <v>7.3053066697039977E-4</v>
      </c>
      <c r="P202" s="202">
        <f t="shared" si="40"/>
        <v>7.3053066697039966E-4</v>
      </c>
      <c r="Q202" s="202">
        <f t="shared" si="40"/>
        <v>7.3053066697039977E-4</v>
      </c>
    </row>
    <row r="203" spans="1:17" x14ac:dyDescent="0.25">
      <c r="A203" s="76" t="s">
        <v>81</v>
      </c>
      <c r="B203" s="202">
        <f t="shared" ref="B203:Q203" si="41">IF(B$115=0,0,B$115/B$112)</f>
        <v>1.862060122830083E-2</v>
      </c>
      <c r="C203" s="202">
        <f t="shared" si="41"/>
        <v>1.8620601228300827E-2</v>
      </c>
      <c r="D203" s="202">
        <f t="shared" si="41"/>
        <v>1.8620601228300827E-2</v>
      </c>
      <c r="E203" s="202">
        <f t="shared" si="41"/>
        <v>1.8620601228300823E-2</v>
      </c>
      <c r="F203" s="202">
        <f t="shared" si="41"/>
        <v>1.8620601228300834E-2</v>
      </c>
      <c r="G203" s="202">
        <f t="shared" si="41"/>
        <v>1.8620601228300827E-2</v>
      </c>
      <c r="H203" s="202">
        <f t="shared" si="41"/>
        <v>1.8620601228300827E-2</v>
      </c>
      <c r="I203" s="202">
        <f t="shared" si="41"/>
        <v>1.862060122830083E-2</v>
      </c>
      <c r="J203" s="202">
        <f t="shared" si="41"/>
        <v>1.8620601228300834E-2</v>
      </c>
      <c r="K203" s="202">
        <f t="shared" si="41"/>
        <v>1.862060122830083E-2</v>
      </c>
      <c r="L203" s="202">
        <f t="shared" si="41"/>
        <v>1.8620601228300827E-2</v>
      </c>
      <c r="M203" s="202">
        <f t="shared" si="41"/>
        <v>1.8620601228300834E-2</v>
      </c>
      <c r="N203" s="202">
        <f t="shared" si="41"/>
        <v>1.862060122830083E-2</v>
      </c>
      <c r="O203" s="202">
        <f t="shared" si="41"/>
        <v>1.862060122830083E-2</v>
      </c>
      <c r="P203" s="202">
        <f t="shared" si="41"/>
        <v>1.8620601228300827E-2</v>
      </c>
      <c r="Q203" s="202">
        <f t="shared" si="41"/>
        <v>1.862060122830083E-2</v>
      </c>
    </row>
    <row r="204" spans="1:17" x14ac:dyDescent="0.25">
      <c r="A204" s="76" t="s">
        <v>80</v>
      </c>
      <c r="B204" s="202">
        <f t="shared" ref="B204:Q204" si="42">IF(B$116=0,0,B$116/B$112)</f>
        <v>4.8851583742576591E-4</v>
      </c>
      <c r="C204" s="202">
        <f t="shared" si="42"/>
        <v>4.8851583742576591E-4</v>
      </c>
      <c r="D204" s="202">
        <f t="shared" si="42"/>
        <v>4.885158374257658E-4</v>
      </c>
      <c r="E204" s="202">
        <f t="shared" si="42"/>
        <v>4.885158374257658E-4</v>
      </c>
      <c r="F204" s="202">
        <f t="shared" si="42"/>
        <v>4.8851583742576591E-4</v>
      </c>
      <c r="G204" s="202">
        <f t="shared" si="42"/>
        <v>4.885158374257658E-4</v>
      </c>
      <c r="H204" s="202">
        <f t="shared" si="42"/>
        <v>4.885158374257658E-4</v>
      </c>
      <c r="I204" s="202">
        <f t="shared" si="42"/>
        <v>4.885158374257658E-4</v>
      </c>
      <c r="J204" s="202">
        <f t="shared" si="42"/>
        <v>4.8851583742576601E-4</v>
      </c>
      <c r="K204" s="202">
        <f t="shared" si="42"/>
        <v>4.8851583742576591E-4</v>
      </c>
      <c r="L204" s="202">
        <f t="shared" si="42"/>
        <v>4.885158374257658E-4</v>
      </c>
      <c r="M204" s="202">
        <f t="shared" si="42"/>
        <v>4.8851583742576591E-4</v>
      </c>
      <c r="N204" s="202">
        <f t="shared" si="42"/>
        <v>4.8851583742576591E-4</v>
      </c>
      <c r="O204" s="202">
        <f t="shared" si="42"/>
        <v>4.885158374257658E-4</v>
      </c>
      <c r="P204" s="202">
        <f t="shared" si="42"/>
        <v>4.885158374257658E-4</v>
      </c>
      <c r="Q204" s="202">
        <f t="shared" si="42"/>
        <v>4.885158374257658E-4</v>
      </c>
    </row>
    <row r="205" spans="1:17" x14ac:dyDescent="0.25">
      <c r="A205" s="129" t="s">
        <v>79</v>
      </c>
      <c r="B205" s="201">
        <f t="shared" ref="B205:Q205" si="43">IF(B$117=0,0,B$117/B$112)</f>
        <v>9.7703167485153181E-4</v>
      </c>
      <c r="C205" s="201">
        <f t="shared" si="43"/>
        <v>9.7703167485153181E-4</v>
      </c>
      <c r="D205" s="201">
        <f t="shared" si="43"/>
        <v>9.7703167485153159E-4</v>
      </c>
      <c r="E205" s="201">
        <f t="shared" si="43"/>
        <v>9.7703167485153159E-4</v>
      </c>
      <c r="F205" s="201">
        <f t="shared" si="43"/>
        <v>9.7703167485153181E-4</v>
      </c>
      <c r="G205" s="201">
        <f t="shared" si="43"/>
        <v>9.7703167485153159E-4</v>
      </c>
      <c r="H205" s="201">
        <f t="shared" si="43"/>
        <v>9.7703167485153159E-4</v>
      </c>
      <c r="I205" s="201">
        <f t="shared" si="43"/>
        <v>9.7703167485153159E-4</v>
      </c>
      <c r="J205" s="201">
        <f t="shared" si="43"/>
        <v>9.7703167485153181E-4</v>
      </c>
      <c r="K205" s="201">
        <f t="shared" si="43"/>
        <v>9.7703167485153181E-4</v>
      </c>
      <c r="L205" s="201">
        <f t="shared" si="43"/>
        <v>9.7703167485153159E-4</v>
      </c>
      <c r="M205" s="201">
        <f t="shared" si="43"/>
        <v>9.7703167485153181E-4</v>
      </c>
      <c r="N205" s="201">
        <f t="shared" si="43"/>
        <v>9.7703167485153181E-4</v>
      </c>
      <c r="O205" s="201">
        <f t="shared" si="43"/>
        <v>9.7703167485153159E-4</v>
      </c>
      <c r="P205" s="201">
        <f t="shared" si="43"/>
        <v>9.7703167485153159E-4</v>
      </c>
      <c r="Q205" s="201">
        <f t="shared" si="43"/>
        <v>9.7703167485153159E-4</v>
      </c>
    </row>
    <row r="206" spans="1:17" x14ac:dyDescent="0.25">
      <c r="A206" s="127" t="s">
        <v>146</v>
      </c>
      <c r="B206" s="200">
        <f t="shared" ref="B206:Q206" si="44">IF(B$122=0,0,B$122/B$112)</f>
        <v>0.56230640832885148</v>
      </c>
      <c r="C206" s="200">
        <f t="shared" si="44"/>
        <v>0.56230640832885159</v>
      </c>
      <c r="D206" s="200">
        <f t="shared" si="44"/>
        <v>0.56230640832885137</v>
      </c>
      <c r="E206" s="200">
        <f t="shared" si="44"/>
        <v>0.56230640832885137</v>
      </c>
      <c r="F206" s="200">
        <f t="shared" si="44"/>
        <v>0.56230640832885148</v>
      </c>
      <c r="G206" s="200">
        <f t="shared" si="44"/>
        <v>0.56230640832885137</v>
      </c>
      <c r="H206" s="200">
        <f t="shared" si="44"/>
        <v>0.56230640832885137</v>
      </c>
      <c r="I206" s="200">
        <f t="shared" si="44"/>
        <v>0.56230640832885148</v>
      </c>
      <c r="J206" s="200">
        <f t="shared" si="44"/>
        <v>0.56230640832885148</v>
      </c>
      <c r="K206" s="200">
        <f t="shared" si="44"/>
        <v>0.56230640832885148</v>
      </c>
      <c r="L206" s="200">
        <f t="shared" si="44"/>
        <v>0.56230640832885137</v>
      </c>
      <c r="M206" s="200">
        <f t="shared" si="44"/>
        <v>0.56230640832885159</v>
      </c>
      <c r="N206" s="200">
        <f t="shared" si="44"/>
        <v>0.56230640832885137</v>
      </c>
      <c r="O206" s="200">
        <f t="shared" si="44"/>
        <v>0.56230640832885148</v>
      </c>
      <c r="P206" s="200">
        <f t="shared" si="44"/>
        <v>0.56230640832885137</v>
      </c>
      <c r="Q206" s="200">
        <f t="shared" si="44"/>
        <v>0.56230640832885159</v>
      </c>
    </row>
    <row r="207" spans="1:17" x14ac:dyDescent="0.25">
      <c r="A207" s="142" t="s">
        <v>159</v>
      </c>
      <c r="B207" s="199">
        <f t="shared" ref="B207:Q207" si="45">IF(B$123=0,0,B$123/B$112)</f>
        <v>0.31240449534511666</v>
      </c>
      <c r="C207" s="199">
        <f t="shared" si="45"/>
        <v>0.21594893600826195</v>
      </c>
      <c r="D207" s="199">
        <f t="shared" si="45"/>
        <v>0.20490291757219606</v>
      </c>
      <c r="E207" s="199">
        <f t="shared" si="45"/>
        <v>0.21204943134055748</v>
      </c>
      <c r="F207" s="199">
        <f t="shared" si="45"/>
        <v>0.17701240274817343</v>
      </c>
      <c r="G207" s="199">
        <f t="shared" si="45"/>
        <v>0.14949428597882991</v>
      </c>
      <c r="H207" s="199">
        <f t="shared" si="45"/>
        <v>0.14898762278631117</v>
      </c>
      <c r="I207" s="199">
        <f t="shared" si="45"/>
        <v>0.15160333332110687</v>
      </c>
      <c r="J207" s="199">
        <f t="shared" si="45"/>
        <v>0.19833930434118488</v>
      </c>
      <c r="K207" s="199">
        <f t="shared" si="45"/>
        <v>0.21089137656283061</v>
      </c>
      <c r="L207" s="199">
        <f t="shared" si="45"/>
        <v>0.23115375122571141</v>
      </c>
      <c r="M207" s="199">
        <f t="shared" si="45"/>
        <v>0.17221786401572692</v>
      </c>
      <c r="N207" s="199">
        <f t="shared" si="45"/>
        <v>0.17401072602822448</v>
      </c>
      <c r="O207" s="199">
        <f t="shared" si="45"/>
        <v>0.1674310851521674</v>
      </c>
      <c r="P207" s="199">
        <f t="shared" si="45"/>
        <v>0.18864031500059408</v>
      </c>
      <c r="Q207" s="199">
        <f t="shared" si="45"/>
        <v>0.19281135626893181</v>
      </c>
    </row>
    <row r="208" spans="1:17" x14ac:dyDescent="0.25">
      <c r="A208" s="142" t="s">
        <v>158</v>
      </c>
      <c r="B208" s="199">
        <f t="shared" ref="B208:Q208" si="46">IF(B$129=0,0,B$129/B$112)</f>
        <v>0.24990191298373482</v>
      </c>
      <c r="C208" s="199">
        <f t="shared" si="46"/>
        <v>0.34635747232058955</v>
      </c>
      <c r="D208" s="199">
        <f t="shared" si="46"/>
        <v>0.35740349075665534</v>
      </c>
      <c r="E208" s="199">
        <f t="shared" si="46"/>
        <v>0.35025697698829389</v>
      </c>
      <c r="F208" s="199">
        <f t="shared" si="46"/>
        <v>0.38529400558067806</v>
      </c>
      <c r="G208" s="199">
        <f t="shared" si="46"/>
        <v>0.41281212235002152</v>
      </c>
      <c r="H208" s="199">
        <f t="shared" si="46"/>
        <v>0.41331878554254026</v>
      </c>
      <c r="I208" s="199">
        <f t="shared" si="46"/>
        <v>0.41070307500774456</v>
      </c>
      <c r="J208" s="199">
        <f t="shared" si="46"/>
        <v>0.36396710398766663</v>
      </c>
      <c r="K208" s="199">
        <f t="shared" si="46"/>
        <v>0.35141503176602085</v>
      </c>
      <c r="L208" s="199">
        <f t="shared" si="46"/>
        <v>0.33115265710313996</v>
      </c>
      <c r="M208" s="199">
        <f t="shared" si="46"/>
        <v>0.39008854431312462</v>
      </c>
      <c r="N208" s="199">
        <f t="shared" si="46"/>
        <v>0.38829568230062694</v>
      </c>
      <c r="O208" s="199">
        <f t="shared" si="46"/>
        <v>0.39487532317668411</v>
      </c>
      <c r="P208" s="199">
        <f t="shared" si="46"/>
        <v>0.37366609332825723</v>
      </c>
      <c r="Q208" s="199">
        <f t="shared" si="46"/>
        <v>0.36949505205991973</v>
      </c>
    </row>
    <row r="209" spans="1:17" x14ac:dyDescent="0.25">
      <c r="A209" s="127" t="s">
        <v>145</v>
      </c>
      <c r="B209" s="200">
        <f t="shared" ref="B209:Q209" si="47">IF(B$130=0,0,B$130/B$112)</f>
        <v>0.27026449657153917</v>
      </c>
      <c r="C209" s="200">
        <f t="shared" si="47"/>
        <v>0.27026449657153911</v>
      </c>
      <c r="D209" s="200">
        <f t="shared" si="47"/>
        <v>0.27026449657153911</v>
      </c>
      <c r="E209" s="200">
        <f t="shared" si="47"/>
        <v>0.270264496571539</v>
      </c>
      <c r="F209" s="200">
        <f t="shared" si="47"/>
        <v>0.27026449657153917</v>
      </c>
      <c r="G209" s="200">
        <f t="shared" si="47"/>
        <v>0.27026449657153911</v>
      </c>
      <c r="H209" s="200">
        <f t="shared" si="47"/>
        <v>0.27026449657153911</v>
      </c>
      <c r="I209" s="200">
        <f t="shared" si="47"/>
        <v>0.27026449657153911</v>
      </c>
      <c r="J209" s="200">
        <f t="shared" si="47"/>
        <v>0.27026449657153917</v>
      </c>
      <c r="K209" s="200">
        <f t="shared" si="47"/>
        <v>0.27026449657153911</v>
      </c>
      <c r="L209" s="200">
        <f t="shared" si="47"/>
        <v>0.27026449657153911</v>
      </c>
      <c r="M209" s="200">
        <f t="shared" si="47"/>
        <v>0.27026449657153917</v>
      </c>
      <c r="N209" s="200">
        <f t="shared" si="47"/>
        <v>0.27026449657153917</v>
      </c>
      <c r="O209" s="200">
        <f t="shared" si="47"/>
        <v>0.27026449657153923</v>
      </c>
      <c r="P209" s="200">
        <f t="shared" si="47"/>
        <v>0.27026449657153911</v>
      </c>
      <c r="Q209" s="200">
        <f t="shared" si="47"/>
        <v>0.27026449657153911</v>
      </c>
    </row>
    <row r="210" spans="1:17" x14ac:dyDescent="0.25">
      <c r="A210" s="142" t="s">
        <v>157</v>
      </c>
      <c r="B210" s="199">
        <f t="shared" ref="B210:Q210" si="48">IF(B$131=0,0,B$131/B$112)</f>
        <v>5.8305508434346662E-2</v>
      </c>
      <c r="C210" s="199">
        <f t="shared" si="48"/>
        <v>1.7008766734286706E-2</v>
      </c>
      <c r="D210" s="199">
        <f t="shared" si="48"/>
        <v>2.0817028623974675E-2</v>
      </c>
      <c r="E210" s="199">
        <f t="shared" si="48"/>
        <v>2.1113863215958602E-2</v>
      </c>
      <c r="F210" s="199">
        <f t="shared" si="48"/>
        <v>2.0245430869449316E-2</v>
      </c>
      <c r="G210" s="199">
        <f t="shared" si="48"/>
        <v>2.0176609137379457E-2</v>
      </c>
      <c r="H210" s="199">
        <f t="shared" si="48"/>
        <v>2.0622756808802992E-2</v>
      </c>
      <c r="I210" s="199">
        <f t="shared" si="48"/>
        <v>1.706021935913344E-2</v>
      </c>
      <c r="J210" s="199">
        <f t="shared" si="48"/>
        <v>3.5382750638783073E-2</v>
      </c>
      <c r="K210" s="199">
        <f t="shared" si="48"/>
        <v>3.4603869849199213E-2</v>
      </c>
      <c r="L210" s="199">
        <f t="shared" si="48"/>
        <v>3.7674797133271945E-2</v>
      </c>
      <c r="M210" s="199">
        <f t="shared" si="48"/>
        <v>3.5174861073967882E-2</v>
      </c>
      <c r="N210" s="199">
        <f t="shared" si="48"/>
        <v>3.488266440741087E-2</v>
      </c>
      <c r="O210" s="199">
        <f t="shared" si="48"/>
        <v>3.6117838078335497E-2</v>
      </c>
      <c r="P210" s="199">
        <f t="shared" si="48"/>
        <v>3.9109862586990091E-2</v>
      </c>
      <c r="Q210" s="199">
        <f t="shared" si="48"/>
        <v>3.8492531970093974E-2</v>
      </c>
    </row>
    <row r="211" spans="1:17" x14ac:dyDescent="0.25">
      <c r="A211" s="142" t="s">
        <v>156</v>
      </c>
      <c r="B211" s="199">
        <f t="shared" ref="B211:Q211" si="49">IF(B$136=0,0,B$136/B$112)</f>
        <v>0.21195898813719252</v>
      </c>
      <c r="C211" s="199">
        <f t="shared" si="49"/>
        <v>0.25325572983725242</v>
      </c>
      <c r="D211" s="199">
        <f t="shared" si="49"/>
        <v>0.24944746794756448</v>
      </c>
      <c r="E211" s="199">
        <f t="shared" si="49"/>
        <v>0.24915063335558044</v>
      </c>
      <c r="F211" s="199">
        <f t="shared" si="49"/>
        <v>0.25001906570208987</v>
      </c>
      <c r="G211" s="199">
        <f t="shared" si="49"/>
        <v>0.25008788743415966</v>
      </c>
      <c r="H211" s="199">
        <f t="shared" si="49"/>
        <v>0.2496417397627361</v>
      </c>
      <c r="I211" s="199">
        <f t="shared" si="49"/>
        <v>0.25320427721240568</v>
      </c>
      <c r="J211" s="199">
        <f t="shared" si="49"/>
        <v>0.2348817459327561</v>
      </c>
      <c r="K211" s="199">
        <f t="shared" si="49"/>
        <v>0.23566062672233989</v>
      </c>
      <c r="L211" s="199">
        <f t="shared" si="49"/>
        <v>0.23258969943826718</v>
      </c>
      <c r="M211" s="199">
        <f t="shared" si="49"/>
        <v>0.23508963549757125</v>
      </c>
      <c r="N211" s="199">
        <f t="shared" si="49"/>
        <v>0.23538183216412831</v>
      </c>
      <c r="O211" s="199">
        <f t="shared" si="49"/>
        <v>0.23414665849320368</v>
      </c>
      <c r="P211" s="199">
        <f t="shared" si="49"/>
        <v>0.23115463398454902</v>
      </c>
      <c r="Q211" s="199">
        <f t="shared" si="49"/>
        <v>0.23177196460144514</v>
      </c>
    </row>
    <row r="212" spans="1:17" x14ac:dyDescent="0.25">
      <c r="A212" s="127" t="s">
        <v>144</v>
      </c>
      <c r="B212" s="200">
        <f t="shared" ref="B212:Q212" si="50">IF(B$137=0,0,B$137/B$112)</f>
        <v>0.14514686817978364</v>
      </c>
      <c r="C212" s="200">
        <f t="shared" si="50"/>
        <v>0.14514686817978364</v>
      </c>
      <c r="D212" s="200">
        <f t="shared" si="50"/>
        <v>0.14514686817978348</v>
      </c>
      <c r="E212" s="200">
        <f t="shared" si="50"/>
        <v>0.14514686817978359</v>
      </c>
      <c r="F212" s="200">
        <f t="shared" si="50"/>
        <v>0.14514686817978367</v>
      </c>
      <c r="G212" s="200">
        <f t="shared" si="50"/>
        <v>0.14514686817978364</v>
      </c>
      <c r="H212" s="200">
        <f t="shared" si="50"/>
        <v>0.14514686817978364</v>
      </c>
      <c r="I212" s="200">
        <f t="shared" si="50"/>
        <v>0.14514686817978362</v>
      </c>
      <c r="J212" s="200">
        <f t="shared" si="50"/>
        <v>0.14514686817978364</v>
      </c>
      <c r="K212" s="200">
        <f t="shared" si="50"/>
        <v>0.14514686817978364</v>
      </c>
      <c r="L212" s="200">
        <f t="shared" si="50"/>
        <v>0.14514686817978348</v>
      </c>
      <c r="M212" s="200">
        <f t="shared" si="50"/>
        <v>0.14514686817978362</v>
      </c>
      <c r="N212" s="200">
        <f t="shared" si="50"/>
        <v>0.14514686817978367</v>
      </c>
      <c r="O212" s="200">
        <f t="shared" si="50"/>
        <v>0.14514686817978364</v>
      </c>
      <c r="P212" s="200">
        <f t="shared" si="50"/>
        <v>0.14514686817978376</v>
      </c>
      <c r="Q212" s="200">
        <f t="shared" si="50"/>
        <v>0.14514686817978364</v>
      </c>
    </row>
    <row r="213" spans="1:17" x14ac:dyDescent="0.25">
      <c r="A213" s="142" t="s">
        <v>155</v>
      </c>
      <c r="B213" s="199">
        <f t="shared" ref="B213:Q213" si="51">IF(B$138=0,0,B$138/B$112)</f>
        <v>4.9653476902691611E-2</v>
      </c>
      <c r="C213" s="199">
        <f t="shared" si="51"/>
        <v>4.4551637384529101E-2</v>
      </c>
      <c r="D213" s="199">
        <f t="shared" si="51"/>
        <v>1.8263559950011721E-2</v>
      </c>
      <c r="E213" s="199">
        <f t="shared" si="51"/>
        <v>1.5440473072079403E-2</v>
      </c>
      <c r="F213" s="199">
        <f t="shared" si="51"/>
        <v>1.7115635314381521E-2</v>
      </c>
      <c r="G213" s="199">
        <f t="shared" si="51"/>
        <v>1.3154471377218124E-2</v>
      </c>
      <c r="H213" s="199">
        <f t="shared" si="51"/>
        <v>1.7941100402482688E-2</v>
      </c>
      <c r="I213" s="199">
        <f t="shared" si="51"/>
        <v>2.4185070781623283E-2</v>
      </c>
      <c r="J213" s="199">
        <f t="shared" si="51"/>
        <v>4.2004092947443436E-2</v>
      </c>
      <c r="K213" s="199">
        <f t="shared" si="51"/>
        <v>3.9458172700932652E-2</v>
      </c>
      <c r="L213" s="199">
        <f t="shared" si="51"/>
        <v>4.7240563802311314E-2</v>
      </c>
      <c r="M213" s="199">
        <f t="shared" si="51"/>
        <v>3.9110440479803742E-2</v>
      </c>
      <c r="N213" s="199">
        <f t="shared" si="51"/>
        <v>2.8944308530844051E-2</v>
      </c>
      <c r="O213" s="199">
        <f t="shared" si="51"/>
        <v>3.0257982466637846E-2</v>
      </c>
      <c r="P213" s="199">
        <f t="shared" si="51"/>
        <v>9.4733289615440627E-3</v>
      </c>
      <c r="Q213" s="199">
        <f t="shared" si="51"/>
        <v>4.8605291498492471E-2</v>
      </c>
    </row>
    <row r="214" spans="1:17" x14ac:dyDescent="0.25">
      <c r="A214" s="142" t="s">
        <v>154</v>
      </c>
      <c r="B214" s="199">
        <f t="shared" ref="B214:Q214" si="52">IF(B$142=0,0,B$142/B$112)</f>
        <v>8.423058257670428E-2</v>
      </c>
      <c r="C214" s="199">
        <f t="shared" si="52"/>
        <v>8.4230582576704266E-2</v>
      </c>
      <c r="D214" s="199">
        <f t="shared" si="52"/>
        <v>8.4230582576704252E-2</v>
      </c>
      <c r="E214" s="199">
        <f t="shared" si="52"/>
        <v>8.4230582576704238E-2</v>
      </c>
      <c r="F214" s="199">
        <f t="shared" si="52"/>
        <v>8.423058257670428E-2</v>
      </c>
      <c r="G214" s="199">
        <f t="shared" si="52"/>
        <v>8.4230582576704266E-2</v>
      </c>
      <c r="H214" s="199">
        <f t="shared" si="52"/>
        <v>8.4230582576704266E-2</v>
      </c>
      <c r="I214" s="199">
        <f t="shared" si="52"/>
        <v>8.4230582576704252E-2</v>
      </c>
      <c r="J214" s="199">
        <f t="shared" si="52"/>
        <v>8.423058257670428E-2</v>
      </c>
      <c r="K214" s="199">
        <f t="shared" si="52"/>
        <v>8.423058257670428E-2</v>
      </c>
      <c r="L214" s="199">
        <f t="shared" si="52"/>
        <v>8.4230582576704252E-2</v>
      </c>
      <c r="M214" s="199">
        <f t="shared" si="52"/>
        <v>8.4230582576704266E-2</v>
      </c>
      <c r="N214" s="199">
        <f t="shared" si="52"/>
        <v>8.423058257670428E-2</v>
      </c>
      <c r="O214" s="199">
        <f t="shared" si="52"/>
        <v>8.423058257670428E-2</v>
      </c>
      <c r="P214" s="199">
        <f t="shared" si="52"/>
        <v>8.4230582576704252E-2</v>
      </c>
      <c r="Q214" s="199">
        <f t="shared" si="52"/>
        <v>8.423058257670428E-2</v>
      </c>
    </row>
    <row r="215" spans="1:17" x14ac:dyDescent="0.25">
      <c r="A215" s="140" t="s">
        <v>153</v>
      </c>
      <c r="B215" s="198">
        <f t="shared" ref="B215:Q215" si="53">IF(B$153=0,0,B$153/B$112)</f>
        <v>1.1262808700387737E-2</v>
      </c>
      <c r="C215" s="198">
        <f t="shared" si="53"/>
        <v>1.6364648218550267E-2</v>
      </c>
      <c r="D215" s="198">
        <f t="shared" si="53"/>
        <v>4.2652725653067498E-2</v>
      </c>
      <c r="E215" s="198">
        <f t="shared" si="53"/>
        <v>4.5475812530999929E-2</v>
      </c>
      <c r="F215" s="198">
        <f t="shared" si="53"/>
        <v>4.3800650288697861E-2</v>
      </c>
      <c r="G215" s="198">
        <f t="shared" si="53"/>
        <v>4.7761814225861239E-2</v>
      </c>
      <c r="H215" s="198">
        <f t="shared" si="53"/>
        <v>4.2975185200596684E-2</v>
      </c>
      <c r="I215" s="198">
        <f t="shared" si="53"/>
        <v>3.6731214821456075E-2</v>
      </c>
      <c r="J215" s="198">
        <f t="shared" si="53"/>
        <v>1.8912192655635946E-2</v>
      </c>
      <c r="K215" s="198">
        <f t="shared" si="53"/>
        <v>2.145811290214673E-2</v>
      </c>
      <c r="L215" s="198">
        <f t="shared" si="53"/>
        <v>1.3675721800767928E-2</v>
      </c>
      <c r="M215" s="198">
        <f t="shared" si="53"/>
        <v>2.1805845123275613E-2</v>
      </c>
      <c r="N215" s="198">
        <f t="shared" si="53"/>
        <v>3.1971977072235327E-2</v>
      </c>
      <c r="O215" s="198">
        <f t="shared" si="53"/>
        <v>3.0658303136441509E-2</v>
      </c>
      <c r="P215" s="198">
        <f t="shared" si="53"/>
        <v>5.1442956641535434E-2</v>
      </c>
      <c r="Q215" s="198">
        <f t="shared" si="53"/>
        <v>1.2310994104586893E-2</v>
      </c>
    </row>
    <row r="216" spans="1:17" hidden="1" x14ac:dyDescent="0.25">
      <c r="A216" s="164"/>
      <c r="B216" s="163"/>
      <c r="C216" s="163"/>
      <c r="D216" s="163"/>
      <c r="E216" s="163"/>
      <c r="F216" s="163"/>
      <c r="G216" s="163"/>
      <c r="H216" s="163"/>
      <c r="I216" s="163"/>
      <c r="J216" s="163"/>
      <c r="K216" s="163"/>
      <c r="L216" s="163"/>
      <c r="M216" s="163"/>
      <c r="N216" s="163"/>
      <c r="O216" s="163"/>
      <c r="P216" s="163"/>
      <c r="Q216" s="163"/>
    </row>
    <row r="217" spans="1:17" x14ac:dyDescent="0.25">
      <c r="A217" s="164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</row>
    <row r="218" spans="1:17" ht="12.75" x14ac:dyDescent="0.25">
      <c r="A218" s="98" t="s">
        <v>118</v>
      </c>
      <c r="B218" s="197"/>
      <c r="C218" s="197"/>
      <c r="D218" s="197"/>
      <c r="E218" s="197"/>
      <c r="F218" s="197"/>
      <c r="G218" s="197"/>
      <c r="H218" s="197"/>
      <c r="I218" s="197"/>
      <c r="J218" s="197"/>
      <c r="K218" s="197"/>
      <c r="L218" s="197"/>
      <c r="M218" s="197"/>
      <c r="N218" s="197"/>
      <c r="O218" s="197"/>
      <c r="P218" s="197"/>
      <c r="Q218" s="197"/>
    </row>
    <row r="219" spans="1:17" x14ac:dyDescent="0.25">
      <c r="A219" s="164"/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</row>
    <row r="220" spans="1:17" x14ac:dyDescent="0.25">
      <c r="A220" s="78" t="s">
        <v>44</v>
      </c>
      <c r="B220" s="133">
        <f t="shared" ref="B220:Q220" si="54">SUM(B$221:B$227)</f>
        <v>0</v>
      </c>
      <c r="C220" s="133">
        <f t="shared" si="54"/>
        <v>0</v>
      </c>
      <c r="D220" s="133">
        <f t="shared" si="54"/>
        <v>0</v>
      </c>
      <c r="E220" s="133">
        <f t="shared" si="54"/>
        <v>0</v>
      </c>
      <c r="F220" s="133">
        <f t="shared" si="54"/>
        <v>0</v>
      </c>
      <c r="G220" s="133">
        <f t="shared" si="54"/>
        <v>0</v>
      </c>
      <c r="H220" s="133">
        <f t="shared" si="54"/>
        <v>0</v>
      </c>
      <c r="I220" s="133">
        <f t="shared" si="54"/>
        <v>0</v>
      </c>
      <c r="J220" s="133">
        <f t="shared" si="54"/>
        <v>0</v>
      </c>
      <c r="K220" s="133">
        <f t="shared" si="54"/>
        <v>0</v>
      </c>
      <c r="L220" s="133">
        <f t="shared" si="54"/>
        <v>0</v>
      </c>
      <c r="M220" s="133">
        <f t="shared" si="54"/>
        <v>0</v>
      </c>
      <c r="N220" s="133">
        <f t="shared" si="54"/>
        <v>0</v>
      </c>
      <c r="O220" s="133">
        <f t="shared" si="54"/>
        <v>0</v>
      </c>
      <c r="P220" s="133">
        <f t="shared" si="54"/>
        <v>0</v>
      </c>
      <c r="Q220" s="133">
        <f t="shared" si="54"/>
        <v>0</v>
      </c>
    </row>
    <row r="221" spans="1:17" x14ac:dyDescent="0.25">
      <c r="A221" s="132" t="s">
        <v>83</v>
      </c>
      <c r="B221" s="131">
        <f>IF(B$6=0,0,B$6/NFM!B$11*1000)</f>
        <v>0</v>
      </c>
      <c r="C221" s="131">
        <f>IF(C$6=0,0,C$6/NFM!C$11*1000)</f>
        <v>0</v>
      </c>
      <c r="D221" s="131">
        <f>IF(D$6=0,0,D$6/NFM!D$11*1000)</f>
        <v>0</v>
      </c>
      <c r="E221" s="131">
        <f>IF(E$6=0,0,E$6/NFM!E$11*1000)</f>
        <v>0</v>
      </c>
      <c r="F221" s="131">
        <f>IF(F$6=0,0,F$6/NFM!F$11*1000)</f>
        <v>0</v>
      </c>
      <c r="G221" s="131">
        <f>IF(G$6=0,0,G$6/NFM!G$11*1000)</f>
        <v>0</v>
      </c>
      <c r="H221" s="131">
        <f>IF(H$6=0,0,H$6/NFM!H$11*1000)</f>
        <v>0</v>
      </c>
      <c r="I221" s="131">
        <f>IF(I$6=0,0,I$6/NFM!I$11*1000)</f>
        <v>0</v>
      </c>
      <c r="J221" s="131">
        <f>IF(J$6=0,0,J$6/NFM!J$11*1000)</f>
        <v>0</v>
      </c>
      <c r="K221" s="131">
        <f>IF(K$6=0,0,K$6/NFM!K$11*1000)</f>
        <v>0</v>
      </c>
      <c r="L221" s="131">
        <f>IF(L$6=0,0,L$6/NFM!L$11*1000)</f>
        <v>0</v>
      </c>
      <c r="M221" s="131">
        <f>IF(M$6=0,0,M$6/NFM!M$11*1000)</f>
        <v>0</v>
      </c>
      <c r="N221" s="131">
        <f>IF(N$6=0,0,N$6/NFM!N$11*1000)</f>
        <v>0</v>
      </c>
      <c r="O221" s="131">
        <f>IF(O$6=0,0,O$6/NFM!O$11*1000)</f>
        <v>0</v>
      </c>
      <c r="P221" s="131">
        <f>IF(P$6=0,0,P$6/NFM!P$11*1000)</f>
        <v>0</v>
      </c>
      <c r="Q221" s="131">
        <f>IF(Q$6=0,0,Q$6/NFM!Q$11*1000)</f>
        <v>0</v>
      </c>
    </row>
    <row r="222" spans="1:17" x14ac:dyDescent="0.25">
      <c r="A222" s="76" t="s">
        <v>82</v>
      </c>
      <c r="B222" s="130">
        <f>IF(B$7=0,0,B$7/NFM!B$11*1000)</f>
        <v>0</v>
      </c>
      <c r="C222" s="130">
        <f>IF(C$7=0,0,C$7/NFM!C$11*1000)</f>
        <v>0</v>
      </c>
      <c r="D222" s="130">
        <f>IF(D$7=0,0,D$7/NFM!D$11*1000)</f>
        <v>0</v>
      </c>
      <c r="E222" s="130">
        <f>IF(E$7=0,0,E$7/NFM!E$11*1000)</f>
        <v>0</v>
      </c>
      <c r="F222" s="130">
        <f>IF(F$7=0,0,F$7/NFM!F$11*1000)</f>
        <v>0</v>
      </c>
      <c r="G222" s="130">
        <f>IF(G$7=0,0,G$7/NFM!G$11*1000)</f>
        <v>0</v>
      </c>
      <c r="H222" s="130">
        <f>IF(H$7=0,0,H$7/NFM!H$11*1000)</f>
        <v>0</v>
      </c>
      <c r="I222" s="130">
        <f>IF(I$7=0,0,I$7/NFM!I$11*1000)</f>
        <v>0</v>
      </c>
      <c r="J222" s="130">
        <f>IF(J$7=0,0,J$7/NFM!J$11*1000)</f>
        <v>0</v>
      </c>
      <c r="K222" s="130">
        <f>IF(K$7=0,0,K$7/NFM!K$11*1000)</f>
        <v>0</v>
      </c>
      <c r="L222" s="130">
        <f>IF(L$7=0,0,L$7/NFM!L$11*1000)</f>
        <v>0</v>
      </c>
      <c r="M222" s="130">
        <f>IF(M$7=0,0,M$7/NFM!M$11*1000)</f>
        <v>0</v>
      </c>
      <c r="N222" s="130">
        <f>IF(N$7=0,0,N$7/NFM!N$11*1000)</f>
        <v>0</v>
      </c>
      <c r="O222" s="130">
        <f>IF(O$7=0,0,O$7/NFM!O$11*1000)</f>
        <v>0</v>
      </c>
      <c r="P222" s="130">
        <f>IF(P$7=0,0,P$7/NFM!P$11*1000)</f>
        <v>0</v>
      </c>
      <c r="Q222" s="130">
        <f>IF(Q$7=0,0,Q$7/NFM!Q$11*1000)</f>
        <v>0</v>
      </c>
    </row>
    <row r="223" spans="1:17" x14ac:dyDescent="0.25">
      <c r="A223" s="76" t="s">
        <v>81</v>
      </c>
      <c r="B223" s="130">
        <f>IF(B$8=0,0,B$8/NFM!B$11*1000)</f>
        <v>0</v>
      </c>
      <c r="C223" s="130">
        <f>IF(C$8=0,0,C$8/NFM!C$11*1000)</f>
        <v>0</v>
      </c>
      <c r="D223" s="130">
        <f>IF(D$8=0,0,D$8/NFM!D$11*1000)</f>
        <v>0</v>
      </c>
      <c r="E223" s="130">
        <f>IF(E$8=0,0,E$8/NFM!E$11*1000)</f>
        <v>0</v>
      </c>
      <c r="F223" s="130">
        <f>IF(F$8=0,0,F$8/NFM!F$11*1000)</f>
        <v>0</v>
      </c>
      <c r="G223" s="130">
        <f>IF(G$8=0,0,G$8/NFM!G$11*1000)</f>
        <v>0</v>
      </c>
      <c r="H223" s="130">
        <f>IF(H$8=0,0,H$8/NFM!H$11*1000)</f>
        <v>0</v>
      </c>
      <c r="I223" s="130">
        <f>IF(I$8=0,0,I$8/NFM!I$11*1000)</f>
        <v>0</v>
      </c>
      <c r="J223" s="130">
        <f>IF(J$8=0,0,J$8/NFM!J$11*1000)</f>
        <v>0</v>
      </c>
      <c r="K223" s="130">
        <f>IF(K$8=0,0,K$8/NFM!K$11*1000)</f>
        <v>0</v>
      </c>
      <c r="L223" s="130">
        <f>IF(L$8=0,0,L$8/NFM!L$11*1000)</f>
        <v>0</v>
      </c>
      <c r="M223" s="130">
        <f>IF(M$8=0,0,M$8/NFM!M$11*1000)</f>
        <v>0</v>
      </c>
      <c r="N223" s="130">
        <f>IF(N$8=0,0,N$8/NFM!N$11*1000)</f>
        <v>0</v>
      </c>
      <c r="O223" s="130">
        <f>IF(O$8=0,0,O$8/NFM!O$11*1000)</f>
        <v>0</v>
      </c>
      <c r="P223" s="130">
        <f>IF(P$8=0,0,P$8/NFM!P$11*1000)</f>
        <v>0</v>
      </c>
      <c r="Q223" s="130">
        <f>IF(Q$8=0,0,Q$8/NFM!Q$11*1000)</f>
        <v>0</v>
      </c>
    </row>
    <row r="224" spans="1:17" x14ac:dyDescent="0.25">
      <c r="A224" s="76" t="s">
        <v>80</v>
      </c>
      <c r="B224" s="130">
        <f>IF(B$9=0,0,B$9/NFM!B$11*1000)</f>
        <v>0</v>
      </c>
      <c r="C224" s="130">
        <f>IF(C$9=0,0,C$9/NFM!C$11*1000)</f>
        <v>0</v>
      </c>
      <c r="D224" s="130">
        <f>IF(D$9=0,0,D$9/NFM!D$11*1000)</f>
        <v>0</v>
      </c>
      <c r="E224" s="130">
        <f>IF(E$9=0,0,E$9/NFM!E$11*1000)</f>
        <v>0</v>
      </c>
      <c r="F224" s="130">
        <f>IF(F$9=0,0,F$9/NFM!F$11*1000)</f>
        <v>0</v>
      </c>
      <c r="G224" s="130">
        <f>IF(G$9=0,0,G$9/NFM!G$11*1000)</f>
        <v>0</v>
      </c>
      <c r="H224" s="130">
        <f>IF(H$9=0,0,H$9/NFM!H$11*1000)</f>
        <v>0</v>
      </c>
      <c r="I224" s="130">
        <f>IF(I$9=0,0,I$9/NFM!I$11*1000)</f>
        <v>0</v>
      </c>
      <c r="J224" s="130">
        <f>IF(J$9=0,0,J$9/NFM!J$11*1000)</f>
        <v>0</v>
      </c>
      <c r="K224" s="130">
        <f>IF(K$9=0,0,K$9/NFM!K$11*1000)</f>
        <v>0</v>
      </c>
      <c r="L224" s="130">
        <f>IF(L$9=0,0,L$9/NFM!L$11*1000)</f>
        <v>0</v>
      </c>
      <c r="M224" s="130">
        <f>IF(M$9=0,0,M$9/NFM!M$11*1000)</f>
        <v>0</v>
      </c>
      <c r="N224" s="130">
        <f>IF(N$9=0,0,N$9/NFM!N$11*1000)</f>
        <v>0</v>
      </c>
      <c r="O224" s="130">
        <f>IF(O$9=0,0,O$9/NFM!O$11*1000)</f>
        <v>0</v>
      </c>
      <c r="P224" s="130">
        <f>IF(P$9=0,0,P$9/NFM!P$11*1000)</f>
        <v>0</v>
      </c>
      <c r="Q224" s="130">
        <f>IF(Q$9=0,0,Q$9/NFM!Q$11*1000)</f>
        <v>0</v>
      </c>
    </row>
    <row r="225" spans="1:17" x14ac:dyDescent="0.25">
      <c r="A225" s="129" t="s">
        <v>79</v>
      </c>
      <c r="B225" s="128">
        <f>IF(B$10=0,0,B$10/NFM!B$11*1000)</f>
        <v>0</v>
      </c>
      <c r="C225" s="128">
        <f>IF(C$10=0,0,C$10/NFM!C$11*1000)</f>
        <v>0</v>
      </c>
      <c r="D225" s="128">
        <f>IF(D$10=0,0,D$10/NFM!D$11*1000)</f>
        <v>0</v>
      </c>
      <c r="E225" s="128">
        <f>IF(E$10=0,0,E$10/NFM!E$11*1000)</f>
        <v>0</v>
      </c>
      <c r="F225" s="128">
        <f>IF(F$10=0,0,F$10/NFM!F$11*1000)</f>
        <v>0</v>
      </c>
      <c r="G225" s="128">
        <f>IF(G$10=0,0,G$10/NFM!G$11*1000)</f>
        <v>0</v>
      </c>
      <c r="H225" s="128">
        <f>IF(H$10=0,0,H$10/NFM!H$11*1000)</f>
        <v>0</v>
      </c>
      <c r="I225" s="128">
        <f>IF(I$10=0,0,I$10/NFM!I$11*1000)</f>
        <v>0</v>
      </c>
      <c r="J225" s="128">
        <f>IF(J$10=0,0,J$10/NFM!J$11*1000)</f>
        <v>0</v>
      </c>
      <c r="K225" s="128">
        <f>IF(K$10=0,0,K$10/NFM!K$11*1000)</f>
        <v>0</v>
      </c>
      <c r="L225" s="128">
        <f>IF(L$10=0,0,L$10/NFM!L$11*1000)</f>
        <v>0</v>
      </c>
      <c r="M225" s="128">
        <f>IF(M$10=0,0,M$10/NFM!M$11*1000)</f>
        <v>0</v>
      </c>
      <c r="N225" s="128">
        <f>IF(N$10=0,0,N$10/NFM!N$11*1000)</f>
        <v>0</v>
      </c>
      <c r="O225" s="128">
        <f>IF(O$10=0,0,O$10/NFM!O$11*1000)</f>
        <v>0</v>
      </c>
      <c r="P225" s="128">
        <f>IF(P$10=0,0,P$10/NFM!P$11*1000)</f>
        <v>0</v>
      </c>
      <c r="Q225" s="128">
        <f>IF(Q$10=0,0,Q$10/NFM!Q$11*1000)</f>
        <v>0</v>
      </c>
    </row>
    <row r="226" spans="1:17" x14ac:dyDescent="0.25">
      <c r="A226" s="127" t="s">
        <v>152</v>
      </c>
      <c r="B226" s="126">
        <f>IF(B$15=0,0,B$15/NFM!B$11*1000)</f>
        <v>0</v>
      </c>
      <c r="C226" s="126">
        <f>IF(C$15=0,0,C$15/NFM!C$11*1000)</f>
        <v>0</v>
      </c>
      <c r="D226" s="126">
        <f>IF(D$15=0,0,D$15/NFM!D$11*1000)</f>
        <v>0</v>
      </c>
      <c r="E226" s="126">
        <f>IF(E$15=0,0,E$15/NFM!E$11*1000)</f>
        <v>0</v>
      </c>
      <c r="F226" s="126">
        <f>IF(F$15=0,0,F$15/NFM!F$11*1000)</f>
        <v>0</v>
      </c>
      <c r="G226" s="126">
        <f>IF(G$15=0,0,G$15/NFM!G$11*1000)</f>
        <v>0</v>
      </c>
      <c r="H226" s="126">
        <f>IF(H$15=0,0,H$15/NFM!H$11*1000)</f>
        <v>0</v>
      </c>
      <c r="I226" s="126">
        <f>IF(I$15=0,0,I$15/NFM!I$11*1000)</f>
        <v>0</v>
      </c>
      <c r="J226" s="126">
        <f>IF(J$15=0,0,J$15/NFM!J$11*1000)</f>
        <v>0</v>
      </c>
      <c r="K226" s="126">
        <f>IF(K$15=0,0,K$15/NFM!K$11*1000)</f>
        <v>0</v>
      </c>
      <c r="L226" s="126">
        <f>IF(L$15=0,0,L$15/NFM!L$11*1000)</f>
        <v>0</v>
      </c>
      <c r="M226" s="126">
        <f>IF(M$15=0,0,M$15/NFM!M$11*1000)</f>
        <v>0</v>
      </c>
      <c r="N226" s="126">
        <f>IF(N$15=0,0,N$15/NFM!N$11*1000)</f>
        <v>0</v>
      </c>
      <c r="O226" s="126">
        <f>IF(O$15=0,0,O$15/NFM!O$11*1000)</f>
        <v>0</v>
      </c>
      <c r="P226" s="126">
        <f>IF(P$15=0,0,P$15/NFM!P$11*1000)</f>
        <v>0</v>
      </c>
      <c r="Q226" s="126">
        <f>IF(Q$15=0,0,Q$15/NFM!Q$11*1000)</f>
        <v>0</v>
      </c>
    </row>
    <row r="227" spans="1:17" x14ac:dyDescent="0.25">
      <c r="A227" s="72" t="s">
        <v>151</v>
      </c>
      <c r="B227" s="125">
        <f>IF(B$26=0,0,B$26/NFM!B$11*1000)</f>
        <v>0</v>
      </c>
      <c r="C227" s="125">
        <f>IF(C$26=0,0,C$26/NFM!C$11*1000)</f>
        <v>0</v>
      </c>
      <c r="D227" s="125">
        <f>IF(D$26=0,0,D$26/NFM!D$11*1000)</f>
        <v>0</v>
      </c>
      <c r="E227" s="125">
        <f>IF(E$26=0,0,E$26/NFM!E$11*1000)</f>
        <v>0</v>
      </c>
      <c r="F227" s="125">
        <f>IF(F$26=0,0,F$26/NFM!F$11*1000)</f>
        <v>0</v>
      </c>
      <c r="G227" s="125">
        <f>IF(G$26=0,0,G$26/NFM!G$11*1000)</f>
        <v>0</v>
      </c>
      <c r="H227" s="125">
        <f>IF(H$26=0,0,H$26/NFM!H$11*1000)</f>
        <v>0</v>
      </c>
      <c r="I227" s="125">
        <f>IF(I$26=0,0,I$26/NFM!I$11*1000)</f>
        <v>0</v>
      </c>
      <c r="J227" s="125">
        <f>IF(J$26=0,0,J$26/NFM!J$11*1000)</f>
        <v>0</v>
      </c>
      <c r="K227" s="125">
        <f>IF(K$26=0,0,K$26/NFM!K$11*1000)</f>
        <v>0</v>
      </c>
      <c r="L227" s="125">
        <f>IF(L$26=0,0,L$26/NFM!L$11*1000)</f>
        <v>0</v>
      </c>
      <c r="M227" s="125">
        <f>IF(M$26=0,0,M$26/NFM!M$11*1000)</f>
        <v>0</v>
      </c>
      <c r="N227" s="125">
        <f>IF(N$26=0,0,N$26/NFM!N$11*1000)</f>
        <v>0</v>
      </c>
      <c r="O227" s="125">
        <f>IF(O$26=0,0,O$26/NFM!O$11*1000)</f>
        <v>0</v>
      </c>
      <c r="P227" s="125">
        <f>IF(P$26=0,0,P$26/NFM!P$11*1000)</f>
        <v>0</v>
      </c>
      <c r="Q227" s="125">
        <f>IF(Q$26=0,0,Q$26/NFM!Q$11*1000)</f>
        <v>0</v>
      </c>
    </row>
    <row r="228" spans="1:17" x14ac:dyDescent="0.25">
      <c r="A228" s="196"/>
      <c r="B228" s="196"/>
      <c r="C228" s="196"/>
      <c r="D228" s="196"/>
      <c r="E228" s="196"/>
      <c r="F228" s="196"/>
      <c r="G228" s="196"/>
      <c r="H228" s="196"/>
      <c r="I228" s="196"/>
      <c r="J228" s="196"/>
      <c r="K228" s="196"/>
      <c r="L228" s="196"/>
      <c r="M228" s="196"/>
      <c r="N228" s="196"/>
      <c r="O228" s="196"/>
      <c r="P228" s="196"/>
      <c r="Q228" s="196"/>
    </row>
    <row r="229" spans="1:17" x14ac:dyDescent="0.25">
      <c r="A229" s="78" t="s">
        <v>43</v>
      </c>
      <c r="B229" s="133">
        <f t="shared" ref="B229:Q229" si="55">SUM(B$230:B$237)</f>
        <v>1785.8555430517661</v>
      </c>
      <c r="C229" s="133">
        <f t="shared" si="55"/>
        <v>1527.0072796919956</v>
      </c>
      <c r="D229" s="133">
        <f t="shared" si="55"/>
        <v>1479.1163540483326</v>
      </c>
      <c r="E229" s="133">
        <f t="shared" si="55"/>
        <v>1487.7990570959839</v>
      </c>
      <c r="F229" s="133">
        <f t="shared" si="55"/>
        <v>1439.7484325409034</v>
      </c>
      <c r="G229" s="133">
        <f t="shared" si="55"/>
        <v>1502.4169559968839</v>
      </c>
      <c r="H229" s="133">
        <f t="shared" si="55"/>
        <v>1544.9838127808077</v>
      </c>
      <c r="I229" s="133">
        <f t="shared" si="55"/>
        <v>1647.0618612858048</v>
      </c>
      <c r="J229" s="133">
        <f t="shared" si="55"/>
        <v>1446.2704837463266</v>
      </c>
      <c r="K229" s="133">
        <f t="shared" si="55"/>
        <v>1448.9241972120208</v>
      </c>
      <c r="L229" s="133">
        <f t="shared" si="55"/>
        <v>1374.3762200129913</v>
      </c>
      <c r="M229" s="133">
        <f t="shared" si="55"/>
        <v>1423.0402939701942</v>
      </c>
      <c r="N229" s="133">
        <f t="shared" si="55"/>
        <v>1339.1337888660071</v>
      </c>
      <c r="O229" s="133">
        <f t="shared" si="55"/>
        <v>1297.4167291816141</v>
      </c>
      <c r="P229" s="133">
        <f t="shared" si="55"/>
        <v>1326.8008217281529</v>
      </c>
      <c r="Q229" s="133">
        <f t="shared" si="55"/>
        <v>1214.896289840146</v>
      </c>
    </row>
    <row r="230" spans="1:17" x14ac:dyDescent="0.25">
      <c r="A230" s="132" t="s">
        <v>83</v>
      </c>
      <c r="B230" s="131">
        <f>IF(B$34=0,0,B$34/NFM!B$13*1000)</f>
        <v>1.8482837695063574</v>
      </c>
      <c r="C230" s="131">
        <f>IF(C$34=0,0,C$34/NFM!C$13*1000)</f>
        <v>1.5803869366442698</v>
      </c>
      <c r="D230" s="131">
        <f>IF(D$34=0,0,D$34/NFM!D$13*1000)</f>
        <v>1.5308218859221061</v>
      </c>
      <c r="E230" s="131">
        <f>IF(E$34=0,0,E$34/NFM!E$13*1000)</f>
        <v>1.5398081105811254</v>
      </c>
      <c r="F230" s="131">
        <f>IF(F$34=0,0,F$34/NFM!F$13*1000)</f>
        <v>1.490077778346059</v>
      </c>
      <c r="G230" s="131">
        <f>IF(G$34=0,0,G$34/NFM!G$13*1000)</f>
        <v>1.5549370079815541</v>
      </c>
      <c r="H230" s="131">
        <f>IF(H$34=0,0,H$34/NFM!H$13*1000)</f>
        <v>1.5989918761475335</v>
      </c>
      <c r="I230" s="131">
        <f>IF(I$34=0,0,I$34/NFM!I$13*1000)</f>
        <v>1.7046382712373962</v>
      </c>
      <c r="J230" s="131">
        <f>IF(J$34=0,0,J$34/NFM!J$13*1000)</f>
        <v>1.4968278211665853</v>
      </c>
      <c r="K230" s="131">
        <f>IF(K$34=0,0,K$34/NFM!K$13*1000)</f>
        <v>1.4995743006042115</v>
      </c>
      <c r="L230" s="131">
        <f>IF(L$34=0,0,L$34/NFM!L$13*1000)</f>
        <v>1.4224203466673548</v>
      </c>
      <c r="M230" s="131">
        <f>IF(M$34=0,0,M$34/NFM!M$13*1000)</f>
        <v>1.4727855726807941</v>
      </c>
      <c r="N230" s="131">
        <f>IF(N$34=0,0,N$34/NFM!N$13*1000)</f>
        <v>1.3859459443897744</v>
      </c>
      <c r="O230" s="131">
        <f>IF(O$34=0,0,O$34/NFM!O$13*1000)</f>
        <v>1.34277057971586</v>
      </c>
      <c r="P230" s="131">
        <f>IF(P$34=0,0,P$34/NFM!P$13*1000)</f>
        <v>1.3731818532070139</v>
      </c>
      <c r="Q230" s="131">
        <f>IF(Q$34=0,0,Q$34/NFM!Q$13*1000)</f>
        <v>1.2573654699460446</v>
      </c>
    </row>
    <row r="231" spans="1:17" x14ac:dyDescent="0.25">
      <c r="A231" s="76" t="s">
        <v>82</v>
      </c>
      <c r="B231" s="130">
        <f>IF(B$35=0,0,B$35/NFM!B$13*1000)</f>
        <v>0.85818963594438469</v>
      </c>
      <c r="C231" s="130">
        <f>IF(C$35=0,0,C$35/NFM!C$13*1000)</f>
        <v>0.73380057336771554</v>
      </c>
      <c r="D231" s="130">
        <f>IF(D$35=0,0,D$35/NFM!D$13*1000)</f>
        <v>0.71078667607737722</v>
      </c>
      <c r="E231" s="130">
        <f>IF(E$35=0,0,E$35/NFM!E$13*1000)</f>
        <v>0.71495913324865756</v>
      </c>
      <c r="F231" s="130">
        <f>IF(F$35=0,0,F$35/NFM!F$13*1000)</f>
        <v>0.69186849293664343</v>
      </c>
      <c r="G231" s="130">
        <f>IF(G$35=0,0,G$35/NFM!G$13*1000)</f>
        <v>0.72198373800173721</v>
      </c>
      <c r="H231" s="130">
        <f>IF(H$35=0,0,H$35/NFM!H$13*1000)</f>
        <v>0.74243916367646312</v>
      </c>
      <c r="I231" s="130">
        <f>IF(I$35=0,0,I$35/NFM!I$13*1000)</f>
        <v>0.79149258438859782</v>
      </c>
      <c r="J231" s="130">
        <f>IF(J$35=0,0,J$35/NFM!J$13*1000)</f>
        <v>0.69500265279149276</v>
      </c>
      <c r="K231" s="130">
        <f>IF(K$35=0,0,K$35/NFM!K$13*1000)</f>
        <v>0.69627788997508544</v>
      </c>
      <c r="L231" s="130">
        <f>IF(L$35=0,0,L$35/NFM!L$13*1000)</f>
        <v>0.6604539950011955</v>
      </c>
      <c r="M231" s="130">
        <f>IF(M$35=0,0,M$35/NFM!M$13*1000)</f>
        <v>0.68383942730863512</v>
      </c>
      <c r="N231" s="130">
        <f>IF(N$35=0,0,N$35/NFM!N$13*1000)</f>
        <v>0.64351830875630378</v>
      </c>
      <c r="O231" s="130">
        <f>IF(O$35=0,0,O$35/NFM!O$13*1000)</f>
        <v>0.62347125153350047</v>
      </c>
      <c r="P231" s="130">
        <f>IF(P$35=0,0,P$35/NFM!P$13*1000)</f>
        <v>0.63759172380976192</v>
      </c>
      <c r="Q231" s="130">
        <f>IF(Q$35=0,0,Q$35/NFM!Q$13*1000)</f>
        <v>0.58381620436467552</v>
      </c>
    </row>
    <row r="232" spans="1:17" x14ac:dyDescent="0.25">
      <c r="A232" s="76" t="s">
        <v>81</v>
      </c>
      <c r="B232" s="130">
        <f>IF(B$36=0,0,B$36/NFM!B$13*1000)</f>
        <v>25.210785682337733</v>
      </c>
      <c r="C232" s="130">
        <f>IF(C$36=0,0,C$36/NFM!C$13*1000)</f>
        <v>21.55664460849874</v>
      </c>
      <c r="D232" s="130">
        <f>IF(D$36=0,0,D$36/NFM!D$13*1000)</f>
        <v>20.88057208559583</v>
      </c>
      <c r="E232" s="130">
        <f>IF(E$36=0,0,E$36/NFM!E$13*1000)</f>
        <v>21.003145138343228</v>
      </c>
      <c r="F232" s="130">
        <f>IF(F$36=0,0,F$36/NFM!F$13*1000)</f>
        <v>20.324818158160657</v>
      </c>
      <c r="G232" s="130">
        <f>IF(G$36=0,0,G$36/NFM!G$13*1000)</f>
        <v>21.209504895575833</v>
      </c>
      <c r="H232" s="130">
        <f>IF(H$36=0,0,H$36/NFM!H$13*1000)</f>
        <v>21.810417946872484</v>
      </c>
      <c r="I232" s="130">
        <f>IF(I$36=0,0,I$36/NFM!I$13*1000)</f>
        <v>23.251445925727406</v>
      </c>
      <c r="J232" s="130">
        <f>IF(J$36=0,0,J$36/NFM!J$13*1000)</f>
        <v>20.416889454626318</v>
      </c>
      <c r="K232" s="130">
        <f>IF(K$36=0,0,K$36/NFM!K$13*1000)</f>
        <v>20.454351724016604</v>
      </c>
      <c r="L232" s="130">
        <f>IF(L$36=0,0,L$36/NFM!L$13*1000)</f>
        <v>19.401963649556293</v>
      </c>
      <c r="M232" s="130">
        <f>IF(M$36=0,0,M$36/NFM!M$13*1000)</f>
        <v>20.088950647882005</v>
      </c>
      <c r="N232" s="130">
        <f>IF(N$36=0,0,N$36/NFM!N$13*1000)</f>
        <v>18.904448953013215</v>
      </c>
      <c r="O232" s="130">
        <f>IF(O$36=0,0,O$36/NFM!O$13*1000)</f>
        <v>18.315532422170364</v>
      </c>
      <c r="P232" s="130">
        <f>IF(P$36=0,0,P$36/NFM!P$13*1000)</f>
        <v>18.730345402169213</v>
      </c>
      <c r="Q232" s="130">
        <f>IF(Q$36=0,0,Q$36/NFM!Q$13*1000)</f>
        <v>17.150597711328636</v>
      </c>
    </row>
    <row r="233" spans="1:17" x14ac:dyDescent="0.25">
      <c r="A233" s="76" t="s">
        <v>80</v>
      </c>
      <c r="B233" s="130">
        <f>IF(B$37=0,0,B$37/NFM!B$13*1000)</f>
        <v>0.61609458983545251</v>
      </c>
      <c r="C233" s="130">
        <f>IF(C$37=0,0,C$37/NFM!C$13*1000)</f>
        <v>0.52679564554809</v>
      </c>
      <c r="D233" s="130">
        <f>IF(D$37=0,0,D$37/NFM!D$13*1000)</f>
        <v>0.51027396197403552</v>
      </c>
      <c r="E233" s="130">
        <f>IF(E$37=0,0,E$37/NFM!E$13*1000)</f>
        <v>0.51326937019370833</v>
      </c>
      <c r="F233" s="130">
        <f>IF(F$37=0,0,F$37/NFM!F$13*1000)</f>
        <v>0.4966925927820196</v>
      </c>
      <c r="G233" s="130">
        <f>IF(G$37=0,0,G$37/NFM!G$13*1000)</f>
        <v>0.51831233599385151</v>
      </c>
      <c r="H233" s="130">
        <f>IF(H$37=0,0,H$37/NFM!H$13*1000)</f>
        <v>0.53299729204917778</v>
      </c>
      <c r="I233" s="130">
        <f>IF(I$37=0,0,I$37/NFM!I$13*1000)</f>
        <v>0.56821275707913199</v>
      </c>
      <c r="J233" s="130">
        <f>IF(J$37=0,0,J$37/NFM!J$13*1000)</f>
        <v>0.4989426070555284</v>
      </c>
      <c r="K233" s="130">
        <f>IF(K$37=0,0,K$37/NFM!K$13*1000)</f>
        <v>0.49985810020140387</v>
      </c>
      <c r="L233" s="130">
        <f>IF(L$37=0,0,L$37/NFM!L$13*1000)</f>
        <v>0.474140115555785</v>
      </c>
      <c r="M233" s="130">
        <f>IF(M$37=0,0,M$37/NFM!M$13*1000)</f>
        <v>0.49092852422693134</v>
      </c>
      <c r="N233" s="130">
        <f>IF(N$37=0,0,N$37/NFM!N$13*1000)</f>
        <v>0.46198198146325825</v>
      </c>
      <c r="O233" s="130">
        <f>IF(O$37=0,0,O$37/NFM!O$13*1000)</f>
        <v>0.44759019323862004</v>
      </c>
      <c r="P233" s="130">
        <f>IF(P$37=0,0,P$37/NFM!P$13*1000)</f>
        <v>0.45772728440233801</v>
      </c>
      <c r="Q233" s="130">
        <f>IF(Q$37=0,0,Q$37/NFM!Q$13*1000)</f>
        <v>0.41912182331534825</v>
      </c>
    </row>
    <row r="234" spans="1:17" x14ac:dyDescent="0.25">
      <c r="A234" s="129" t="s">
        <v>79</v>
      </c>
      <c r="B234" s="128">
        <f>IF(B$38=0,0,B$38/NFM!B$13*1000)</f>
        <v>1.232189179670905</v>
      </c>
      <c r="C234" s="128">
        <f>IF(C$38=0,0,C$38/NFM!C$13*1000)</f>
        <v>1.05359129109618</v>
      </c>
      <c r="D234" s="128">
        <f>IF(D$38=0,0,D$38/NFM!D$13*1000)</f>
        <v>1.020547923948071</v>
      </c>
      <c r="E234" s="128">
        <f>IF(E$38=0,0,E$38/NFM!E$13*1000)</f>
        <v>1.0265387403874167</v>
      </c>
      <c r="F234" s="128">
        <f>IF(F$38=0,0,F$38/NFM!F$13*1000)</f>
        <v>0.99338518556403921</v>
      </c>
      <c r="G234" s="128">
        <f>IF(G$38=0,0,G$38/NFM!G$13*1000)</f>
        <v>1.036624671987703</v>
      </c>
      <c r="H234" s="128">
        <f>IF(H$38=0,0,H$38/NFM!H$13*1000)</f>
        <v>1.0659945840983556</v>
      </c>
      <c r="I234" s="128">
        <f>IF(I$38=0,0,I$38/NFM!I$13*1000)</f>
        <v>1.136425514158264</v>
      </c>
      <c r="J234" s="128">
        <f>IF(J$38=0,0,J$38/NFM!J$13*1000)</f>
        <v>0.9978852141110568</v>
      </c>
      <c r="K234" s="128">
        <f>IF(K$38=0,0,K$38/NFM!K$13*1000)</f>
        <v>0.99971620040280795</v>
      </c>
      <c r="L234" s="128">
        <f>IF(L$38=0,0,L$38/NFM!L$13*1000)</f>
        <v>0.94828023111157012</v>
      </c>
      <c r="M234" s="128">
        <f>IF(M$38=0,0,M$38/NFM!M$13*1000)</f>
        <v>0.98185704845386268</v>
      </c>
      <c r="N234" s="128">
        <f>IF(N$38=0,0,N$38/NFM!N$13*1000)</f>
        <v>0.92396396292651639</v>
      </c>
      <c r="O234" s="128">
        <f>IF(O$38=0,0,O$38/NFM!O$13*1000)</f>
        <v>0.89518038647724008</v>
      </c>
      <c r="P234" s="128">
        <f>IF(P$38=0,0,P$38/NFM!P$13*1000)</f>
        <v>0.91545456880467602</v>
      </c>
      <c r="Q234" s="128">
        <f>IF(Q$38=0,0,Q$38/NFM!Q$13*1000)</f>
        <v>0.8382436466306965</v>
      </c>
    </row>
    <row r="235" spans="1:17" x14ac:dyDescent="0.25">
      <c r="A235" s="127" t="s">
        <v>150</v>
      </c>
      <c r="B235" s="126">
        <f>IF(B$43=0,0,B$43/NFM!B$13*1000)</f>
        <v>1466.3357726254324</v>
      </c>
      <c r="C235" s="126">
        <f>IF(C$43=0,0,C$43/NFM!C$13*1000)</f>
        <v>1253.7998428727992</v>
      </c>
      <c r="D235" s="126">
        <f>IF(D$43=0,0,D$43/NFM!D$13*1000)</f>
        <v>1214.4774140634429</v>
      </c>
      <c r="E235" s="126">
        <f>IF(E$43=0,0,E$43/NFM!E$13*1000)</f>
        <v>1221.6066346386403</v>
      </c>
      <c r="F235" s="126">
        <f>IF(F$43=0,0,F$43/NFM!F$13*1000)</f>
        <v>1182.1530797549651</v>
      </c>
      <c r="G235" s="126">
        <f>IF(G$43=0,0,G$43/NFM!G$13*1000)</f>
        <v>1233.6091441150691</v>
      </c>
      <c r="H235" s="126">
        <f>IF(H$43=0,0,H$43/NFM!H$13*1000)</f>
        <v>1268.5600700582891</v>
      </c>
      <c r="I235" s="126">
        <f>IF(I$43=0,0,I$43/NFM!I$13*1000)</f>
        <v>1352.3746286910036</v>
      </c>
      <c r="J235" s="126">
        <f>IF(J$43=0,0,J$43/NFM!J$13*1000)</f>
        <v>1187.5082256572277</v>
      </c>
      <c r="K235" s="126">
        <f>IF(K$43=0,0,K$43/NFM!K$13*1000)</f>
        <v>1189.6871448873887</v>
      </c>
      <c r="L235" s="126">
        <f>IF(L$43=0,0,L$43/NFM!L$13*1000)</f>
        <v>1128.4770620399245</v>
      </c>
      <c r="M235" s="126">
        <f>IF(M$43=0,0,M$43/NFM!M$13*1000)</f>
        <v>1168.4343098491152</v>
      </c>
      <c r="N235" s="126">
        <f>IF(N$43=0,0,N$43/NFM!N$13*1000)</f>
        <v>1099.5400980698137</v>
      </c>
      <c r="O235" s="126">
        <f>IF(O$43=0,0,O$43/NFM!O$13*1000)</f>
        <v>1065.2869261478322</v>
      </c>
      <c r="P235" s="126">
        <f>IF(P$43=0,0,P$43/NFM!P$13*1000)</f>
        <v>1089.4137074066884</v>
      </c>
      <c r="Q235" s="126">
        <f>IF(Q$43=0,0,Q$43/NFM!Q$13*1000)</f>
        <v>997.53078951631835</v>
      </c>
    </row>
    <row r="236" spans="1:17" x14ac:dyDescent="0.25">
      <c r="A236" s="127" t="s">
        <v>148</v>
      </c>
      <c r="B236" s="126">
        <f>IF(B$44=0,0,B$44/NFM!B$13*1000)</f>
        <v>178.82143568602837</v>
      </c>
      <c r="C236" s="126">
        <f>IF(C$44=0,0,C$44/NFM!C$13*1000)</f>
        <v>152.9024198625365</v>
      </c>
      <c r="D236" s="126">
        <f>IF(D$44=0,0,D$44/NFM!D$13*1000)</f>
        <v>148.10700171505405</v>
      </c>
      <c r="E236" s="126">
        <f>IF(E$44=0,0,E$44/NFM!E$13*1000)</f>
        <v>148.97641885837075</v>
      </c>
      <c r="F236" s="126">
        <f>IF(F$44=0,0,F$44/NFM!F$13*1000)</f>
        <v>144.16500972621526</v>
      </c>
      <c r="G236" s="126">
        <f>IF(G$44=0,0,G$44/NFM!G$13*1000)</f>
        <v>150.44013952622791</v>
      </c>
      <c r="H236" s="126">
        <f>IF(H$44=0,0,H$44/NFM!H$13*1000)</f>
        <v>154.70244756808404</v>
      </c>
      <c r="I236" s="126">
        <f>IF(I$44=0,0,I$44/NFM!I$13*1000)</f>
        <v>164.92373520621999</v>
      </c>
      <c r="J236" s="126">
        <f>IF(J$44=0,0,J$44/NFM!J$13*1000)</f>
        <v>144.81807629966195</v>
      </c>
      <c r="K236" s="126">
        <f>IF(K$44=0,0,K$44/NFM!K$13*1000)</f>
        <v>145.08379815699865</v>
      </c>
      <c r="L236" s="126">
        <f>IF(L$44=0,0,L$44/NFM!L$13*1000)</f>
        <v>137.61915390730792</v>
      </c>
      <c r="M236" s="126">
        <f>IF(M$44=0,0,M$44/NFM!M$13*1000)</f>
        <v>142.49198900598967</v>
      </c>
      <c r="N236" s="126">
        <f>IF(N$44=0,0,N$44/NFM!N$13*1000)</f>
        <v>134.09025586217237</v>
      </c>
      <c r="O236" s="126">
        <f>IF(O$44=0,0,O$44/NFM!O$13*1000)</f>
        <v>129.91303977412585</v>
      </c>
      <c r="P236" s="126">
        <f>IF(P$44=0,0,P$44/NFM!P$13*1000)</f>
        <v>132.85533017154739</v>
      </c>
      <c r="Q236" s="126">
        <f>IF(Q$44=0,0,Q$44/NFM!Q$13*1000)</f>
        <v>121.65009628247783</v>
      </c>
    </row>
    <row r="237" spans="1:17" x14ac:dyDescent="0.25">
      <c r="A237" s="72" t="s">
        <v>147</v>
      </c>
      <c r="B237" s="125">
        <f>IF(B$51=0,0,B$51/NFM!B$13*1000)</f>
        <v>110.93279188301058</v>
      </c>
      <c r="C237" s="125">
        <f>IF(C$51=0,0,C$51/NFM!C$13*1000)</f>
        <v>94.853797901504763</v>
      </c>
      <c r="D237" s="125">
        <f>IF(D$51=0,0,D$51/NFM!D$13*1000)</f>
        <v>91.87893573631824</v>
      </c>
      <c r="E237" s="125">
        <f>IF(E$51=0,0,E$51/NFM!E$13*1000)</f>
        <v>92.418283106218766</v>
      </c>
      <c r="F237" s="125">
        <f>IF(F$51=0,0,F$51/NFM!F$13*1000)</f>
        <v>89.433500851933772</v>
      </c>
      <c r="G237" s="125">
        <f>IF(G$51=0,0,G$51/NFM!G$13*1000)</f>
        <v>93.326309706046288</v>
      </c>
      <c r="H237" s="125">
        <f>IF(H$51=0,0,H$51/NFM!H$13*1000)</f>
        <v>95.970454291590812</v>
      </c>
      <c r="I237" s="125">
        <f>IF(I$51=0,0,I$51/NFM!I$13*1000)</f>
        <v>102.31128233599013</v>
      </c>
      <c r="J237" s="125">
        <f>IF(J$51=0,0,J$51/NFM!J$13*1000)</f>
        <v>89.838634039685985</v>
      </c>
      <c r="K237" s="125">
        <f>IF(K$51=0,0,K$51/NFM!K$13*1000)</f>
        <v>90.003475952433291</v>
      </c>
      <c r="L237" s="125">
        <f>IF(L$51=0,0,L$51/NFM!L$13*1000)</f>
        <v>85.372745727866757</v>
      </c>
      <c r="M237" s="125">
        <f>IF(M$51=0,0,M$51/NFM!M$13*1000)</f>
        <v>88.39563389453717</v>
      </c>
      <c r="N237" s="125">
        <f>IF(N$51=0,0,N$51/NFM!N$13*1000)</f>
        <v>83.183575783472051</v>
      </c>
      <c r="O237" s="125">
        <f>IF(O$51=0,0,O$51/NFM!O$13*1000)</f>
        <v>80.592218426520475</v>
      </c>
      <c r="P237" s="125">
        <f>IF(P$51=0,0,P$51/NFM!P$13*1000)</f>
        <v>82.417483317524017</v>
      </c>
      <c r="Q237" s="125">
        <f>IF(Q$51=0,0,Q$51/NFM!Q$13*1000)</f>
        <v>75.4662591857644</v>
      </c>
    </row>
    <row r="238" spans="1:17" x14ac:dyDescent="0.25">
      <c r="A238" s="196"/>
      <c r="B238" s="196"/>
      <c r="C238" s="196"/>
      <c r="D238" s="196"/>
      <c r="E238" s="196"/>
      <c r="F238" s="196"/>
      <c r="G238" s="196"/>
      <c r="H238" s="196"/>
      <c r="I238" s="196"/>
      <c r="J238" s="196"/>
      <c r="K238" s="196"/>
      <c r="L238" s="196"/>
      <c r="M238" s="196"/>
      <c r="N238" s="196"/>
      <c r="O238" s="196"/>
      <c r="P238" s="196"/>
      <c r="Q238" s="196"/>
    </row>
    <row r="239" spans="1:17" x14ac:dyDescent="0.25">
      <c r="A239" s="78" t="s">
        <v>344</v>
      </c>
      <c r="B239" s="133">
        <f t="shared" ref="B239:Q239" si="56">SUM(B$240:B$247)</f>
        <v>190.49125792552167</v>
      </c>
      <c r="C239" s="133">
        <f t="shared" si="56"/>
        <v>162.88077650047953</v>
      </c>
      <c r="D239" s="133">
        <f t="shared" si="56"/>
        <v>157.77241109848879</v>
      </c>
      <c r="E239" s="133">
        <f t="shared" si="56"/>
        <v>155.13034629359638</v>
      </c>
      <c r="F239" s="133">
        <f t="shared" si="56"/>
        <v>150.12018716538535</v>
      </c>
      <c r="G239" s="133">
        <f t="shared" si="56"/>
        <v>153.24424264250078</v>
      </c>
      <c r="H239" s="133">
        <f t="shared" si="56"/>
        <v>157.58599724230564</v>
      </c>
      <c r="I239" s="133">
        <f t="shared" si="56"/>
        <v>167.99780281407732</v>
      </c>
      <c r="J239" s="133">
        <f t="shared" si="56"/>
        <v>148.25979157370071</v>
      </c>
      <c r="K239" s="133">
        <f t="shared" si="56"/>
        <v>148.53182851958442</v>
      </c>
      <c r="L239" s="133">
        <f t="shared" si="56"/>
        <v>136.88380148108061</v>
      </c>
      <c r="M239" s="133">
        <f t="shared" si="56"/>
        <v>141.73059913504136</v>
      </c>
      <c r="N239" s="133">
        <f t="shared" si="56"/>
        <v>146.02828172933306</v>
      </c>
      <c r="O239" s="133">
        <f t="shared" si="56"/>
        <v>137.03108930718111</v>
      </c>
      <c r="P239" s="133">
        <f t="shared" si="56"/>
        <v>136.65372769135723</v>
      </c>
      <c r="Q239" s="133">
        <f t="shared" si="56"/>
        <v>126.59105403269183</v>
      </c>
    </row>
    <row r="240" spans="1:17" x14ac:dyDescent="0.25">
      <c r="A240" s="132" t="s">
        <v>83</v>
      </c>
      <c r="B240" s="131">
        <f>IF(B$71=0,0,B$71/NFM!B$14*1000)</f>
        <v>0.32199056982920288</v>
      </c>
      <c r="C240" s="131">
        <f>IF(C$71=0,0,C$71/NFM!C$14*1000)</f>
        <v>0.27532010975599636</v>
      </c>
      <c r="D240" s="131">
        <f>IF(D$71=0,0,D$71/NFM!D$14*1000)</f>
        <v>0.26668535399557253</v>
      </c>
      <c r="E240" s="131">
        <f>IF(E$71=0,0,E$71/NFM!E$14*1000)</f>
        <v>0.26221942752042893</v>
      </c>
      <c r="F240" s="131">
        <f>IF(F$71=0,0,F$71/NFM!F$14*1000)</f>
        <v>0.25375067147253516</v>
      </c>
      <c r="G240" s="131">
        <f>IF(G$71=0,0,G$71/NFM!G$14*1000)</f>
        <v>0.25903131486903019</v>
      </c>
      <c r="H240" s="131">
        <f>IF(H$71=0,0,H$71/NFM!H$14*1000)</f>
        <v>0.26637025552632965</v>
      </c>
      <c r="I240" s="131">
        <f>IF(I$71=0,0,I$71/NFM!I$14*1000)</f>
        <v>0.28396950520064485</v>
      </c>
      <c r="J240" s="131">
        <f>IF(J$71=0,0,J$71/NFM!J$14*1000)</f>
        <v>0.25060601358535545</v>
      </c>
      <c r="K240" s="131">
        <f>IF(K$71=0,0,K$71/NFM!K$14*1000)</f>
        <v>0.251065842199926</v>
      </c>
      <c r="L240" s="131">
        <f>IF(L$71=0,0,L$71/NFM!L$14*1000)</f>
        <v>0.23137698663585501</v>
      </c>
      <c r="M240" s="131">
        <f>IF(M$71=0,0,M$71/NFM!M$14*1000)</f>
        <v>0.23956961004251984</v>
      </c>
      <c r="N240" s="131">
        <f>IF(N$71=0,0,N$71/NFM!N$14*1000)</f>
        <v>0.24683405504934564</v>
      </c>
      <c r="O240" s="131">
        <f>IF(O$71=0,0,O$71/NFM!O$14*1000)</f>
        <v>0.23162594971989078</v>
      </c>
      <c r="P240" s="131">
        <f>IF(P$71=0,0,P$71/NFM!P$14*1000)</f>
        <v>0.23098808904830909</v>
      </c>
      <c r="Q240" s="131">
        <f>IF(Q$71=0,0,Q$71/NFM!Q$14*1000)</f>
        <v>0.21397898290536066</v>
      </c>
    </row>
    <row r="241" spans="1:17" x14ac:dyDescent="0.25">
      <c r="A241" s="76" t="s">
        <v>82</v>
      </c>
      <c r="B241" s="130">
        <f>IF(B$72=0,0,B$72/NFM!B$14*1000)</f>
        <v>0.16681596235695792</v>
      </c>
      <c r="C241" s="130">
        <f>IF(C$72=0,0,C$72/NFM!C$14*1000)</f>
        <v>0.14263706259947861</v>
      </c>
      <c r="D241" s="130">
        <f>IF(D$72=0,0,D$72/NFM!D$14*1000)</f>
        <v>0.13816359279365037</v>
      </c>
      <c r="E241" s="130">
        <f>IF(E$72=0,0,E$72/NFM!E$14*1000)</f>
        <v>0.13584989825544797</v>
      </c>
      <c r="F241" s="130">
        <f>IF(F$72=0,0,F$72/NFM!F$14*1000)</f>
        <v>0.13146242911048175</v>
      </c>
      <c r="G241" s="130">
        <f>IF(G$72=0,0,G$72/NFM!G$14*1000)</f>
        <v>0.13419820988355693</v>
      </c>
      <c r="H241" s="130">
        <f>IF(H$72=0,0,H$72/NFM!H$14*1000)</f>
        <v>0.13800034747124279</v>
      </c>
      <c r="I241" s="130">
        <f>IF(I$72=0,0,I$72/NFM!I$14*1000)</f>
        <v>0.14711811689144216</v>
      </c>
      <c r="J241" s="130">
        <f>IF(J$72=0,0,J$72/NFM!J$14*1000)</f>
        <v>0.12983325365974874</v>
      </c>
      <c r="K241" s="130">
        <f>IF(K$72=0,0,K$72/NFM!K$14*1000)</f>
        <v>0.13007148036588967</v>
      </c>
      <c r="L241" s="130">
        <f>IF(L$72=0,0,L$72/NFM!L$14*1000)</f>
        <v>0.11987113384527623</v>
      </c>
      <c r="M241" s="130">
        <f>IF(M$72=0,0,M$72/NFM!M$14*1000)</f>
        <v>0.124115544973639</v>
      </c>
      <c r="N241" s="130">
        <f>IF(N$72=0,0,N$72/NFM!N$14*1000)</f>
        <v>0.12787908806574153</v>
      </c>
      <c r="O241" s="130">
        <f>IF(O$72=0,0,O$72/NFM!O$14*1000)</f>
        <v>0.12000011593464865</v>
      </c>
      <c r="P241" s="130">
        <f>IF(P$72=0,0,P$72/NFM!P$14*1000)</f>
        <v>0.1196696548846993</v>
      </c>
      <c r="Q241" s="130">
        <f>IF(Q$72=0,0,Q$72/NFM!Q$14*1000)</f>
        <v>0.11085762535360882</v>
      </c>
    </row>
    <row r="242" spans="1:17" x14ac:dyDescent="0.25">
      <c r="A242" s="76" t="s">
        <v>81</v>
      </c>
      <c r="B242" s="130">
        <f>IF(B$73=0,0,B$73/NFM!B$14*1000)</f>
        <v>3.9362352504863014</v>
      </c>
      <c r="C242" s="130">
        <f>IF(C$73=0,0,C$73/NFM!C$14*1000)</f>
        <v>3.3657032930006694</v>
      </c>
      <c r="D242" s="130">
        <f>IF(D$73=0,0,D$73/NFM!D$14*1000)</f>
        <v>3.2601460711803272</v>
      </c>
      <c r="E242" s="130">
        <f>IF(E$73=0,0,E$73/NFM!E$14*1000)</f>
        <v>3.2055514995850625</v>
      </c>
      <c r="F242" s="130">
        <f>IF(F$73=0,0,F$73/NFM!F$14*1000)</f>
        <v>3.1020235729716501</v>
      </c>
      <c r="G242" s="130">
        <f>IF(G$73=0,0,G$73/NFM!G$14*1000)</f>
        <v>3.1665778072573225</v>
      </c>
      <c r="H242" s="130">
        <f>IF(H$73=0,0,H$73/NFM!H$14*1000)</f>
        <v>3.2562940897304786</v>
      </c>
      <c r="I242" s="130">
        <f>IF(I$73=0,0,I$73/NFM!I$14*1000)</f>
        <v>3.4714394804383351</v>
      </c>
      <c r="J242" s="130">
        <f>IF(J$73=0,0,J$73/NFM!J$14*1000)</f>
        <v>3.0635811017129346</v>
      </c>
      <c r="K242" s="130">
        <f>IF(K$73=0,0,K$73/NFM!K$14*1000)</f>
        <v>3.069202364481018</v>
      </c>
      <c r="L242" s="130">
        <f>IF(L$73=0,0,L$73/NFM!L$14*1000)</f>
        <v>2.8285121872682542</v>
      </c>
      <c r="M242" s="130">
        <f>IF(M$73=0,0,M$73/NFM!M$14*1000)</f>
        <v>2.9286644776424073</v>
      </c>
      <c r="N242" s="130">
        <f>IF(N$73=0,0,N$73/NFM!N$14*1000)</f>
        <v>3.0174700738008755</v>
      </c>
      <c r="O242" s="130">
        <f>IF(O$73=0,0,O$73/NFM!O$14*1000)</f>
        <v>2.8315556840637388</v>
      </c>
      <c r="P242" s="130">
        <f>IF(P$73=0,0,P$73/NFM!P$14*1000)</f>
        <v>2.8237580343943387</v>
      </c>
      <c r="Q242" s="130">
        <f>IF(Q$73=0,0,Q$73/NFM!Q$14*1000)</f>
        <v>2.6158269660569937</v>
      </c>
    </row>
    <row r="243" spans="1:17" x14ac:dyDescent="0.25">
      <c r="A243" s="76" t="s">
        <v>80</v>
      </c>
      <c r="B243" s="130">
        <f>IF(B$74=0,0,B$74/NFM!B$14*1000)</f>
        <v>0.10733018994306764</v>
      </c>
      <c r="C243" s="130">
        <f>IF(C$74=0,0,C$74/NFM!C$14*1000)</f>
        <v>9.1773369918665443E-2</v>
      </c>
      <c r="D243" s="130">
        <f>IF(D$74=0,0,D$74/NFM!D$14*1000)</f>
        <v>8.889511799852419E-2</v>
      </c>
      <c r="E243" s="130">
        <f>IF(E$74=0,0,E$74/NFM!E$14*1000)</f>
        <v>8.740647584014298E-2</v>
      </c>
      <c r="F243" s="130">
        <f>IF(F$74=0,0,F$74/NFM!F$14*1000)</f>
        <v>8.4583557157511716E-2</v>
      </c>
      <c r="G243" s="130">
        <f>IF(G$74=0,0,G$74/NFM!G$14*1000)</f>
        <v>8.6343771623010074E-2</v>
      </c>
      <c r="H243" s="130">
        <f>IF(H$74=0,0,H$74/NFM!H$14*1000)</f>
        <v>8.879008517544322E-2</v>
      </c>
      <c r="I243" s="130">
        <f>IF(I$74=0,0,I$74/NFM!I$14*1000)</f>
        <v>9.4656501733548282E-2</v>
      </c>
      <c r="J243" s="130">
        <f>IF(J$74=0,0,J$74/NFM!J$14*1000)</f>
        <v>8.3535337861785144E-2</v>
      </c>
      <c r="K243" s="130">
        <f>IF(K$74=0,0,K$74/NFM!K$14*1000)</f>
        <v>8.3688614066642006E-2</v>
      </c>
      <c r="L243" s="130">
        <f>IF(L$74=0,0,L$74/NFM!L$14*1000)</f>
        <v>7.7125662211951662E-2</v>
      </c>
      <c r="M243" s="130">
        <f>IF(M$74=0,0,M$74/NFM!M$14*1000)</f>
        <v>7.9856536680839932E-2</v>
      </c>
      <c r="N243" s="130">
        <f>IF(N$74=0,0,N$74/NFM!N$14*1000)</f>
        <v>8.2278018349781906E-2</v>
      </c>
      <c r="O243" s="130">
        <f>IF(O$74=0,0,O$74/NFM!O$14*1000)</f>
        <v>7.7208649906630261E-2</v>
      </c>
      <c r="P243" s="130">
        <f>IF(P$74=0,0,P$74/NFM!P$14*1000)</f>
        <v>7.6996029682769709E-2</v>
      </c>
      <c r="Q243" s="130">
        <f>IF(Q$74=0,0,Q$74/NFM!Q$14*1000)</f>
        <v>7.1326327635120215E-2</v>
      </c>
    </row>
    <row r="244" spans="1:17" x14ac:dyDescent="0.25">
      <c r="A244" s="129" t="s">
        <v>79</v>
      </c>
      <c r="B244" s="128">
        <f>IF(B$75=0,0,B$75/NFM!B$14*1000)</f>
        <v>0.21466037988613529</v>
      </c>
      <c r="C244" s="128">
        <f>IF(C$75=0,0,C$75/NFM!C$14*1000)</f>
        <v>0.18354673983733089</v>
      </c>
      <c r="D244" s="128">
        <f>IF(D$75=0,0,D$75/NFM!D$14*1000)</f>
        <v>0.17779023599704838</v>
      </c>
      <c r="E244" s="128">
        <f>IF(E$75=0,0,E$75/NFM!E$14*1000)</f>
        <v>0.17481295168028596</v>
      </c>
      <c r="F244" s="128">
        <f>IF(F$75=0,0,F$75/NFM!F$14*1000)</f>
        <v>0.16916711431502346</v>
      </c>
      <c r="G244" s="128">
        <f>IF(G$75=0,0,G$75/NFM!G$14*1000)</f>
        <v>0.17268754324602015</v>
      </c>
      <c r="H244" s="128">
        <f>IF(H$75=0,0,H$75/NFM!H$14*1000)</f>
        <v>0.17758017035088644</v>
      </c>
      <c r="I244" s="128">
        <f>IF(I$75=0,0,I$75/NFM!I$14*1000)</f>
        <v>0.18931300346709656</v>
      </c>
      <c r="J244" s="128">
        <f>IF(J$75=0,0,J$75/NFM!J$14*1000)</f>
        <v>0.16707067572357032</v>
      </c>
      <c r="K244" s="128">
        <f>IF(K$75=0,0,K$75/NFM!K$14*1000)</f>
        <v>0.16737722813328401</v>
      </c>
      <c r="L244" s="128">
        <f>IF(L$75=0,0,L$75/NFM!L$14*1000)</f>
        <v>0.15425132442390332</v>
      </c>
      <c r="M244" s="128">
        <f>IF(M$75=0,0,M$75/NFM!M$14*1000)</f>
        <v>0.15971307336167986</v>
      </c>
      <c r="N244" s="128">
        <f>IF(N$75=0,0,N$75/NFM!N$14*1000)</f>
        <v>0.16455603669956378</v>
      </c>
      <c r="O244" s="128">
        <f>IF(O$75=0,0,O$75/NFM!O$14*1000)</f>
        <v>0.15441729981326052</v>
      </c>
      <c r="P244" s="128">
        <f>IF(P$75=0,0,P$75/NFM!P$14*1000)</f>
        <v>0.15399205936553942</v>
      </c>
      <c r="Q244" s="128">
        <f>IF(Q$75=0,0,Q$75/NFM!Q$14*1000)</f>
        <v>0.1426526552702404</v>
      </c>
    </row>
    <row r="245" spans="1:17" x14ac:dyDescent="0.25">
      <c r="A245" s="127" t="s">
        <v>149</v>
      </c>
      <c r="B245" s="126">
        <f>IF(B$80=0,0,B$80/NFM!B$14*1000)</f>
        <v>53.358218798235065</v>
      </c>
      <c r="C245" s="126">
        <f>IF(C$80=0,0,C$80/NFM!C$14*1000)</f>
        <v>45.624288511638845</v>
      </c>
      <c r="D245" s="126">
        <f>IF(D$80=0,0,D$80/NFM!D$14*1000)</f>
        <v>44.193391987624459</v>
      </c>
      <c r="E245" s="126">
        <f>IF(E$80=0,0,E$80/NFM!E$14*1000)</f>
        <v>43.453327202112455</v>
      </c>
      <c r="F245" s="126">
        <f>IF(F$80=0,0,F$80/NFM!F$14*1000)</f>
        <v>42.049939089249108</v>
      </c>
      <c r="G245" s="126">
        <f>IF(G$80=0,0,G$80/NFM!G$14*1000)</f>
        <v>42.925013554613422</v>
      </c>
      <c r="H245" s="126">
        <f>IF(H$80=0,0,H$80/NFM!H$14*1000)</f>
        <v>44.141175883675302</v>
      </c>
      <c r="I245" s="126">
        <f>IF(I$80=0,0,I$80/NFM!I$14*1000)</f>
        <v>47.057611030533785</v>
      </c>
      <c r="J245" s="126">
        <f>IF(J$80=0,0,J$80/NFM!J$14*1000)</f>
        <v>41.528826487477161</v>
      </c>
      <c r="K245" s="126">
        <f>IF(K$80=0,0,K$80/NFM!K$14*1000)</f>
        <v>41.605026345873505</v>
      </c>
      <c r="L245" s="126">
        <f>IF(L$80=0,0,L$80/NFM!L$14*1000)</f>
        <v>38.34231506947863</v>
      </c>
      <c r="M245" s="126">
        <f>IF(M$80=0,0,M$80/NFM!M$14*1000)</f>
        <v>39.69994424630903</v>
      </c>
      <c r="N245" s="126">
        <f>IF(N$80=0,0,N$80/NFM!N$14*1000)</f>
        <v>40.903761632413122</v>
      </c>
      <c r="O245" s="126">
        <f>IF(O$80=0,0,O$80/NFM!O$14*1000)</f>
        <v>38.383571640184144</v>
      </c>
      <c r="P245" s="126">
        <f>IF(P$80=0,0,P$80/NFM!P$14*1000)</f>
        <v>38.277869447430184</v>
      </c>
      <c r="Q245" s="126">
        <f>IF(Q$80=0,0,Q$80/NFM!Q$14*1000)</f>
        <v>35.459229113897244</v>
      </c>
    </row>
    <row r="246" spans="1:17" x14ac:dyDescent="0.25">
      <c r="A246" s="127" t="s">
        <v>148</v>
      </c>
      <c r="B246" s="126">
        <f>IF(B$87=0,0,B$87/NFM!B$14*1000)</f>
        <v>88.358166168583935</v>
      </c>
      <c r="C246" s="126">
        <f>IF(C$87=0,0,C$87/NFM!C$14*1000)</f>
        <v>75.551218845561294</v>
      </c>
      <c r="D246" s="126">
        <f>IF(D$87=0,0,D$87/NFM!D$14*1000)</f>
        <v>73.181735836449064</v>
      </c>
      <c r="E246" s="126">
        <f>IF(E$87=0,0,E$87/NFM!E$14*1000)</f>
        <v>71.956230773376149</v>
      </c>
      <c r="F246" s="126">
        <f>IF(F$87=0,0,F$87/NFM!F$14*1000)</f>
        <v>69.63230012373657</v>
      </c>
      <c r="G246" s="126">
        <f>IF(G$87=0,0,G$87/NFM!G$14*1000)</f>
        <v>71.081373514153086</v>
      </c>
      <c r="H246" s="126">
        <f>IF(H$87=0,0,H$87/NFM!H$14*1000)</f>
        <v>73.095268947311297</v>
      </c>
      <c r="I246" s="126">
        <f>IF(I$87=0,0,I$87/NFM!I$14*1000)</f>
        <v>77.924719163789362</v>
      </c>
      <c r="J246" s="126">
        <f>IF(J$87=0,0,J$87/NFM!J$14*1000)</f>
        <v>68.769367385407747</v>
      </c>
      <c r="K246" s="126">
        <f>IF(K$87=0,0,K$87/NFM!K$14*1000)</f>
        <v>68.895550003603205</v>
      </c>
      <c r="L246" s="126">
        <f>IF(L$87=0,0,L$87/NFM!L$14*1000)</f>
        <v>63.492686272152227</v>
      </c>
      <c r="M246" s="126">
        <f>IF(M$87=0,0,M$87/NFM!M$14*1000)</f>
        <v>65.740842734332773</v>
      </c>
      <c r="N246" s="126">
        <f>IF(N$87=0,0,N$87/NFM!N$14*1000)</f>
        <v>67.734295646249223</v>
      </c>
      <c r="O246" s="126">
        <f>IF(O$87=0,0,O$87/NFM!O$14*1000)</f>
        <v>63.561004799495265</v>
      </c>
      <c r="P246" s="126">
        <f>IF(P$87=0,0,P$87/NFM!P$14*1000)</f>
        <v>63.385967998753209</v>
      </c>
      <c r="Q246" s="126">
        <f>IF(Q$87=0,0,Q$87/NFM!Q$14*1000)</f>
        <v>58.718460413810817</v>
      </c>
    </row>
    <row r="247" spans="1:17" x14ac:dyDescent="0.25">
      <c r="A247" s="72" t="s">
        <v>147</v>
      </c>
      <c r="B247" s="125">
        <f>IF(B$94=0,0,B$94/NFM!B$14*1000)</f>
        <v>44.027840606201025</v>
      </c>
      <c r="C247" s="125">
        <f>IF(C$94=0,0,C$94/NFM!C$14*1000)</f>
        <v>37.64628856816725</v>
      </c>
      <c r="D247" s="125">
        <f>IF(D$94=0,0,D$94/NFM!D$14*1000)</f>
        <v>36.465602902450144</v>
      </c>
      <c r="E247" s="125">
        <f>IF(E$94=0,0,E$94/NFM!E$14*1000)</f>
        <v>35.854948065226402</v>
      </c>
      <c r="F247" s="125">
        <f>IF(F$94=0,0,F$94/NFM!F$14*1000)</f>
        <v>34.696960607372446</v>
      </c>
      <c r="G247" s="125">
        <f>IF(G$94=0,0,G$94/NFM!G$14*1000)</f>
        <v>35.419016926855342</v>
      </c>
      <c r="H247" s="125">
        <f>IF(H$94=0,0,H$94/NFM!H$14*1000)</f>
        <v>36.422517463064658</v>
      </c>
      <c r="I247" s="125">
        <f>IF(I$94=0,0,I$94/NFM!I$14*1000)</f>
        <v>38.828976012023098</v>
      </c>
      <c r="J247" s="125">
        <f>IF(J$94=0,0,J$94/NFM!J$14*1000)</f>
        <v>34.266971318272397</v>
      </c>
      <c r="K247" s="125">
        <f>IF(K$94=0,0,K$94/NFM!K$14*1000)</f>
        <v>34.32984664086095</v>
      </c>
      <c r="L247" s="125">
        <f>IF(L$94=0,0,L$94/NFM!L$14*1000)</f>
        <v>31.637662845064508</v>
      </c>
      <c r="M247" s="125">
        <f>IF(M$94=0,0,M$94/NFM!M$14*1000)</f>
        <v>32.757892911698477</v>
      </c>
      <c r="N247" s="125">
        <f>IF(N$94=0,0,N$94/NFM!N$14*1000)</f>
        <v>33.751207178705428</v>
      </c>
      <c r="O247" s="125">
        <f>IF(O$94=0,0,O$94/NFM!O$14*1000)</f>
        <v>31.671705168063522</v>
      </c>
      <c r="P247" s="125">
        <f>IF(P$94=0,0,P$94/NFM!P$14*1000)</f>
        <v>31.584486377798189</v>
      </c>
      <c r="Q247" s="125">
        <f>IF(Q$94=0,0,Q$94/NFM!Q$14*1000)</f>
        <v>29.258721947762439</v>
      </c>
    </row>
    <row r="248" spans="1:17" x14ac:dyDescent="0.25">
      <c r="A248" s="195"/>
      <c r="B248" s="194"/>
      <c r="C248" s="194"/>
      <c r="D248" s="194"/>
      <c r="E248" s="194"/>
      <c r="F248" s="194"/>
      <c r="G248" s="194"/>
      <c r="H248" s="194"/>
      <c r="I248" s="194"/>
      <c r="J248" s="194"/>
      <c r="K248" s="194"/>
      <c r="L248" s="194"/>
      <c r="M248" s="194"/>
      <c r="N248" s="194"/>
      <c r="O248" s="194"/>
      <c r="P248" s="194"/>
      <c r="Q248" s="194"/>
    </row>
    <row r="249" spans="1:17" x14ac:dyDescent="0.25">
      <c r="A249" s="78" t="s">
        <v>42</v>
      </c>
      <c r="B249" s="133">
        <f t="shared" ref="B249:Q249" si="57">SUM(B$250:B$257)</f>
        <v>446.46388576294146</v>
      </c>
      <c r="C249" s="133">
        <f t="shared" si="57"/>
        <v>338.28841422424443</v>
      </c>
      <c r="D249" s="133">
        <f t="shared" si="57"/>
        <v>323.0952263461524</v>
      </c>
      <c r="E249" s="133">
        <f t="shared" si="57"/>
        <v>320.80847959796023</v>
      </c>
      <c r="F249" s="133">
        <f t="shared" si="57"/>
        <v>306.543579250493</v>
      </c>
      <c r="G249" s="133">
        <f t="shared" si="57"/>
        <v>319.88662797507931</v>
      </c>
      <c r="H249" s="133">
        <f t="shared" si="57"/>
        <v>328.94973673843378</v>
      </c>
      <c r="I249" s="133">
        <f t="shared" si="57"/>
        <v>350.68365194499734</v>
      </c>
      <c r="J249" s="133">
        <f t="shared" si="57"/>
        <v>319.6802909640848</v>
      </c>
      <c r="K249" s="133">
        <f t="shared" si="57"/>
        <v>320.26686166602622</v>
      </c>
      <c r="L249" s="133">
        <f t="shared" si="57"/>
        <v>303.78894877933169</v>
      </c>
      <c r="M249" s="133">
        <f t="shared" si="57"/>
        <v>309.00012146515735</v>
      </c>
      <c r="N249" s="133">
        <f t="shared" si="57"/>
        <v>312.15005595807537</v>
      </c>
      <c r="O249" s="133">
        <f t="shared" si="57"/>
        <v>302.42587259181386</v>
      </c>
      <c r="P249" s="133">
        <f t="shared" si="57"/>
        <v>309.27526001593861</v>
      </c>
      <c r="Q249" s="133">
        <f t="shared" si="57"/>
        <v>299.57963137931029</v>
      </c>
    </row>
    <row r="250" spans="1:17" x14ac:dyDescent="0.25">
      <c r="A250" s="132" t="s">
        <v>83</v>
      </c>
      <c r="B250" s="131">
        <f>IF(B$113=0,0,B$113/NFM!B$15*1000)</f>
        <v>0.65431403710153424</v>
      </c>
      <c r="C250" s="131">
        <f>IF(C$113=0,0,C$113/NFM!C$15*1000)</f>
        <v>0.49577774389857338</v>
      </c>
      <c r="D250" s="131">
        <f>IF(D$113=0,0,D$113/NFM!D$15*1000)</f>
        <v>0.47351140520027418</v>
      </c>
      <c r="E250" s="131">
        <f>IF(E$113=0,0,E$113/NFM!E$15*1000)</f>
        <v>0.47016006919225267</v>
      </c>
      <c r="F250" s="131">
        <f>IF(F$113=0,0,F$113/NFM!F$15*1000)</f>
        <v>0.44925417997513878</v>
      </c>
      <c r="G250" s="131">
        <f>IF(G$113=0,0,G$113/NFM!G$15*1000)</f>
        <v>0.46880905183965083</v>
      </c>
      <c r="H250" s="131">
        <f>IF(H$113=0,0,H$113/NFM!H$15*1000)</f>
        <v>0.48209146834128347</v>
      </c>
      <c r="I250" s="131">
        <f>IF(I$113=0,0,I$113/NFM!I$15*1000)</f>
        <v>0.51394355370430844</v>
      </c>
      <c r="J250" s="131">
        <f>IF(J$113=0,0,J$113/NFM!J$15*1000)</f>
        <v>0.46850665514649714</v>
      </c>
      <c r="K250" s="131">
        <f>IF(K$113=0,0,K$113/NFM!K$15*1000)</f>
        <v>0.469366302379502</v>
      </c>
      <c r="L250" s="131">
        <f>IF(L$113=0,0,L$113/NFM!L$15*1000)</f>
        <v>0.44521713814088498</v>
      </c>
      <c r="M250" s="131">
        <f>IF(M$113=0,0,M$113/NFM!M$15*1000)</f>
        <v>0.45285435930664414</v>
      </c>
      <c r="N250" s="131">
        <f>IF(N$113=0,0,N$113/NFM!N$15*1000)</f>
        <v>0.45747073796657661</v>
      </c>
      <c r="O250" s="131">
        <f>IF(O$113=0,0,O$113/NFM!O$15*1000)</f>
        <v>0.4432194852252237</v>
      </c>
      <c r="P250" s="131">
        <f>IF(P$113=0,0,P$113/NFM!P$15*1000)</f>
        <v>0.45325758792527304</v>
      </c>
      <c r="Q250" s="131">
        <f>IF(Q$113=0,0,Q$113/NFM!Q$15*1000)</f>
        <v>0.43904818349689806</v>
      </c>
    </row>
    <row r="251" spans="1:17" x14ac:dyDescent="0.25">
      <c r="A251" s="76" t="s">
        <v>82</v>
      </c>
      <c r="B251" s="130">
        <f>IF(B$114=0,0,B$114/NFM!B$15*1000)</f>
        <v>0.32615556024459791</v>
      </c>
      <c r="C251" s="130">
        <f>IF(C$114=0,0,C$114/NFM!C$15*1000)</f>
        <v>0.24713006087159609</v>
      </c>
      <c r="D251" s="130">
        <f>IF(D$114=0,0,D$114/NFM!D$15*1000)</f>
        <v>0.23603097119760708</v>
      </c>
      <c r="E251" s="130">
        <f>IF(E$114=0,0,E$114/NFM!E$15*1000)</f>
        <v>0.23436043257045772</v>
      </c>
      <c r="F251" s="130">
        <f>IF(F$114=0,0,F$114/NFM!F$15*1000)</f>
        <v>0.22393948540535633</v>
      </c>
      <c r="G251" s="130">
        <f>IF(G$114=0,0,G$114/NFM!G$15*1000)</f>
        <v>0.23368699168954682</v>
      </c>
      <c r="H251" s="130">
        <f>IF(H$114=0,0,H$114/NFM!H$15*1000)</f>
        <v>0.24030787057926536</v>
      </c>
      <c r="I251" s="130">
        <f>IF(I$114=0,0,I$114/NFM!I$15*1000)</f>
        <v>0.25618516215099435</v>
      </c>
      <c r="J251" s="130">
        <f>IF(J$114=0,0,J$114/NFM!J$15*1000)</f>
        <v>0.23353625617528434</v>
      </c>
      <c r="K251" s="130">
        <f>IF(K$114=0,0,K$114/NFM!K$15*1000)</f>
        <v>0.23396476406139885</v>
      </c>
      <c r="L251" s="130">
        <f>IF(L$114=0,0,L$114/NFM!L$15*1000)</f>
        <v>0.2219271433700018</v>
      </c>
      <c r="M251" s="130">
        <f>IF(M$114=0,0,M$114/NFM!M$15*1000)</f>
        <v>0.22573406482787595</v>
      </c>
      <c r="N251" s="130">
        <f>IF(N$114=0,0,N$114/NFM!N$15*1000)</f>
        <v>0.2280351885739004</v>
      </c>
      <c r="O251" s="130">
        <f>IF(O$114=0,0,O$114/NFM!O$15*1000)</f>
        <v>0.22093137441360286</v>
      </c>
      <c r="P251" s="130">
        <f>IF(P$114=0,0,P$114/NFM!P$15*1000)</f>
        <v>0.22593506197688737</v>
      </c>
      <c r="Q251" s="130">
        <f>IF(Q$114=0,0,Q$114/NFM!Q$15*1000)</f>
        <v>0.21885210792227403</v>
      </c>
    </row>
    <row r="252" spans="1:17" x14ac:dyDescent="0.25">
      <c r="A252" s="76" t="s">
        <v>81</v>
      </c>
      <c r="B252" s="130">
        <f>IF(B$115=0,0,B$115/NFM!B$15*1000)</f>
        <v>8.3134259796293879</v>
      </c>
      <c r="C252" s="130">
        <f>IF(C$115=0,0,C$115/NFM!C$15*1000)</f>
        <v>6.2991336614239035</v>
      </c>
      <c r="D252" s="130">
        <f>IF(D$115=0,0,D$115/NFM!D$15*1000)</f>
        <v>6.016227368559302</v>
      </c>
      <c r="E252" s="130">
        <f>IF(E$115=0,0,E$115/NFM!E$15*1000)</f>
        <v>5.9736467692510988</v>
      </c>
      <c r="F252" s="130">
        <f>IF(F$115=0,0,F$115/NFM!F$15*1000)</f>
        <v>5.7080257483194652</v>
      </c>
      <c r="G252" s="130">
        <f>IF(G$115=0,0,G$115/NFM!G$15*1000)</f>
        <v>5.9564813377897714</v>
      </c>
      <c r="H252" s="130">
        <f>IF(H$115=0,0,H$115/NFM!H$15*1000)</f>
        <v>6.1252418719609132</v>
      </c>
      <c r="I252" s="130">
        <f>IF(I$115=0,0,I$115/NFM!I$15*1000)</f>
        <v>6.5299404401520373</v>
      </c>
      <c r="J252" s="130">
        <f>IF(J$115=0,0,J$115/NFM!J$15*1000)</f>
        <v>5.9526392185894048</v>
      </c>
      <c r="K252" s="130">
        <f>IF(K$115=0,0,K$115/NFM!K$15*1000)</f>
        <v>5.9635615177224581</v>
      </c>
      <c r="L252" s="130">
        <f>IF(L$115=0,0,L$115/NFM!L$15*1000)</f>
        <v>5.6567328727846418</v>
      </c>
      <c r="M252" s="130">
        <f>IF(M$115=0,0,M$115/NFM!M$15*1000)</f>
        <v>5.7537680412992156</v>
      </c>
      <c r="N252" s="130">
        <f>IF(N$115=0,0,N$115/NFM!N$15*1000)</f>
        <v>5.8124217153871109</v>
      </c>
      <c r="O252" s="130">
        <f>IF(O$115=0,0,O$115/NFM!O$15*1000)</f>
        <v>5.6313515746530776</v>
      </c>
      <c r="P252" s="130">
        <f>IF(P$115=0,0,P$115/NFM!P$15*1000)</f>
        <v>5.7588912865358441</v>
      </c>
      <c r="Q252" s="130">
        <f>IF(Q$115=0,0,Q$115/NFM!Q$15*1000)</f>
        <v>5.5783528520354944</v>
      </c>
    </row>
    <row r="253" spans="1:17" x14ac:dyDescent="0.25">
      <c r="A253" s="76" t="s">
        <v>80</v>
      </c>
      <c r="B253" s="130">
        <f>IF(B$116=0,0,B$116/NFM!B$15*1000)</f>
        <v>0.21810467903384478</v>
      </c>
      <c r="C253" s="130">
        <f>IF(C$116=0,0,C$116/NFM!C$15*1000)</f>
        <v>0.1652592479661911</v>
      </c>
      <c r="D253" s="130">
        <f>IF(D$116=0,0,D$116/NFM!D$15*1000)</f>
        <v>0.15783713506675803</v>
      </c>
      <c r="E253" s="130">
        <f>IF(E$116=0,0,E$116/NFM!E$15*1000)</f>
        <v>0.15672002306408425</v>
      </c>
      <c r="F253" s="130">
        <f>IF(F$116=0,0,F$116/NFM!F$15*1000)</f>
        <v>0.14975139332504625</v>
      </c>
      <c r="G253" s="130">
        <f>IF(G$116=0,0,G$116/NFM!G$15*1000)</f>
        <v>0.15626968394655028</v>
      </c>
      <c r="H253" s="130">
        <f>IF(H$116=0,0,H$116/NFM!H$15*1000)</f>
        <v>0.16069715611376117</v>
      </c>
      <c r="I253" s="130">
        <f>IF(I$116=0,0,I$116/NFM!I$15*1000)</f>
        <v>0.17131451790143615</v>
      </c>
      <c r="J253" s="130">
        <f>IF(J$116=0,0,J$116/NFM!J$15*1000)</f>
        <v>0.15616888504883239</v>
      </c>
      <c r="K253" s="130">
        <f>IF(K$116=0,0,K$116/NFM!K$15*1000)</f>
        <v>0.15645543412650068</v>
      </c>
      <c r="L253" s="130">
        <f>IF(L$116=0,0,L$116/NFM!L$15*1000)</f>
        <v>0.14840571271362832</v>
      </c>
      <c r="M253" s="130">
        <f>IF(M$116=0,0,M$116/NFM!M$15*1000)</f>
        <v>0.15095145310221472</v>
      </c>
      <c r="N253" s="130">
        <f>IF(N$116=0,0,N$116/NFM!N$15*1000)</f>
        <v>0.15249024598885885</v>
      </c>
      <c r="O253" s="130">
        <f>IF(O$116=0,0,O$116/NFM!O$15*1000)</f>
        <v>0.14773982840840788</v>
      </c>
      <c r="P253" s="130">
        <f>IF(P$116=0,0,P$116/NFM!P$15*1000)</f>
        <v>0.15108586264175769</v>
      </c>
      <c r="Q253" s="130">
        <f>IF(Q$116=0,0,Q$116/NFM!Q$15*1000)</f>
        <v>0.14634939449896597</v>
      </c>
    </row>
    <row r="254" spans="1:17" x14ac:dyDescent="0.25">
      <c r="A254" s="129" t="s">
        <v>79</v>
      </c>
      <c r="B254" s="128">
        <f>IF(B$117=0,0,B$117/NFM!B$15*1000)</f>
        <v>0.43620935806768957</v>
      </c>
      <c r="C254" s="128">
        <f>IF(C$117=0,0,C$117/NFM!C$15*1000)</f>
        <v>0.33051849593238219</v>
      </c>
      <c r="D254" s="128">
        <f>IF(D$117=0,0,D$117/NFM!D$15*1000)</f>
        <v>0.31567427013351607</v>
      </c>
      <c r="E254" s="128">
        <f>IF(E$117=0,0,E$117/NFM!E$15*1000)</f>
        <v>0.31344004612816856</v>
      </c>
      <c r="F254" s="128">
        <f>IF(F$117=0,0,F$117/NFM!F$15*1000)</f>
        <v>0.2995027866500925</v>
      </c>
      <c r="G254" s="128">
        <f>IF(G$117=0,0,G$117/NFM!G$15*1000)</f>
        <v>0.31253936789310055</v>
      </c>
      <c r="H254" s="128">
        <f>IF(H$117=0,0,H$117/NFM!H$15*1000)</f>
        <v>0.32139431222752229</v>
      </c>
      <c r="I254" s="128">
        <f>IF(I$117=0,0,I$117/NFM!I$15*1000)</f>
        <v>0.34262903580287229</v>
      </c>
      <c r="J254" s="128">
        <f>IF(J$117=0,0,J$117/NFM!J$15*1000)</f>
        <v>0.31233777009766472</v>
      </c>
      <c r="K254" s="128">
        <f>IF(K$117=0,0,K$117/NFM!K$15*1000)</f>
        <v>0.31291086825300141</v>
      </c>
      <c r="L254" s="128">
        <f>IF(L$117=0,0,L$117/NFM!L$15*1000)</f>
        <v>0.29681142542725664</v>
      </c>
      <c r="M254" s="128">
        <f>IF(M$117=0,0,M$117/NFM!M$15*1000)</f>
        <v>0.30190290620442944</v>
      </c>
      <c r="N254" s="128">
        <f>IF(N$117=0,0,N$117/NFM!N$15*1000)</f>
        <v>0.3049804919777177</v>
      </c>
      <c r="O254" s="128">
        <f>IF(O$117=0,0,O$117/NFM!O$15*1000)</f>
        <v>0.29547965681681576</v>
      </c>
      <c r="P254" s="128">
        <f>IF(P$117=0,0,P$117/NFM!P$15*1000)</f>
        <v>0.30217172528351538</v>
      </c>
      <c r="Q254" s="128">
        <f>IF(Q$117=0,0,Q$117/NFM!Q$15*1000)</f>
        <v>0.29269878899793195</v>
      </c>
    </row>
    <row r="255" spans="1:17" x14ac:dyDescent="0.25">
      <c r="A255" s="127" t="s">
        <v>146</v>
      </c>
      <c r="B255" s="126">
        <f>IF(B$122=0,0,B$122/NFM!B$15*1000)</f>
        <v>251.04950405190223</v>
      </c>
      <c r="C255" s="126">
        <f>IF(C$122=0,0,C$122/NFM!C$15*1000)</f>
        <v>190.22174318169763</v>
      </c>
      <c r="D255" s="126">
        <f>IF(D$122=0,0,D$122/NFM!D$15*1000)</f>
        <v>181.67851627490231</v>
      </c>
      <c r="E255" s="126">
        <f>IF(E$122=0,0,E$122/NFM!E$15*1000)</f>
        <v>180.39266392416863</v>
      </c>
      <c r="F255" s="126">
        <f>IF(F$122=0,0,F$122/NFM!F$15*1000)</f>
        <v>172.37141904461535</v>
      </c>
      <c r="G255" s="126">
        <f>IF(G$122=0,0,G$122/NFM!G$15*1000)</f>
        <v>179.87430084909431</v>
      </c>
      <c r="H255" s="126">
        <f>IF(H$122=0,0,H$122/NFM!H$15*1000)</f>
        <v>184.9705449861099</v>
      </c>
      <c r="I255" s="126">
        <f>IF(I$122=0,0,I$122/NFM!I$15*1000)</f>
        <v>197.19166478483649</v>
      </c>
      <c r="J255" s="126">
        <f>IF(J$122=0,0,J$122/NFM!J$15*1000)</f>
        <v>179.75827622553669</v>
      </c>
      <c r="K255" s="126">
        <f>IF(K$122=0,0,K$122/NFM!K$15*1000)</f>
        <v>180.08810869017631</v>
      </c>
      <c r="L255" s="126">
        <f>IF(L$122=0,0,L$122/NFM!L$15*1000)</f>
        <v>170.82247267810342</v>
      </c>
      <c r="M255" s="126">
        <f>IF(M$122=0,0,M$122/NFM!M$15*1000)</f>
        <v>173.75274847425149</v>
      </c>
      <c r="N255" s="126">
        <f>IF(N$122=0,0,N$122/NFM!N$15*1000)</f>
        <v>175.52397682543531</v>
      </c>
      <c r="O255" s="126">
        <f>IF(O$122=0,0,O$122/NFM!O$15*1000)</f>
        <v>170.05600620282166</v>
      </c>
      <c r="P255" s="126">
        <f>IF(P$122=0,0,P$122/NFM!P$15*1000)</f>
        <v>173.90746064453404</v>
      </c>
      <c r="Q255" s="126">
        <f>IF(Q$122=0,0,Q$122/NFM!Q$15*1000)</f>
        <v>168.45554652938128</v>
      </c>
    </row>
    <row r="256" spans="1:17" x14ac:dyDescent="0.25">
      <c r="A256" s="127" t="s">
        <v>145</v>
      </c>
      <c r="B256" s="126">
        <f>IF(B$130=0,0,B$130/NFM!B$15*1000)</f>
        <v>120.66333732309452</v>
      </c>
      <c r="C256" s="126">
        <f>IF(C$130=0,0,C$130/NFM!C$15*1000)</f>
        <v>91.427347966299692</v>
      </c>
      <c r="D256" s="126">
        <f>IF(D$130=0,0,D$130/NFM!D$15*1000)</f>
        <v>87.321168693110394</v>
      </c>
      <c r="E256" s="126">
        <f>IF(E$130=0,0,E$130/NFM!E$15*1000)</f>
        <v>86.703142234423581</v>
      </c>
      <c r="F256" s="126">
        <f>IF(F$130=0,0,F$130/NFM!F$15*1000)</f>
        <v>82.847846123372221</v>
      </c>
      <c r="G256" s="126">
        <f>IF(G$130=0,0,G$130/NFM!G$15*1000)</f>
        <v>86.453998469652035</v>
      </c>
      <c r="H256" s="126">
        <f>IF(H$130=0,0,H$130/NFM!H$15*1000)</f>
        <v>88.903434996953123</v>
      </c>
      <c r="I256" s="126">
        <f>IF(I$130=0,0,I$130/NFM!I$15*1000)</f>
        <v>94.777340648783536</v>
      </c>
      <c r="J256" s="126">
        <f>IF(J$130=0,0,J$130/NFM!J$15*1000)</f>
        <v>86.398232901251532</v>
      </c>
      <c r="K256" s="126">
        <f>IF(K$130=0,0,K$130/NFM!K$15*1000)</f>
        <v>86.556762136715321</v>
      </c>
      <c r="L256" s="126">
        <f>IF(L$130=0,0,L$130/NFM!L$15*1000)</f>
        <v>82.103367305843179</v>
      </c>
      <c r="M256" s="126">
        <f>IF(M$130=0,0,M$130/NFM!M$15*1000)</f>
        <v>83.511762268325199</v>
      </c>
      <c r="N256" s="126">
        <f>IF(N$130=0,0,N$130/NFM!N$15*1000)</f>
        <v>84.36307772828701</v>
      </c>
      <c r="O256" s="126">
        <f>IF(O$130=0,0,O$130/NFM!O$15*1000)</f>
        <v>81.734976206235004</v>
      </c>
      <c r="P256" s="126">
        <f>IF(P$130=0,0,P$130/NFM!P$15*1000)</f>
        <v>83.5861224502395</v>
      </c>
      <c r="Q256" s="126">
        <f>IF(Q$130=0,0,Q$130/NFM!Q$15*1000)</f>
        <v>80.96573825781654</v>
      </c>
    </row>
    <row r="257" spans="1:17" x14ac:dyDescent="0.25">
      <c r="A257" s="72" t="s">
        <v>144</v>
      </c>
      <c r="B257" s="125">
        <f>IF(B$137=0,0,B$137/NFM!B$15*1000)</f>
        <v>64.80283477386763</v>
      </c>
      <c r="C257" s="125">
        <f>IF(C$137=0,0,C$137/NFM!C$15*1000)</f>
        <v>49.101503866154445</v>
      </c>
      <c r="D257" s="125">
        <f>IF(D$137=0,0,D$137/NFM!D$15*1000)</f>
        <v>46.896260227982303</v>
      </c>
      <c r="E257" s="125">
        <f>IF(E$137=0,0,E$137/NFM!E$15*1000)</f>
        <v>46.564346099161931</v>
      </c>
      <c r="F257" s="125">
        <f>IF(F$137=0,0,F$137/NFM!F$15*1000)</f>
        <v>44.493840488830379</v>
      </c>
      <c r="G257" s="125">
        <f>IF(G$137=0,0,G$137/NFM!G$15*1000)</f>
        <v>46.430542223174328</v>
      </c>
      <c r="H257" s="125">
        <f>IF(H$137=0,0,H$137/NFM!H$15*1000)</f>
        <v>47.746024076147975</v>
      </c>
      <c r="I257" s="125">
        <f>IF(I$137=0,0,I$137/NFM!I$15*1000)</f>
        <v>50.900633801665641</v>
      </c>
      <c r="J257" s="125">
        <f>IF(J$137=0,0,J$137/NFM!J$15*1000)</f>
        <v>46.400593052238897</v>
      </c>
      <c r="K257" s="125">
        <f>IF(K$137=0,0,K$137/NFM!K$15*1000)</f>
        <v>46.485731952591699</v>
      </c>
      <c r="L257" s="125">
        <f>IF(L$137=0,0,L$137/NFM!L$15*1000)</f>
        <v>44.09401450294866</v>
      </c>
      <c r="M257" s="125">
        <f>IF(M$137=0,0,M$137/NFM!M$15*1000)</f>
        <v>44.850399897840312</v>
      </c>
      <c r="N257" s="125">
        <f>IF(N$137=0,0,N$137/NFM!N$15*1000)</f>
        <v>45.307603024458857</v>
      </c>
      <c r="O257" s="125">
        <f>IF(O$137=0,0,O$137/NFM!O$15*1000)</f>
        <v>43.896168263240035</v>
      </c>
      <c r="P257" s="125">
        <f>IF(P$137=0,0,P$137/NFM!P$15*1000)</f>
        <v>44.890335396801781</v>
      </c>
      <c r="Q257" s="125">
        <f>IF(Q$137=0,0,Q$137/NFM!Q$15*1000)</f>
        <v>43.483045265160925</v>
      </c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4" tint="0.79998168889431442"/>
    <pageSetUpPr fitToPage="1"/>
  </sheetPr>
  <dimension ref="A1:Q25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2.75" x14ac:dyDescent="0.25">
      <c r="A3" s="98" t="s">
        <v>130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4" spans="1:17" x14ac:dyDescent="0.25">
      <c r="A4" s="164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</row>
    <row r="5" spans="1:17" ht="12.75" x14ac:dyDescent="0.25">
      <c r="A5" s="97" t="s">
        <v>44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152</v>
      </c>
      <c r="B15" s="206">
        <v>0</v>
      </c>
      <c r="C15" s="206">
        <v>0</v>
      </c>
      <c r="D15" s="206">
        <v>0</v>
      </c>
      <c r="E15" s="206">
        <v>0</v>
      </c>
      <c r="F15" s="206">
        <v>0</v>
      </c>
      <c r="G15" s="206">
        <v>0</v>
      </c>
      <c r="H15" s="206">
        <v>0</v>
      </c>
      <c r="I15" s="206">
        <v>0</v>
      </c>
      <c r="J15" s="206">
        <v>0</v>
      </c>
      <c r="K15" s="206">
        <v>0</v>
      </c>
      <c r="L15" s="206">
        <v>0</v>
      </c>
      <c r="M15" s="206">
        <v>0</v>
      </c>
      <c r="N15" s="206">
        <v>0</v>
      </c>
      <c r="O15" s="206">
        <v>0</v>
      </c>
      <c r="P15" s="206">
        <v>0</v>
      </c>
      <c r="Q15" s="206">
        <v>0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151</v>
      </c>
      <c r="B26" s="204">
        <v>0</v>
      </c>
      <c r="C26" s="204">
        <v>0</v>
      </c>
      <c r="D26" s="204">
        <v>0</v>
      </c>
      <c r="E26" s="204">
        <v>0</v>
      </c>
      <c r="F26" s="204">
        <v>0</v>
      </c>
      <c r="G26" s="204">
        <v>0</v>
      </c>
      <c r="H26" s="204">
        <v>0</v>
      </c>
      <c r="I26" s="204">
        <v>0</v>
      </c>
      <c r="J26" s="204">
        <v>0</v>
      </c>
      <c r="K26" s="204">
        <v>0</v>
      </c>
      <c r="L26" s="204">
        <v>0</v>
      </c>
      <c r="M26" s="204">
        <v>0</v>
      </c>
      <c r="N26" s="204">
        <v>0</v>
      </c>
      <c r="O26" s="204">
        <v>0</v>
      </c>
      <c r="P26" s="204">
        <v>0</v>
      </c>
      <c r="Q26" s="204">
        <v>0</v>
      </c>
    </row>
    <row r="27" spans="1:17" x14ac:dyDescent="0.25">
      <c r="A27" s="84" t="s">
        <v>30</v>
      </c>
      <c r="B27" s="208">
        <v>0</v>
      </c>
      <c r="C27" s="208">
        <v>0</v>
      </c>
      <c r="D27" s="208">
        <v>0</v>
      </c>
      <c r="E27" s="208">
        <v>0</v>
      </c>
      <c r="F27" s="208">
        <v>0</v>
      </c>
      <c r="G27" s="208">
        <v>0</v>
      </c>
      <c r="H27" s="208">
        <v>0</v>
      </c>
      <c r="I27" s="208">
        <v>0</v>
      </c>
      <c r="J27" s="208">
        <v>0</v>
      </c>
      <c r="K27" s="208">
        <v>0</v>
      </c>
      <c r="L27" s="208">
        <v>0</v>
      </c>
      <c r="M27" s="208">
        <v>0</v>
      </c>
      <c r="N27" s="208">
        <v>0</v>
      </c>
      <c r="O27" s="208">
        <v>0</v>
      </c>
      <c r="P27" s="208">
        <v>0</v>
      </c>
      <c r="Q27" s="208">
        <v>0</v>
      </c>
    </row>
    <row r="28" spans="1:17" x14ac:dyDescent="0.25">
      <c r="A28" s="84" t="s">
        <v>125</v>
      </c>
      <c r="B28" s="208">
        <v>0</v>
      </c>
      <c r="C28" s="208">
        <v>0</v>
      </c>
      <c r="D28" s="208">
        <v>0</v>
      </c>
      <c r="E28" s="208">
        <v>0</v>
      </c>
      <c r="F28" s="208">
        <v>0</v>
      </c>
      <c r="G28" s="208">
        <v>0</v>
      </c>
      <c r="H28" s="208">
        <v>0</v>
      </c>
      <c r="I28" s="208">
        <v>0</v>
      </c>
      <c r="J28" s="208">
        <v>0</v>
      </c>
      <c r="K28" s="208">
        <v>0</v>
      </c>
      <c r="L28" s="208">
        <v>0</v>
      </c>
      <c r="M28" s="208">
        <v>0</v>
      </c>
      <c r="N28" s="208">
        <v>0</v>
      </c>
      <c r="O28" s="208">
        <v>0</v>
      </c>
      <c r="P28" s="208">
        <v>0</v>
      </c>
      <c r="Q28" s="208">
        <v>0</v>
      </c>
    </row>
    <row r="29" spans="1:17" x14ac:dyDescent="0.25">
      <c r="A29" s="84" t="s">
        <v>29</v>
      </c>
      <c r="B29" s="208">
        <v>0</v>
      </c>
      <c r="C29" s="208">
        <v>0</v>
      </c>
      <c r="D29" s="208">
        <v>0</v>
      </c>
      <c r="E29" s="208">
        <v>0</v>
      </c>
      <c r="F29" s="208">
        <v>0</v>
      </c>
      <c r="G29" s="208">
        <v>0</v>
      </c>
      <c r="H29" s="208">
        <v>0</v>
      </c>
      <c r="I29" s="208">
        <v>0</v>
      </c>
      <c r="J29" s="208">
        <v>0</v>
      </c>
      <c r="K29" s="208">
        <v>0</v>
      </c>
      <c r="L29" s="208">
        <v>0</v>
      </c>
      <c r="M29" s="208">
        <v>0</v>
      </c>
      <c r="N29" s="208">
        <v>0</v>
      </c>
      <c r="O29" s="208">
        <v>0</v>
      </c>
      <c r="P29" s="208">
        <v>0</v>
      </c>
      <c r="Q29" s="208">
        <v>0</v>
      </c>
    </row>
    <row r="30" spans="1:17" x14ac:dyDescent="0.25">
      <c r="A30" s="84" t="s">
        <v>26</v>
      </c>
      <c r="B30" s="208">
        <v>0</v>
      </c>
      <c r="C30" s="208">
        <v>0</v>
      </c>
      <c r="D30" s="208">
        <v>0</v>
      </c>
      <c r="E30" s="208">
        <v>0</v>
      </c>
      <c r="F30" s="208">
        <v>0</v>
      </c>
      <c r="G30" s="208">
        <v>0</v>
      </c>
      <c r="H30" s="208">
        <v>0</v>
      </c>
      <c r="I30" s="208">
        <v>0</v>
      </c>
      <c r="J30" s="208">
        <v>0</v>
      </c>
      <c r="K30" s="208">
        <v>0</v>
      </c>
      <c r="L30" s="208">
        <v>0</v>
      </c>
      <c r="M30" s="208">
        <v>0</v>
      </c>
      <c r="N30" s="208">
        <v>0</v>
      </c>
      <c r="O30" s="208">
        <v>0</v>
      </c>
      <c r="P30" s="208">
        <v>0</v>
      </c>
      <c r="Q30" s="208">
        <v>0</v>
      </c>
    </row>
    <row r="31" spans="1:17" x14ac:dyDescent="0.25">
      <c r="A31" s="82" t="s">
        <v>21</v>
      </c>
      <c r="B31" s="207">
        <v>0</v>
      </c>
      <c r="C31" s="207">
        <v>0</v>
      </c>
      <c r="D31" s="207">
        <v>0</v>
      </c>
      <c r="E31" s="207">
        <v>0</v>
      </c>
      <c r="F31" s="207">
        <v>0</v>
      </c>
      <c r="G31" s="207">
        <v>0</v>
      </c>
      <c r="H31" s="207">
        <v>0</v>
      </c>
      <c r="I31" s="207">
        <v>0</v>
      </c>
      <c r="J31" s="207">
        <v>0</v>
      </c>
      <c r="K31" s="207">
        <v>0</v>
      </c>
      <c r="L31" s="207">
        <v>0</v>
      </c>
      <c r="M31" s="207">
        <v>0</v>
      </c>
      <c r="N31" s="207">
        <v>0</v>
      </c>
      <c r="O31" s="207">
        <v>0</v>
      </c>
      <c r="P31" s="207">
        <v>0</v>
      </c>
      <c r="Q31" s="207">
        <v>0</v>
      </c>
    </row>
    <row r="32" spans="1:17" x14ac:dyDescent="0.25">
      <c r="A32" s="196"/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  <c r="O32" s="196"/>
      <c r="P32" s="196"/>
      <c r="Q32" s="196"/>
    </row>
    <row r="33" spans="1:17" ht="12.75" x14ac:dyDescent="0.25">
      <c r="A33" s="97" t="s">
        <v>43</v>
      </c>
      <c r="B33" s="96">
        <v>83.184165252757609</v>
      </c>
      <c r="C33" s="96">
        <v>72.098384947798323</v>
      </c>
      <c r="D33" s="96">
        <v>69.143470020255691</v>
      </c>
      <c r="E33" s="96">
        <v>69.982357962072115</v>
      </c>
      <c r="F33" s="96">
        <v>67.848244451547302</v>
      </c>
      <c r="G33" s="96">
        <v>71.454968425848236</v>
      </c>
      <c r="H33" s="96">
        <v>72.660717675276061</v>
      </c>
      <c r="I33" s="96">
        <v>74.998114435442218</v>
      </c>
      <c r="J33" s="96">
        <v>76.347530788434369</v>
      </c>
      <c r="K33" s="96">
        <v>47.617095770246337</v>
      </c>
      <c r="L33" s="96">
        <v>60.210469377330334</v>
      </c>
      <c r="M33" s="96">
        <v>74.460329680276985</v>
      </c>
      <c r="N33" s="96">
        <v>87.308011519884374</v>
      </c>
      <c r="O33" s="96">
        <v>85.881912373498466</v>
      </c>
      <c r="P33" s="96">
        <v>75.86365637123518</v>
      </c>
      <c r="Q33" s="96">
        <v>85.857240697597746</v>
      </c>
    </row>
    <row r="34" spans="1:17" x14ac:dyDescent="0.25">
      <c r="A34" s="132" t="s">
        <v>83</v>
      </c>
      <c r="B34" s="160">
        <v>7.2456356770904257E-2</v>
      </c>
      <c r="C34" s="160">
        <v>6.2568900079361889E-2</v>
      </c>
      <c r="D34" s="160">
        <v>5.9892157033245103E-2</v>
      </c>
      <c r="E34" s="160">
        <v>6.0603042314654521E-2</v>
      </c>
      <c r="F34" s="160">
        <v>5.876168007286256E-2</v>
      </c>
      <c r="G34" s="160">
        <v>6.1863679183757479E-2</v>
      </c>
      <c r="H34" s="160">
        <v>6.2932369082265835E-2</v>
      </c>
      <c r="I34" s="160">
        <v>6.4968916140761362E-2</v>
      </c>
      <c r="J34" s="160">
        <v>6.6336592826763852E-2</v>
      </c>
      <c r="K34" s="160">
        <v>4.1363178455087676E-2</v>
      </c>
      <c r="L34" s="160">
        <v>5.2344878573542107E-2</v>
      </c>
      <c r="M34" s="160">
        <v>6.4688308058099248E-2</v>
      </c>
      <c r="N34" s="160">
        <v>7.5782385780388942E-2</v>
      </c>
      <c r="O34" s="160">
        <v>7.4559911566150494E-2</v>
      </c>
      <c r="P34" s="160">
        <v>6.57716550449986E-2</v>
      </c>
      <c r="Q34" s="160">
        <v>7.4674994103820391E-2</v>
      </c>
    </row>
    <row r="35" spans="1:17" x14ac:dyDescent="0.25">
      <c r="A35" s="76" t="s">
        <v>82</v>
      </c>
      <c r="B35" s="159">
        <v>8.769153992230376E-3</v>
      </c>
      <c r="C35" s="159">
        <v>7.5725077049516752E-3</v>
      </c>
      <c r="D35" s="159">
        <v>7.2485503185314992E-3</v>
      </c>
      <c r="E35" s="159">
        <v>7.3345864205563334E-3</v>
      </c>
      <c r="F35" s="159">
        <v>7.1117324188735391E-3</v>
      </c>
      <c r="G35" s="159">
        <v>7.4871571448669747E-3</v>
      </c>
      <c r="H35" s="159">
        <v>7.6164971601204619E-3</v>
      </c>
      <c r="I35" s="159">
        <v>7.8629737367007287E-3</v>
      </c>
      <c r="J35" s="159">
        <v>8.0284991371712532E-3</v>
      </c>
      <c r="K35" s="159">
        <v>5.0060491259260285E-3</v>
      </c>
      <c r="L35" s="159">
        <v>6.33512808775829E-3</v>
      </c>
      <c r="M35" s="159">
        <v>7.8290126655402078E-3</v>
      </c>
      <c r="N35" s="159">
        <v>9.1716923182880421E-3</v>
      </c>
      <c r="O35" s="159">
        <v>9.0237402942843648E-3</v>
      </c>
      <c r="P35" s="159">
        <v>7.9601265798814585E-3</v>
      </c>
      <c r="Q35" s="159">
        <v>9.0376683544245509E-3</v>
      </c>
    </row>
    <row r="36" spans="1:17" x14ac:dyDescent="0.25">
      <c r="A36" s="76" t="s">
        <v>81</v>
      </c>
      <c r="B36" s="159">
        <v>1.4142964659704804</v>
      </c>
      <c r="C36" s="159">
        <v>1.2213003552151589</v>
      </c>
      <c r="D36" s="159">
        <v>1.1690522378773816</v>
      </c>
      <c r="E36" s="159">
        <v>1.1829282121329836</v>
      </c>
      <c r="F36" s="159">
        <v>1.1469861329670104</v>
      </c>
      <c r="G36" s="159">
        <v>1.2075349457351399</v>
      </c>
      <c r="H36" s="159">
        <v>1.2283950112150765</v>
      </c>
      <c r="I36" s="159">
        <v>1.2681469589526615</v>
      </c>
      <c r="J36" s="159">
        <v>1.2948430335251035</v>
      </c>
      <c r="K36" s="159">
        <v>0.80737977614999468</v>
      </c>
      <c r="L36" s="159">
        <v>1.0217347390552582</v>
      </c>
      <c r="M36" s="159">
        <v>1.2626696890854141</v>
      </c>
      <c r="N36" s="159">
        <v>1.4792181827592887</v>
      </c>
      <c r="O36" s="159">
        <v>1.4553563569928605</v>
      </c>
      <c r="P36" s="159">
        <v>1.2838158504889752</v>
      </c>
      <c r="Q36" s="159">
        <v>1.4576026861429179</v>
      </c>
    </row>
    <row r="37" spans="1:17" x14ac:dyDescent="0.25">
      <c r="A37" s="76" t="s">
        <v>80</v>
      </c>
      <c r="B37" s="159">
        <v>2.4050306748376236E-2</v>
      </c>
      <c r="C37" s="159">
        <v>2.0768381228097123E-2</v>
      </c>
      <c r="D37" s="159">
        <v>1.9879894776187311E-2</v>
      </c>
      <c r="E37" s="159">
        <v>2.0115857634972228E-2</v>
      </c>
      <c r="F37" s="159">
        <v>1.9504657614386071E-2</v>
      </c>
      <c r="G37" s="159">
        <v>2.0534298538592354E-2</v>
      </c>
      <c r="H37" s="159">
        <v>2.0889026833299244E-2</v>
      </c>
      <c r="I37" s="159">
        <v>2.1565014195169874E-2</v>
      </c>
      <c r="J37" s="159">
        <v>2.2018984630572315E-2</v>
      </c>
      <c r="K37" s="159">
        <v>1.3729604609821604E-2</v>
      </c>
      <c r="L37" s="159">
        <v>1.7374740361024134E-2</v>
      </c>
      <c r="M37" s="159">
        <v>2.1471872464549378E-2</v>
      </c>
      <c r="N37" s="159">
        <v>2.5154309509445597E-2</v>
      </c>
      <c r="O37" s="159">
        <v>2.4748535866459705E-2</v>
      </c>
      <c r="P37" s="159">
        <v>2.1831465859953457E-2</v>
      </c>
      <c r="Q37" s="159">
        <v>2.4786735003922467E-2</v>
      </c>
    </row>
    <row r="38" spans="1:17" x14ac:dyDescent="0.25">
      <c r="A38" s="129" t="s">
        <v>79</v>
      </c>
      <c r="B38" s="158">
        <v>7.5707933562209756E-2</v>
      </c>
      <c r="C38" s="158">
        <v>6.5376763908326349E-2</v>
      </c>
      <c r="D38" s="158">
        <v>6.2579898405700163E-2</v>
      </c>
      <c r="E38" s="158">
        <v>6.3322685623465852E-2</v>
      </c>
      <c r="F38" s="158">
        <v>6.1398689766120618E-2</v>
      </c>
      <c r="G38" s="158">
        <v>6.4639895273322895E-2</v>
      </c>
      <c r="H38" s="158">
        <v>6.5756544073243856E-2</v>
      </c>
      <c r="I38" s="158">
        <v>6.7884483929347775E-2</v>
      </c>
      <c r="J38" s="158">
        <v>6.9313536952339938E-2</v>
      </c>
      <c r="K38" s="158">
        <v>4.3219406908644148E-2</v>
      </c>
      <c r="L38" s="158">
        <v>5.4693925639924305E-2</v>
      </c>
      <c r="M38" s="158">
        <v>6.7591283180290312E-2</v>
      </c>
      <c r="N38" s="158">
        <v>7.918322261203356E-2</v>
      </c>
      <c r="O38" s="158">
        <v>7.790588821767927E-2</v>
      </c>
      <c r="P38" s="158">
        <v>7.3320466611852167E-2</v>
      </c>
      <c r="Q38" s="158">
        <v>7.802613523953314E-2</v>
      </c>
    </row>
    <row r="39" spans="1:17" x14ac:dyDescent="0.25">
      <c r="A39" s="92" t="s">
        <v>125</v>
      </c>
      <c r="B39" s="91">
        <v>1.2370583738914608E-2</v>
      </c>
      <c r="C39" s="91">
        <v>1.068248325444845E-2</v>
      </c>
      <c r="D39" s="91">
        <v>1.0225478852415884E-2</v>
      </c>
      <c r="E39" s="91">
        <v>1.0346849375229261E-2</v>
      </c>
      <c r="F39" s="91">
        <v>1.0032470805550609E-2</v>
      </c>
      <c r="G39" s="91">
        <v>1.0562079820818873E-2</v>
      </c>
      <c r="H39" s="91">
        <v>1.0744538868852854E-2</v>
      </c>
      <c r="I39" s="91">
        <v>1.1092241638466518E-2</v>
      </c>
      <c r="J39" s="91">
        <v>1.1325747154420765E-2</v>
      </c>
      <c r="K39" s="91">
        <v>7.0619982233471176E-3</v>
      </c>
      <c r="L39" s="91">
        <v>8.9369205485273079E-3</v>
      </c>
      <c r="M39" s="91">
        <v>1.1044332994710609E-2</v>
      </c>
      <c r="N39" s="91">
        <v>1.2938441718718692E-2</v>
      </c>
      <c r="O39" s="91">
        <v>1.2729726841103243E-2</v>
      </c>
      <c r="P39" s="91">
        <v>1.122929446968669E-2</v>
      </c>
      <c r="Q39" s="91">
        <v>1.2749375057389269E-2</v>
      </c>
    </row>
    <row r="40" spans="1:17" x14ac:dyDescent="0.25">
      <c r="A40" s="92" t="s">
        <v>26</v>
      </c>
      <c r="B40" s="91">
        <v>2.0586219815444617E-2</v>
      </c>
      <c r="C40" s="91">
        <v>1.7777006573998333E-2</v>
      </c>
      <c r="D40" s="91">
        <v>1.7016493305148046E-2</v>
      </c>
      <c r="E40" s="91">
        <v>1.7218469243752449E-2</v>
      </c>
      <c r="F40" s="91">
        <v>1.6695303443555725E-2</v>
      </c>
      <c r="G40" s="91">
        <v>1.7576639994413612E-2</v>
      </c>
      <c r="H40" s="91">
        <v>1.7880274984436631E-2</v>
      </c>
      <c r="I40" s="91">
        <v>1.8458896478520934E-2</v>
      </c>
      <c r="J40" s="91">
        <v>1.8847479263376217E-2</v>
      </c>
      <c r="K40" s="91">
        <v>1.1752060438730654E-2</v>
      </c>
      <c r="L40" s="91">
        <v>1.4872168910380708E-2</v>
      </c>
      <c r="M40" s="91">
        <v>1.837917042094481E-2</v>
      </c>
      <c r="N40" s="91">
        <v>2.1531207492899749E-2</v>
      </c>
      <c r="O40" s="91">
        <v>2.1183879473460437E-2</v>
      </c>
      <c r="P40" s="91">
        <v>0</v>
      </c>
      <c r="Q40" s="91">
        <v>2.121657659656977E-2</v>
      </c>
    </row>
    <row r="41" spans="1:17" x14ac:dyDescent="0.25">
      <c r="A41" s="92" t="s">
        <v>126</v>
      </c>
      <c r="B41" s="91">
        <v>0</v>
      </c>
      <c r="C41" s="91">
        <v>0</v>
      </c>
      <c r="D41" s="91">
        <v>0</v>
      </c>
      <c r="E41" s="91">
        <v>0</v>
      </c>
      <c r="F41" s="91">
        <v>0</v>
      </c>
      <c r="G41" s="91">
        <v>0</v>
      </c>
      <c r="H41" s="91">
        <v>0</v>
      </c>
      <c r="I41" s="91">
        <v>0</v>
      </c>
      <c r="J41" s="91">
        <v>0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1:17" x14ac:dyDescent="0.25">
      <c r="A42" s="92" t="s">
        <v>21</v>
      </c>
      <c r="B42" s="157">
        <v>4.2751130007850538E-2</v>
      </c>
      <c r="C42" s="157">
        <v>3.6917274079879568E-2</v>
      </c>
      <c r="D42" s="157">
        <v>3.5337926248136226E-2</v>
      </c>
      <c r="E42" s="157">
        <v>3.5757367004484134E-2</v>
      </c>
      <c r="F42" s="157">
        <v>3.4670915517014282E-2</v>
      </c>
      <c r="G42" s="157">
        <v>3.6501175458090417E-2</v>
      </c>
      <c r="H42" s="157">
        <v>3.7131730219954362E-2</v>
      </c>
      <c r="I42" s="157">
        <v>3.8333345812360323E-2</v>
      </c>
      <c r="J42" s="157">
        <v>3.9140310534542956E-2</v>
      </c>
      <c r="K42" s="157">
        <v>2.4405348246566375E-2</v>
      </c>
      <c r="L42" s="157">
        <v>3.0884836181016291E-2</v>
      </c>
      <c r="M42" s="157">
        <v>3.8167779764634889E-2</v>
      </c>
      <c r="N42" s="157">
        <v>4.471357340041511E-2</v>
      </c>
      <c r="O42" s="157">
        <v>4.399228190311559E-2</v>
      </c>
      <c r="P42" s="157">
        <v>6.2091172142165481E-2</v>
      </c>
      <c r="Q42" s="157">
        <v>4.4060183585574106E-2</v>
      </c>
    </row>
    <row r="43" spans="1:17" x14ac:dyDescent="0.25">
      <c r="A43" s="156" t="s">
        <v>150</v>
      </c>
      <c r="B43" s="204">
        <v>69.88244053427232</v>
      </c>
      <c r="C43" s="204">
        <v>60.346222663608344</v>
      </c>
      <c r="D43" s="204">
        <v>57.764567373690447</v>
      </c>
      <c r="E43" s="204">
        <v>58.450199395762141</v>
      </c>
      <c r="F43" s="204">
        <v>56.674249112049381</v>
      </c>
      <c r="G43" s="204">
        <v>59.666053807528208</v>
      </c>
      <c r="H43" s="204">
        <v>60.69677991094273</v>
      </c>
      <c r="I43" s="204">
        <v>62.660981328915632</v>
      </c>
      <c r="J43" s="204">
        <v>63.980073109666883</v>
      </c>
      <c r="K43" s="204">
        <v>39.893806251336372</v>
      </c>
      <c r="L43" s="204">
        <v>50.485395998521582</v>
      </c>
      <c r="M43" s="204">
        <v>62.390341477231189</v>
      </c>
      <c r="N43" s="204">
        <v>73.090316762516736</v>
      </c>
      <c r="O43" s="204">
        <v>71.911269327778669</v>
      </c>
      <c r="P43" s="204">
        <v>63.435203995358513</v>
      </c>
      <c r="Q43" s="204">
        <v>72.022263710516938</v>
      </c>
    </row>
    <row r="44" spans="1:17" x14ac:dyDescent="0.25">
      <c r="A44" s="156" t="s">
        <v>148</v>
      </c>
      <c r="B44" s="206">
        <v>7.4942765430313596</v>
      </c>
      <c r="C44" s="206">
        <v>6.7041617507377325</v>
      </c>
      <c r="D44" s="206">
        <v>6.3975485356880144</v>
      </c>
      <c r="E44" s="206">
        <v>6.4717437306414949</v>
      </c>
      <c r="F44" s="206">
        <v>6.2797894949107782</v>
      </c>
      <c r="G44" s="206">
        <v>6.6116855744084209</v>
      </c>
      <c r="H44" s="206">
        <v>6.7235081211488925</v>
      </c>
      <c r="I44" s="206">
        <v>6.9619213693818365</v>
      </c>
      <c r="J44" s="206">
        <v>6.9996447208179591</v>
      </c>
      <c r="K44" s="206">
        <v>4.3672385400979667</v>
      </c>
      <c r="L44" s="206">
        <v>5.5124289292684727</v>
      </c>
      <c r="M44" s="206">
        <v>6.8262411046102081</v>
      </c>
      <c r="N44" s="206">
        <v>7.9993018988296614</v>
      </c>
      <c r="O44" s="206">
        <v>7.8620084051474235</v>
      </c>
      <c r="P44" s="206">
        <v>6.9157144255961391</v>
      </c>
      <c r="Q44" s="206">
        <v>7.8565650045409212</v>
      </c>
    </row>
    <row r="45" spans="1:17" x14ac:dyDescent="0.25">
      <c r="A45" s="152" t="s">
        <v>164</v>
      </c>
      <c r="B45" s="151">
        <v>1.319276436741653</v>
      </c>
      <c r="C45" s="151">
        <v>0.33288545550660575</v>
      </c>
      <c r="D45" s="151">
        <v>0.3905476887954028</v>
      </c>
      <c r="E45" s="151">
        <v>0.40067624142477254</v>
      </c>
      <c r="F45" s="151">
        <v>0.37266708064761228</v>
      </c>
      <c r="G45" s="151">
        <v>0.39101731485368169</v>
      </c>
      <c r="H45" s="151">
        <v>0.40666748898345989</v>
      </c>
      <c r="I45" s="151">
        <v>0.34759991182219713</v>
      </c>
      <c r="J45" s="151">
        <v>0.73478910100484041</v>
      </c>
      <c r="K45" s="151">
        <v>0.44792894568558</v>
      </c>
      <c r="L45" s="151">
        <v>0.61719655008647345</v>
      </c>
      <c r="M45" s="151">
        <v>0.71164305507985981</v>
      </c>
      <c r="N45" s="151">
        <v>0.82714385105747346</v>
      </c>
      <c r="O45" s="151">
        <v>0.84257614630894195</v>
      </c>
      <c r="P45" s="151">
        <v>0.80277611301890195</v>
      </c>
      <c r="Q45" s="151">
        <v>0.89759863522826078</v>
      </c>
    </row>
    <row r="46" spans="1:17" x14ac:dyDescent="0.25">
      <c r="A46" s="154" t="s">
        <v>30</v>
      </c>
      <c r="B46" s="205">
        <v>0.84999960382527884</v>
      </c>
      <c r="C46" s="205">
        <v>0.28291701241852479</v>
      </c>
      <c r="D46" s="205">
        <v>0.34290367686879936</v>
      </c>
      <c r="E46" s="205">
        <v>0.35265949270468006</v>
      </c>
      <c r="F46" s="205">
        <v>0.3258152389212855</v>
      </c>
      <c r="G46" s="205">
        <v>0.34166918481960379</v>
      </c>
      <c r="H46" s="205">
        <v>0.35644573491299142</v>
      </c>
      <c r="I46" s="205">
        <v>0.29482568921019114</v>
      </c>
      <c r="J46" s="205">
        <v>0.68519666320211603</v>
      </c>
      <c r="K46" s="205">
        <v>0.41706129547954829</v>
      </c>
      <c r="L46" s="205">
        <v>0.57859567327547579</v>
      </c>
      <c r="M46" s="205">
        <v>0.66392090935078552</v>
      </c>
      <c r="N46" s="205">
        <v>0.77078490586431814</v>
      </c>
      <c r="O46" s="205">
        <v>0.78745906200320415</v>
      </c>
      <c r="P46" s="205">
        <v>0.75684140929453014</v>
      </c>
      <c r="Q46" s="205">
        <v>0.7412960954850828</v>
      </c>
    </row>
    <row r="47" spans="1:17" x14ac:dyDescent="0.25">
      <c r="A47" s="154" t="s">
        <v>125</v>
      </c>
      <c r="B47" s="205">
        <v>0.23174083843625176</v>
      </c>
      <c r="C47" s="205">
        <v>2.2620292718286486E-2</v>
      </c>
      <c r="D47" s="205">
        <v>1.4899958563310559E-2</v>
      </c>
      <c r="E47" s="205">
        <v>1.669312404641057E-2</v>
      </c>
      <c r="F47" s="205">
        <v>1.4652132145678377E-2</v>
      </c>
      <c r="G47" s="205">
        <v>1.5316089231460829E-2</v>
      </c>
      <c r="H47" s="205">
        <v>1.421682948338154E-2</v>
      </c>
      <c r="I47" s="205">
        <v>1.262497568321738E-2</v>
      </c>
      <c r="J47" s="205">
        <v>1.6707008487454676E-2</v>
      </c>
      <c r="K47" s="205">
        <v>1.2352969329849642E-2</v>
      </c>
      <c r="L47" s="205">
        <v>1.4860837280061955E-2</v>
      </c>
      <c r="M47" s="205">
        <v>2.452398102162922E-2</v>
      </c>
      <c r="N47" s="205">
        <v>2.4143628042351119E-2</v>
      </c>
      <c r="O47" s="205">
        <v>2.4133279889745996E-2</v>
      </c>
      <c r="P47" s="205">
        <v>4.593470372437182E-2</v>
      </c>
      <c r="Q47" s="205">
        <v>8.9084183274397502E-2</v>
      </c>
    </row>
    <row r="48" spans="1:17" x14ac:dyDescent="0.25">
      <c r="A48" s="154" t="s">
        <v>29</v>
      </c>
      <c r="B48" s="205">
        <v>0</v>
      </c>
      <c r="C48" s="205">
        <v>0</v>
      </c>
      <c r="D48" s="205">
        <v>0</v>
      </c>
      <c r="E48" s="205">
        <v>0</v>
      </c>
      <c r="F48" s="205">
        <v>0</v>
      </c>
      <c r="G48" s="205">
        <v>0</v>
      </c>
      <c r="H48" s="205">
        <v>0</v>
      </c>
      <c r="I48" s="205">
        <v>0</v>
      </c>
      <c r="J48" s="205">
        <v>0</v>
      </c>
      <c r="K48" s="205">
        <v>0</v>
      </c>
      <c r="L48" s="205">
        <v>0</v>
      </c>
      <c r="M48" s="205">
        <v>0</v>
      </c>
      <c r="N48" s="205">
        <v>0</v>
      </c>
      <c r="O48" s="205">
        <v>0</v>
      </c>
      <c r="P48" s="205">
        <v>0</v>
      </c>
      <c r="Q48" s="205">
        <v>0</v>
      </c>
    </row>
    <row r="49" spans="1:17" x14ac:dyDescent="0.25">
      <c r="A49" s="154" t="s">
        <v>26</v>
      </c>
      <c r="B49" s="205">
        <v>0.23753599448012236</v>
      </c>
      <c r="C49" s="205">
        <v>2.7348150369794481E-2</v>
      </c>
      <c r="D49" s="205">
        <v>3.2744053363292863E-2</v>
      </c>
      <c r="E49" s="205">
        <v>3.132362467368191E-2</v>
      </c>
      <c r="F49" s="205">
        <v>3.219970958064837E-2</v>
      </c>
      <c r="G49" s="205">
        <v>3.4032040802617076E-2</v>
      </c>
      <c r="H49" s="205">
        <v>3.6004924587086908E-2</v>
      </c>
      <c r="I49" s="205">
        <v>4.0149246928788629E-2</v>
      </c>
      <c r="J49" s="205">
        <v>3.2885429315269693E-2</v>
      </c>
      <c r="K49" s="205">
        <v>1.8514680876182056E-2</v>
      </c>
      <c r="L49" s="205">
        <v>2.3740039530935765E-2</v>
      </c>
      <c r="M49" s="205">
        <v>2.3198164707445106E-2</v>
      </c>
      <c r="N49" s="205">
        <v>3.221531715080421E-2</v>
      </c>
      <c r="O49" s="205">
        <v>3.0983804415991779E-2</v>
      </c>
      <c r="P49" s="205">
        <v>0</v>
      </c>
      <c r="Q49" s="205">
        <v>6.7218356468780535E-2</v>
      </c>
    </row>
    <row r="50" spans="1:17" x14ac:dyDescent="0.25">
      <c r="A50" s="152" t="s">
        <v>163</v>
      </c>
      <c r="B50" s="151">
        <v>6.1750001062897066</v>
      </c>
      <c r="C50" s="151">
        <v>6.3712762952311266</v>
      </c>
      <c r="D50" s="151">
        <v>6.0070008468926117</v>
      </c>
      <c r="E50" s="151">
        <v>6.0710674892167225</v>
      </c>
      <c r="F50" s="151">
        <v>5.9071224142631662</v>
      </c>
      <c r="G50" s="151">
        <v>6.2206682595547393</v>
      </c>
      <c r="H50" s="151">
        <v>6.3168406321654329</v>
      </c>
      <c r="I50" s="151">
        <v>6.6143214575596394</v>
      </c>
      <c r="J50" s="151">
        <v>6.2648556198131189</v>
      </c>
      <c r="K50" s="151">
        <v>3.919309594412387</v>
      </c>
      <c r="L50" s="151">
        <v>4.8952323791819996</v>
      </c>
      <c r="M50" s="151">
        <v>6.1145980495303487</v>
      </c>
      <c r="N50" s="151">
        <v>7.1721580477721876</v>
      </c>
      <c r="O50" s="151">
        <v>7.0194322588384814</v>
      </c>
      <c r="P50" s="151">
        <v>6.1129383125772376</v>
      </c>
      <c r="Q50" s="151">
        <v>6.9589663693126607</v>
      </c>
    </row>
    <row r="51" spans="1:17" x14ac:dyDescent="0.25">
      <c r="A51" s="156" t="s">
        <v>147</v>
      </c>
      <c r="B51" s="206">
        <v>4.2121679584097294</v>
      </c>
      <c r="C51" s="206">
        <v>3.670413625316356</v>
      </c>
      <c r="D51" s="206">
        <v>3.6627013724661621</v>
      </c>
      <c r="E51" s="206">
        <v>3.7261104515418464</v>
      </c>
      <c r="F51" s="206">
        <v>3.6004429517479144</v>
      </c>
      <c r="G51" s="206">
        <v>3.8151690680359289</v>
      </c>
      <c r="H51" s="206">
        <v>3.8548401948204143</v>
      </c>
      <c r="I51" s="206">
        <v>3.9447833901901106</v>
      </c>
      <c r="J51" s="206">
        <v>3.9072723108775778</v>
      </c>
      <c r="K51" s="206">
        <v>2.44535296356253</v>
      </c>
      <c r="L51" s="206">
        <v>3.0601610378227768</v>
      </c>
      <c r="M51" s="206">
        <v>3.819496932981699</v>
      </c>
      <c r="N51" s="206">
        <v>4.5498830655585412</v>
      </c>
      <c r="O51" s="206">
        <v>4.4670402076349589</v>
      </c>
      <c r="P51" s="206">
        <v>4.0600383856948516</v>
      </c>
      <c r="Q51" s="206">
        <v>4.3342837636952645</v>
      </c>
    </row>
    <row r="52" spans="1:17" x14ac:dyDescent="0.25">
      <c r="A52" s="152" t="s">
        <v>162</v>
      </c>
      <c r="B52" s="151">
        <v>1.1893865351922295</v>
      </c>
      <c r="C52" s="151">
        <v>0.92385305955021413</v>
      </c>
      <c r="D52" s="151">
        <v>0.36582286852033863</v>
      </c>
      <c r="E52" s="151">
        <v>0.31217701529145847</v>
      </c>
      <c r="F52" s="151">
        <v>0.33633614722564653</v>
      </c>
      <c r="G52" s="151">
        <v>0.27201069272672174</v>
      </c>
      <c r="H52" s="151">
        <v>0.37830216153641028</v>
      </c>
      <c r="I52" s="151">
        <v>0.52863903617870189</v>
      </c>
      <c r="J52" s="151">
        <v>0.93078914912033195</v>
      </c>
      <c r="K52" s="151">
        <v>0.54291446893314443</v>
      </c>
      <c r="L52" s="151">
        <v>0.8234236450250294</v>
      </c>
      <c r="M52" s="151">
        <v>0.83541015178848255</v>
      </c>
      <c r="N52" s="151">
        <v>0.72832010666038716</v>
      </c>
      <c r="O52" s="151">
        <v>0.74866904957744329</v>
      </c>
      <c r="P52" s="151">
        <v>0.20580185273354812</v>
      </c>
      <c r="Q52" s="151">
        <v>1.1936167764582497</v>
      </c>
    </row>
    <row r="53" spans="1:17" x14ac:dyDescent="0.25">
      <c r="A53" s="154" t="s">
        <v>30</v>
      </c>
      <c r="B53" s="153">
        <v>0.20335619491168988</v>
      </c>
      <c r="C53" s="153">
        <v>6.7685828160739467E-2</v>
      </c>
      <c r="D53" s="153">
        <v>8.2037199353330828E-2</v>
      </c>
      <c r="E53" s="153">
        <v>8.4371207013706165E-2</v>
      </c>
      <c r="F53" s="153">
        <v>7.7948915426665447E-2</v>
      </c>
      <c r="G53" s="153">
        <v>8.1741856150059411E-2</v>
      </c>
      <c r="H53" s="153">
        <v>8.5277037798839342E-2</v>
      </c>
      <c r="I53" s="153">
        <v>7.053489207546132E-2</v>
      </c>
      <c r="J53" s="153">
        <v>0.16392829545790094</v>
      </c>
      <c r="K53" s="153">
        <v>9.9778867792383458E-2</v>
      </c>
      <c r="L53" s="153">
        <v>0.13842478747067033</v>
      </c>
      <c r="M53" s="153">
        <v>0.15883822679479365</v>
      </c>
      <c r="N53" s="153">
        <v>0.18440465718634891</v>
      </c>
      <c r="O53" s="153">
        <v>0.18839382721714409</v>
      </c>
      <c r="P53" s="153">
        <v>0.18106877750659872</v>
      </c>
      <c r="Q53" s="153">
        <v>0.17734967475552554</v>
      </c>
    </row>
    <row r="54" spans="1:17" x14ac:dyDescent="0.25">
      <c r="A54" s="154" t="s">
        <v>125</v>
      </c>
      <c r="B54" s="153">
        <v>0.48692686651530204</v>
      </c>
      <c r="C54" s="153">
        <v>0.38757968415578542</v>
      </c>
      <c r="D54" s="153">
        <v>8.8749761837096569E-2</v>
      </c>
      <c r="E54" s="153">
        <v>7.91971701008167E-2</v>
      </c>
      <c r="F54" s="153">
        <v>8.0806297587813769E-2</v>
      </c>
      <c r="G54" s="153">
        <v>5.9053392235166383E-2</v>
      </c>
      <c r="H54" s="153">
        <v>8.2949874922299577E-2</v>
      </c>
      <c r="I54" s="153">
        <v>0.10959050448179979</v>
      </c>
      <c r="J54" s="153">
        <v>0.25834484769230548</v>
      </c>
      <c r="K54" s="153">
        <v>0.17733907353876349</v>
      </c>
      <c r="L54" s="153">
        <v>0.26371568213298974</v>
      </c>
      <c r="M54" s="153">
        <v>0.34768422070769633</v>
      </c>
      <c r="N54" s="153">
        <v>0.23300812769973936</v>
      </c>
      <c r="O54" s="153">
        <v>0.24531919507039707</v>
      </c>
      <c r="P54" s="153">
        <v>2.4733075226949383E-2</v>
      </c>
      <c r="Q54" s="153">
        <v>0.57921851361201249</v>
      </c>
    </row>
    <row r="55" spans="1:17" x14ac:dyDescent="0.25">
      <c r="A55" s="154" t="s">
        <v>26</v>
      </c>
      <c r="B55" s="153">
        <v>0.49910347376523756</v>
      </c>
      <c r="C55" s="153">
        <v>0.46858754723368923</v>
      </c>
      <c r="D55" s="153">
        <v>0.19503590732991122</v>
      </c>
      <c r="E55" s="153">
        <v>0.14860863817693559</v>
      </c>
      <c r="F55" s="153">
        <v>0.17758093421116733</v>
      </c>
      <c r="G55" s="153">
        <v>0.13121544434149593</v>
      </c>
      <c r="H55" s="153">
        <v>0.21007524881527131</v>
      </c>
      <c r="I55" s="153">
        <v>0.34851363962144072</v>
      </c>
      <c r="J55" s="153">
        <v>0.50851600597012558</v>
      </c>
      <c r="K55" s="153">
        <v>0.26579652760199751</v>
      </c>
      <c r="L55" s="153">
        <v>0.42128317542136928</v>
      </c>
      <c r="M55" s="153">
        <v>0.32888770428599257</v>
      </c>
      <c r="N55" s="153">
        <v>0.31090732177429892</v>
      </c>
      <c r="O55" s="153">
        <v>0.31495602728990219</v>
      </c>
      <c r="P55" s="153">
        <v>0</v>
      </c>
      <c r="Q55" s="153">
        <v>0.43704858809071162</v>
      </c>
    </row>
    <row r="56" spans="1:17" x14ac:dyDescent="0.25">
      <c r="A56" s="152" t="s">
        <v>161</v>
      </c>
      <c r="B56" s="151">
        <v>2.6745033708450636</v>
      </c>
      <c r="C56" s="151">
        <v>2.3095739849015366</v>
      </c>
      <c r="D56" s="151">
        <v>2.2066446836907794</v>
      </c>
      <c r="E56" s="151">
        <v>2.2377425758349538</v>
      </c>
      <c r="F56" s="151">
        <v>2.1656634418487544</v>
      </c>
      <c r="G56" s="151">
        <v>2.2821456582969013</v>
      </c>
      <c r="H56" s="151">
        <v>2.3223016912625027</v>
      </c>
      <c r="I56" s="151">
        <v>2.3976847215322881</v>
      </c>
      <c r="J56" s="151">
        <v>2.4410590175496685</v>
      </c>
      <c r="K56" s="151">
        <v>1.5236399201068846</v>
      </c>
      <c r="L56" s="151">
        <v>1.9312260348626542</v>
      </c>
      <c r="M56" s="151">
        <v>2.3820796695943676</v>
      </c>
      <c r="N56" s="151">
        <v>2.7875150212364761</v>
      </c>
      <c r="O56" s="151">
        <v>2.7428057229725979</v>
      </c>
      <c r="P56" s="151">
        <v>2.4102351870349148</v>
      </c>
      <c r="Q56" s="151">
        <v>2.7483191828172471</v>
      </c>
    </row>
    <row r="57" spans="1:17" x14ac:dyDescent="0.25">
      <c r="A57" s="150" t="s">
        <v>33</v>
      </c>
      <c r="B57" s="87">
        <v>1.8925227361840491</v>
      </c>
      <c r="C57" s="87">
        <v>1.6531149880772533</v>
      </c>
      <c r="D57" s="87">
        <v>1.7766156618982505</v>
      </c>
      <c r="E57" s="87">
        <v>1.6277775475070582</v>
      </c>
      <c r="F57" s="87">
        <v>1.7221150581983391</v>
      </c>
      <c r="G57" s="87">
        <v>1.7465986797377502</v>
      </c>
      <c r="H57" s="87">
        <v>1.7671559839609696</v>
      </c>
      <c r="I57" s="87">
        <v>1.8393952282934296</v>
      </c>
      <c r="J57" s="87">
        <v>2.0498677100605769</v>
      </c>
      <c r="K57" s="87">
        <v>1.2091733247287066</v>
      </c>
      <c r="L57" s="87">
        <v>1.4402659679866776</v>
      </c>
      <c r="M57" s="87">
        <v>1.8582279107841062</v>
      </c>
      <c r="N57" s="87">
        <v>2.3237472240087964</v>
      </c>
      <c r="O57" s="87">
        <v>2.2727612256918124</v>
      </c>
      <c r="P57" s="87">
        <v>2.0145817155161572</v>
      </c>
      <c r="Q57" s="87">
        <v>2.1600929951748342</v>
      </c>
    </row>
    <row r="58" spans="1:17" x14ac:dyDescent="0.25">
      <c r="A58" s="150" t="s">
        <v>31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30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125</v>
      </c>
      <c r="B60" s="87">
        <v>0.15091215839628244</v>
      </c>
      <c r="C60" s="87">
        <v>0.11970870287540841</v>
      </c>
      <c r="D60" s="87">
        <v>7.9995149405065538E-2</v>
      </c>
      <c r="E60" s="87">
        <v>8.9606681589084344E-2</v>
      </c>
      <c r="F60" s="87">
        <v>7.8484583327739901E-2</v>
      </c>
      <c r="G60" s="87">
        <v>8.2019651176460109E-2</v>
      </c>
      <c r="H60" s="87">
        <v>7.6362562802918546E-2</v>
      </c>
      <c r="I60" s="87">
        <v>6.6984844929097384E-2</v>
      </c>
      <c r="J60" s="87">
        <v>9.5268013097684359E-2</v>
      </c>
      <c r="K60" s="87">
        <v>7.0199747229026693E-2</v>
      </c>
      <c r="L60" s="87">
        <v>8.5580475602504938E-2</v>
      </c>
      <c r="M60" s="87">
        <v>0.13981728861743464</v>
      </c>
      <c r="N60" s="87">
        <v>0.13722374278776028</v>
      </c>
      <c r="O60" s="87">
        <v>0.13790586020687101</v>
      </c>
      <c r="P60" s="87">
        <v>0.27093020295259229</v>
      </c>
      <c r="Q60" s="87">
        <v>0.17856168834619462</v>
      </c>
    </row>
    <row r="61" spans="1:17" x14ac:dyDescent="0.25">
      <c r="A61" s="150" t="s">
        <v>29</v>
      </c>
      <c r="B61" s="87">
        <v>0.47464766724865631</v>
      </c>
      <c r="C61" s="87">
        <v>0.39042738591645415</v>
      </c>
      <c r="D61" s="87">
        <v>0.17329972431062024</v>
      </c>
      <c r="E61" s="87">
        <v>0.35070901910127356</v>
      </c>
      <c r="F61" s="87">
        <v>0.19166486670926408</v>
      </c>
      <c r="G61" s="87">
        <v>0.27033011790189637</v>
      </c>
      <c r="H61" s="87">
        <v>0.28492216043999535</v>
      </c>
      <c r="I61" s="87">
        <v>0.27860925428184541</v>
      </c>
      <c r="J61" s="87">
        <v>0.10723829870905451</v>
      </c>
      <c r="K61" s="87">
        <v>0.13806079378371078</v>
      </c>
      <c r="L61" s="87">
        <v>0.26752376505937547</v>
      </c>
      <c r="M61" s="87">
        <v>0.24977350232460779</v>
      </c>
      <c r="N61" s="87">
        <v>0.14108820638843095</v>
      </c>
      <c r="O61" s="87">
        <v>0.15274418158559372</v>
      </c>
      <c r="P61" s="87">
        <v>0.1247232685661651</v>
      </c>
      <c r="Q61" s="87">
        <v>0.27286640939086948</v>
      </c>
    </row>
    <row r="62" spans="1:17" x14ac:dyDescent="0.25">
      <c r="A62" s="150" t="s">
        <v>28</v>
      </c>
      <c r="B62" s="87">
        <v>0</v>
      </c>
      <c r="C62" s="87">
        <v>0</v>
      </c>
      <c r="D62" s="87">
        <v>0</v>
      </c>
      <c r="E62" s="87">
        <v>0</v>
      </c>
      <c r="F62" s="87">
        <v>0</v>
      </c>
      <c r="G62" s="87">
        <v>0</v>
      </c>
      <c r="H62" s="87">
        <v>0</v>
      </c>
      <c r="I62" s="87">
        <v>0</v>
      </c>
      <c r="J62" s="87">
        <v>0</v>
      </c>
      <c r="K62" s="87">
        <v>0</v>
      </c>
      <c r="L62" s="87">
        <v>0</v>
      </c>
      <c r="M62" s="87">
        <v>0</v>
      </c>
      <c r="N62" s="87">
        <v>0</v>
      </c>
      <c r="O62" s="87">
        <v>0</v>
      </c>
      <c r="P62" s="87">
        <v>0</v>
      </c>
      <c r="Q62" s="87">
        <v>0</v>
      </c>
    </row>
    <row r="63" spans="1:17" x14ac:dyDescent="0.25">
      <c r="A63" s="150" t="s">
        <v>26</v>
      </c>
      <c r="B63" s="87">
        <v>0.15642080901607588</v>
      </c>
      <c r="C63" s="87">
        <v>0.14632290803242073</v>
      </c>
      <c r="D63" s="87">
        <v>0.1767341480768431</v>
      </c>
      <c r="E63" s="87">
        <v>0.16964932763753759</v>
      </c>
      <c r="F63" s="87">
        <v>0.17339893361341099</v>
      </c>
      <c r="G63" s="87">
        <v>0.18319720948079479</v>
      </c>
      <c r="H63" s="87">
        <v>0.19386098405861937</v>
      </c>
      <c r="I63" s="87">
        <v>0.2126953940279156</v>
      </c>
      <c r="J63" s="87">
        <v>0.18868499568235264</v>
      </c>
      <c r="K63" s="87">
        <v>0.10620605436544046</v>
      </c>
      <c r="L63" s="87">
        <v>0.13785582621409639</v>
      </c>
      <c r="M63" s="87">
        <v>0.13426096786821876</v>
      </c>
      <c r="N63" s="87">
        <v>0.18545584805148821</v>
      </c>
      <c r="O63" s="87">
        <v>0.17939445548832086</v>
      </c>
      <c r="P63" s="87">
        <v>0</v>
      </c>
      <c r="Q63" s="87">
        <v>0.13679808990534878</v>
      </c>
    </row>
    <row r="64" spans="1:17" x14ac:dyDescent="0.25">
      <c r="A64" s="150" t="s">
        <v>25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86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0" t="s">
        <v>22</v>
      </c>
      <c r="B66" s="87">
        <v>0</v>
      </c>
      <c r="C66" s="87">
        <v>0</v>
      </c>
      <c r="D66" s="87">
        <v>0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7">
        <v>0</v>
      </c>
      <c r="N66" s="87">
        <v>0</v>
      </c>
      <c r="O66" s="87">
        <v>0</v>
      </c>
      <c r="P66" s="87">
        <v>0</v>
      </c>
      <c r="Q66" s="87">
        <v>0</v>
      </c>
    </row>
    <row r="67" spans="1:17" x14ac:dyDescent="0.25">
      <c r="A67" s="149" t="s">
        <v>160</v>
      </c>
      <c r="B67" s="148">
        <v>0.34827805237243586</v>
      </c>
      <c r="C67" s="148">
        <v>0.43698658086460551</v>
      </c>
      <c r="D67" s="148">
        <v>1.0902338202550441</v>
      </c>
      <c r="E67" s="148">
        <v>1.1761908604154341</v>
      </c>
      <c r="F67" s="148">
        <v>1.0984433626735135</v>
      </c>
      <c r="G67" s="148">
        <v>1.2610127170123062</v>
      </c>
      <c r="H67" s="148">
        <v>1.1542363420215014</v>
      </c>
      <c r="I67" s="148">
        <v>1.0184596324791206</v>
      </c>
      <c r="J67" s="148">
        <v>0.53542414420757722</v>
      </c>
      <c r="K67" s="148">
        <v>0.37879857452250076</v>
      </c>
      <c r="L67" s="148">
        <v>0.30551135793509326</v>
      </c>
      <c r="M67" s="148">
        <v>0.60200711159884857</v>
      </c>
      <c r="N67" s="148">
        <v>1.0340479376616778</v>
      </c>
      <c r="O67" s="148">
        <v>0.97556543508491778</v>
      </c>
      <c r="P67" s="148">
        <v>1.444001345926389</v>
      </c>
      <c r="Q67" s="148">
        <v>0.39234780441976785</v>
      </c>
    </row>
    <row r="68" spans="1:17" hidden="1" x14ac:dyDescent="0.25">
      <c r="A68" s="196"/>
      <c r="B68" s="196"/>
      <c r="C68" s="196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196"/>
      <c r="Q68" s="196"/>
    </row>
    <row r="69" spans="1:17" x14ac:dyDescent="0.25">
      <c r="A69" s="196"/>
      <c r="B69" s="196"/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</row>
    <row r="70" spans="1:17" ht="12.75" x14ac:dyDescent="0.25">
      <c r="A70" s="97" t="s">
        <v>344</v>
      </c>
      <c r="B70" s="96">
        <v>2.3563867936415894</v>
      </c>
      <c r="C70" s="96">
        <v>1.9825585853213128</v>
      </c>
      <c r="D70" s="96">
        <v>2.1708170921266912</v>
      </c>
      <c r="E70" s="96">
        <v>2.3053246423096017</v>
      </c>
      <c r="F70" s="96">
        <v>2.1560850029102889</v>
      </c>
      <c r="G70" s="96">
        <v>2.3065527042777498</v>
      </c>
      <c r="H70" s="96">
        <v>2.5252161494786955</v>
      </c>
      <c r="I70" s="96">
        <v>2.6917206994546343</v>
      </c>
      <c r="J70" s="96">
        <v>2.3745258820719339</v>
      </c>
      <c r="K70" s="96">
        <v>2.2325895575502583</v>
      </c>
      <c r="L70" s="96">
        <v>2.0922933137885789</v>
      </c>
      <c r="M70" s="96">
        <v>2.1738814075647781</v>
      </c>
      <c r="N70" s="96">
        <v>2.250696755650647</v>
      </c>
      <c r="O70" s="96">
        <v>2.167816447790663</v>
      </c>
      <c r="P70" s="96">
        <v>2.5490184099966777</v>
      </c>
      <c r="Q70" s="96">
        <v>2.8834742414994405</v>
      </c>
    </row>
    <row r="71" spans="1:17" x14ac:dyDescent="0.25">
      <c r="A71" s="132" t="s">
        <v>83</v>
      </c>
      <c r="B71" s="160">
        <v>3.6074952361178068E-3</v>
      </c>
      <c r="C71" s="160">
        <v>2.9659731031129008E-3</v>
      </c>
      <c r="D71" s="160">
        <v>3.2177067565589161E-3</v>
      </c>
      <c r="E71" s="160">
        <v>3.4136831388386466E-3</v>
      </c>
      <c r="F71" s="160">
        <v>3.1933188562864299E-3</v>
      </c>
      <c r="G71" s="160">
        <v>3.4103580233596251E-3</v>
      </c>
      <c r="H71" s="160">
        <v>3.7407798917403964E-3</v>
      </c>
      <c r="I71" s="160">
        <v>3.9879355629369104E-3</v>
      </c>
      <c r="J71" s="160">
        <v>3.5827979732777782E-3</v>
      </c>
      <c r="K71" s="160">
        <v>3.365036184153162E-3</v>
      </c>
      <c r="L71" s="160">
        <v>3.1679892455398675E-3</v>
      </c>
      <c r="M71" s="160">
        <v>3.2801617793014877E-3</v>
      </c>
      <c r="N71" s="160">
        <v>3.3796257925166801E-3</v>
      </c>
      <c r="O71" s="160">
        <v>3.2593202587093157E-3</v>
      </c>
      <c r="P71" s="160">
        <v>3.8163319358166178E-3</v>
      </c>
      <c r="Q71" s="160">
        <v>4.3765261714246908E-3</v>
      </c>
    </row>
    <row r="72" spans="1:17" x14ac:dyDescent="0.25">
      <c r="A72" s="76" t="s">
        <v>82</v>
      </c>
      <c r="B72" s="159">
        <v>4.8572176399695364E-4</v>
      </c>
      <c r="C72" s="159">
        <v>3.9934569370682073E-4</v>
      </c>
      <c r="D72" s="159">
        <v>4.3323971329831438E-4</v>
      </c>
      <c r="E72" s="159">
        <v>4.5962644089524109E-4</v>
      </c>
      <c r="F72" s="159">
        <v>4.2995606823014181E-4</v>
      </c>
      <c r="G72" s="159">
        <v>4.5917873941533519E-4</v>
      </c>
      <c r="H72" s="159">
        <v>5.036675279704078E-4</v>
      </c>
      <c r="I72" s="159">
        <v>5.3694515711139945E-4</v>
      </c>
      <c r="J72" s="159">
        <v>4.8239646561472631E-4</v>
      </c>
      <c r="K72" s="159">
        <v>4.5307649887276971E-4</v>
      </c>
      <c r="L72" s="159">
        <v>4.2654562901736095E-4</v>
      </c>
      <c r="M72" s="159">
        <v>4.4164880654209011E-4</v>
      </c>
      <c r="N72" s="159">
        <v>4.5504087854523714E-4</v>
      </c>
      <c r="O72" s="159">
        <v>4.388426544936947E-4</v>
      </c>
      <c r="P72" s="159">
        <v>5.1384003540849666E-4</v>
      </c>
      <c r="Q72" s="159">
        <v>5.892659235915941E-4</v>
      </c>
    </row>
    <row r="73" spans="1:17" x14ac:dyDescent="0.25">
      <c r="A73" s="76" t="s">
        <v>81</v>
      </c>
      <c r="B73" s="159">
        <v>6.3130188047588909E-2</v>
      </c>
      <c r="C73" s="159">
        <v>5.1903724742020318E-2</v>
      </c>
      <c r="D73" s="159">
        <v>5.6308995390986084E-2</v>
      </c>
      <c r="E73" s="159">
        <v>5.9738528919495909E-2</v>
      </c>
      <c r="F73" s="159">
        <v>5.5882213751782921E-2</v>
      </c>
      <c r="G73" s="159">
        <v>5.9680340300597982E-2</v>
      </c>
      <c r="H73" s="159">
        <v>6.5462633365622705E-2</v>
      </c>
      <c r="I73" s="159">
        <v>6.9787790567065106E-2</v>
      </c>
      <c r="J73" s="159">
        <v>6.2697992647372774E-2</v>
      </c>
      <c r="K73" s="159">
        <v>5.8887220408679379E-2</v>
      </c>
      <c r="L73" s="159">
        <v>5.5438952434735823E-2</v>
      </c>
      <c r="M73" s="159">
        <v>5.7401941347166453E-2</v>
      </c>
      <c r="N73" s="159">
        <v>5.9142534597401854E-2</v>
      </c>
      <c r="O73" s="159">
        <v>5.7037220390362804E-2</v>
      </c>
      <c r="P73" s="159">
        <v>6.678477364238837E-2</v>
      </c>
      <c r="Q73" s="159">
        <v>7.6588020804863099E-2</v>
      </c>
    </row>
    <row r="74" spans="1:17" x14ac:dyDescent="0.25">
      <c r="A74" s="76" t="s">
        <v>80</v>
      </c>
      <c r="B74" s="159">
        <v>1.1928960168371822E-3</v>
      </c>
      <c r="C74" s="159">
        <v>9.8076290311532237E-4</v>
      </c>
      <c r="D74" s="159">
        <v>1.0640040587773277E-3</v>
      </c>
      <c r="E74" s="159">
        <v>1.1288078715377934E-3</v>
      </c>
      <c r="F74" s="159">
        <v>1.055939674158658E-3</v>
      </c>
      <c r="G74" s="159">
        <v>1.1277083504710056E-3</v>
      </c>
      <c r="H74" s="159">
        <v>1.236969459597651E-3</v>
      </c>
      <c r="I74" s="159">
        <v>1.3186968068044415E-3</v>
      </c>
      <c r="J74" s="159">
        <v>1.184729334820893E-3</v>
      </c>
      <c r="K74" s="159">
        <v>1.1127217079596474E-3</v>
      </c>
      <c r="L74" s="159">
        <v>1.0475638926842723E-3</v>
      </c>
      <c r="M74" s="159">
        <v>1.0846561575286108E-3</v>
      </c>
      <c r="N74" s="159">
        <v>1.1175460762719905E-3</v>
      </c>
      <c r="O74" s="159">
        <v>1.0777644597516271E-3</v>
      </c>
      <c r="P74" s="159">
        <v>1.2619523706047411E-3</v>
      </c>
      <c r="Q74" s="159">
        <v>1.4471926629886498E-3</v>
      </c>
    </row>
    <row r="75" spans="1:17" x14ac:dyDescent="0.25">
      <c r="A75" s="129" t="s">
        <v>79</v>
      </c>
      <c r="B75" s="158">
        <v>3.7705308608261649E-3</v>
      </c>
      <c r="C75" s="158">
        <v>3.1000160459539227E-3</v>
      </c>
      <c r="D75" s="158">
        <v>3.3631264444164773E-3</v>
      </c>
      <c r="E75" s="158">
        <v>3.5679597010153104E-3</v>
      </c>
      <c r="F75" s="158">
        <v>3.3376363676209438E-3</v>
      </c>
      <c r="G75" s="158">
        <v>3.5644843116637353E-3</v>
      </c>
      <c r="H75" s="158">
        <v>3.909839127201142E-3</v>
      </c>
      <c r="I75" s="158">
        <v>4.168164648006966E-3</v>
      </c>
      <c r="J75" s="158">
        <v>3.7447174402611312E-3</v>
      </c>
      <c r="K75" s="158">
        <v>3.5171142162893974E-3</v>
      </c>
      <c r="L75" s="158">
        <v>3.3111620210836477E-3</v>
      </c>
      <c r="M75" s="158">
        <v>3.4284040332284533E-3</v>
      </c>
      <c r="N75" s="158">
        <v>3.5323631812862887E-3</v>
      </c>
      <c r="O75" s="158">
        <v>3.4066206097071805E-3</v>
      </c>
      <c r="P75" s="158">
        <v>4.2556355259528063E-3</v>
      </c>
      <c r="Q75" s="158">
        <v>4.5743170572634106E-3</v>
      </c>
    </row>
    <row r="76" spans="1:17" x14ac:dyDescent="0.25">
      <c r="A76" s="92" t="s">
        <v>125</v>
      </c>
      <c r="B76" s="91">
        <v>6.1610013058518379E-4</v>
      </c>
      <c r="C76" s="91">
        <v>5.0653883000175023E-4</v>
      </c>
      <c r="D76" s="91">
        <v>5.4953074727665115E-4</v>
      </c>
      <c r="E76" s="91">
        <v>5.8300025085500883E-4</v>
      </c>
      <c r="F76" s="91">
        <v>5.4536569990745558E-4</v>
      </c>
      <c r="G76" s="91">
        <v>5.8243237648602131E-4</v>
      </c>
      <c r="H76" s="91">
        <v>6.3886293091044457E-4</v>
      </c>
      <c r="I76" s="91">
        <v>6.8107300502904795E-4</v>
      </c>
      <c r="J76" s="91">
        <v>6.1188224923956292E-4</v>
      </c>
      <c r="K76" s="91">
        <v>5.7469216084445832E-4</v>
      </c>
      <c r="L76" s="91">
        <v>5.4103982406640452E-4</v>
      </c>
      <c r="M76" s="91">
        <v>5.6019702544166604E-4</v>
      </c>
      <c r="N76" s="91">
        <v>5.7718382307257623E-4</v>
      </c>
      <c r="O76" s="91">
        <v>5.5663764068354519E-4</v>
      </c>
      <c r="P76" s="91">
        <v>6.5176596228670497E-4</v>
      </c>
      <c r="Q76" s="91">
        <v>7.4743781190018282E-4</v>
      </c>
    </row>
    <row r="77" spans="1:17" x14ac:dyDescent="0.25">
      <c r="A77" s="92" t="s">
        <v>26</v>
      </c>
      <c r="B77" s="91">
        <v>1.0252687330067371E-3</v>
      </c>
      <c r="C77" s="91">
        <v>8.4294483749148294E-4</v>
      </c>
      <c r="D77" s="91">
        <v>9.1448883880844716E-4</v>
      </c>
      <c r="E77" s="91">
        <v>9.7018633638169729E-4</v>
      </c>
      <c r="F77" s="91">
        <v>9.0755767189719839E-4</v>
      </c>
      <c r="G77" s="91">
        <v>9.6924132143056286E-4</v>
      </c>
      <c r="H77" s="91">
        <v>1.0631489188573688E-3</v>
      </c>
      <c r="I77" s="91">
        <v>1.133391834031881E-3</v>
      </c>
      <c r="J77" s="91">
        <v>1.0182496436598636E-3</v>
      </c>
      <c r="K77" s="91">
        <v>9.5636062121631901E-4</v>
      </c>
      <c r="L77" s="91">
        <v>9.0035886601724129E-4</v>
      </c>
      <c r="M77" s="91">
        <v>9.3223887805897476E-4</v>
      </c>
      <c r="N77" s="91">
        <v>9.6050706308328771E-4</v>
      </c>
      <c r="O77" s="91">
        <v>9.2631561052488774E-4</v>
      </c>
      <c r="P77" s="91">
        <v>0</v>
      </c>
      <c r="Q77" s="91">
        <v>1.2438312870999692E-3</v>
      </c>
    </row>
    <row r="78" spans="1:17" x14ac:dyDescent="0.25">
      <c r="A78" s="92" t="s">
        <v>126</v>
      </c>
      <c r="B78" s="91">
        <v>0</v>
      </c>
      <c r="C78" s="91">
        <v>0</v>
      </c>
      <c r="D78" s="91">
        <v>0</v>
      </c>
      <c r="E78" s="91">
        <v>0</v>
      </c>
      <c r="F78" s="91">
        <v>0</v>
      </c>
      <c r="G78" s="91">
        <v>0</v>
      </c>
      <c r="H78" s="91">
        <v>0</v>
      </c>
      <c r="I78" s="91">
        <v>0</v>
      </c>
      <c r="J78" s="91">
        <v>0</v>
      </c>
      <c r="K78" s="91">
        <v>0</v>
      </c>
      <c r="L78" s="91">
        <v>0</v>
      </c>
      <c r="M78" s="91">
        <v>0</v>
      </c>
      <c r="N78" s="91">
        <v>0</v>
      </c>
      <c r="O78" s="91">
        <v>0</v>
      </c>
      <c r="P78" s="91">
        <v>0</v>
      </c>
      <c r="Q78" s="91">
        <v>0</v>
      </c>
    </row>
    <row r="79" spans="1:17" x14ac:dyDescent="0.25">
      <c r="A79" s="92" t="s">
        <v>21</v>
      </c>
      <c r="B79" s="157">
        <v>2.129161997234244E-3</v>
      </c>
      <c r="C79" s="157">
        <v>1.7505323784606894E-3</v>
      </c>
      <c r="D79" s="157">
        <v>1.8991068583313789E-3</v>
      </c>
      <c r="E79" s="157">
        <v>2.0147731137786042E-3</v>
      </c>
      <c r="F79" s="157">
        <v>1.8847129958162899E-3</v>
      </c>
      <c r="G79" s="157">
        <v>2.0128106137471511E-3</v>
      </c>
      <c r="H79" s="157">
        <v>2.2078272774333284E-3</v>
      </c>
      <c r="I79" s="157">
        <v>2.3536998089460372E-3</v>
      </c>
      <c r="J79" s="157">
        <v>2.1145855473617046E-3</v>
      </c>
      <c r="K79" s="157">
        <v>1.98606143422862E-3</v>
      </c>
      <c r="L79" s="157">
        <v>1.8697633310000019E-3</v>
      </c>
      <c r="M79" s="157">
        <v>1.9359681297278126E-3</v>
      </c>
      <c r="N79" s="157">
        <v>1.9946722951304247E-3</v>
      </c>
      <c r="O79" s="157">
        <v>1.9236673584987476E-3</v>
      </c>
      <c r="P79" s="157">
        <v>3.6038695636661016E-3</v>
      </c>
      <c r="Q79" s="157">
        <v>2.5830479582632589E-3</v>
      </c>
    </row>
    <row r="80" spans="1:17" x14ac:dyDescent="0.25">
      <c r="A80" s="156" t="s">
        <v>149</v>
      </c>
      <c r="B80" s="204">
        <v>0.61910216975375398</v>
      </c>
      <c r="C80" s="204">
        <v>0.51550737433485161</v>
      </c>
      <c r="D80" s="204">
        <v>0.55938914021535679</v>
      </c>
      <c r="E80" s="204">
        <v>0.59303145730974538</v>
      </c>
      <c r="F80" s="204">
        <v>0.55531929139137881</v>
      </c>
      <c r="G80" s="204">
        <v>0.59310703452032532</v>
      </c>
      <c r="H80" s="204">
        <v>0.65070397834693317</v>
      </c>
      <c r="I80" s="204">
        <v>0.69552615132139317</v>
      </c>
      <c r="J80" s="204">
        <v>0.61777334862228783</v>
      </c>
      <c r="K80" s="204">
        <v>0.57990850411298811</v>
      </c>
      <c r="L80" s="204">
        <v>0.54517914018081448</v>
      </c>
      <c r="M80" s="204">
        <v>0.5641450938471313</v>
      </c>
      <c r="N80" s="204">
        <v>0.58208762125754754</v>
      </c>
      <c r="O80" s="204">
        <v>0.560917604492432</v>
      </c>
      <c r="P80" s="204">
        <v>0.65049555390078506</v>
      </c>
      <c r="Q80" s="204">
        <v>0.75250014134346688</v>
      </c>
    </row>
    <row r="81" spans="1:17" x14ac:dyDescent="0.25">
      <c r="A81" s="152" t="s">
        <v>166</v>
      </c>
      <c r="B81" s="151">
        <v>0.27482927308224048</v>
      </c>
      <c r="C81" s="151">
        <v>0.20443957708875068</v>
      </c>
      <c r="D81" s="151">
        <v>0.22699441144176175</v>
      </c>
      <c r="E81" s="151">
        <v>0.24081165566966456</v>
      </c>
      <c r="F81" s="151">
        <v>0.22468798050485511</v>
      </c>
      <c r="G81" s="151">
        <v>0.23990662562241399</v>
      </c>
      <c r="H81" s="151">
        <v>0.2639739267074046</v>
      </c>
      <c r="I81" s="151">
        <v>0.27736109773962819</v>
      </c>
      <c r="J81" s="151">
        <v>0.269275459457676</v>
      </c>
      <c r="K81" s="151">
        <v>0.25150685261769939</v>
      </c>
      <c r="L81" s="151">
        <v>0.24003661091432948</v>
      </c>
      <c r="M81" s="151">
        <v>0.24480215912233383</v>
      </c>
      <c r="N81" s="151">
        <v>0.2526523309898176</v>
      </c>
      <c r="O81" s="151">
        <v>0.24487650354954932</v>
      </c>
      <c r="P81" s="151">
        <v>0.28517230486037615</v>
      </c>
      <c r="Q81" s="151">
        <v>0.32449060368239602</v>
      </c>
    </row>
    <row r="82" spans="1:17" x14ac:dyDescent="0.25">
      <c r="A82" s="154" t="s">
        <v>30</v>
      </c>
      <c r="B82" s="153">
        <v>6.1646024978393776E-2</v>
      </c>
      <c r="C82" s="153">
        <v>1.9535513563569046E-2</v>
      </c>
      <c r="D82" s="153">
        <v>2.6835255300479137E-2</v>
      </c>
      <c r="E82" s="153">
        <v>2.8936196198417106E-2</v>
      </c>
      <c r="F82" s="153">
        <v>2.579149732347542E-2</v>
      </c>
      <c r="G82" s="153">
        <v>2.7436399766383793E-2</v>
      </c>
      <c r="H82" s="153">
        <v>3.0863031207628209E-2</v>
      </c>
      <c r="I82" s="153">
        <v>2.6361184138247052E-2</v>
      </c>
      <c r="J82" s="153">
        <v>5.3906542698981541E-2</v>
      </c>
      <c r="K82" s="153">
        <v>4.9423421126974967E-2</v>
      </c>
      <c r="L82" s="153">
        <v>5.1008407526587737E-2</v>
      </c>
      <c r="M82" s="153">
        <v>4.9039146131652146E-2</v>
      </c>
      <c r="N82" s="153">
        <v>5.0071502693571641E-2</v>
      </c>
      <c r="O82" s="153">
        <v>5.0142584904454508E-2</v>
      </c>
      <c r="P82" s="153">
        <v>6.3968967138366847E-2</v>
      </c>
      <c r="Q82" s="153">
        <v>6.3285341367438366E-2</v>
      </c>
    </row>
    <row r="83" spans="1:17" x14ac:dyDescent="0.25">
      <c r="A83" s="154" t="s">
        <v>125</v>
      </c>
      <c r="B83" s="153">
        <v>5.6387108781193046E-2</v>
      </c>
      <c r="C83" s="153">
        <v>4.6858161490438623E-2</v>
      </c>
      <c r="D83" s="153">
        <v>3.4981618948867421E-2</v>
      </c>
      <c r="E83" s="153">
        <v>4.1090813311180217E-2</v>
      </c>
      <c r="F83" s="153">
        <v>3.4795833516225005E-2</v>
      </c>
      <c r="G83" s="153">
        <v>3.6896948775216674E-2</v>
      </c>
      <c r="H83" s="153">
        <v>3.6929137513139858E-2</v>
      </c>
      <c r="I83" s="153">
        <v>3.3865024749140341E-2</v>
      </c>
      <c r="J83" s="153">
        <v>3.943176235822813E-2</v>
      </c>
      <c r="K83" s="153">
        <v>4.3916278876161445E-2</v>
      </c>
      <c r="L83" s="153">
        <v>3.9303490114769635E-2</v>
      </c>
      <c r="M83" s="153">
        <v>5.4342395552455333E-2</v>
      </c>
      <c r="N83" s="153">
        <v>4.7052338234344293E-2</v>
      </c>
      <c r="O83" s="153">
        <v>4.6101636045034977E-2</v>
      </c>
      <c r="P83" s="153">
        <v>0.11647336616242691</v>
      </c>
      <c r="Q83" s="153">
        <v>8.0420747155887151E-2</v>
      </c>
    </row>
    <row r="84" spans="1:17" x14ac:dyDescent="0.25">
      <c r="A84" s="154" t="s">
        <v>29</v>
      </c>
      <c r="B84" s="153">
        <v>9.8998954974052214E-2</v>
      </c>
      <c r="C84" s="153">
        <v>8.1393936366028569E-2</v>
      </c>
      <c r="D84" s="153">
        <v>8.8302155779167654E-2</v>
      </c>
      <c r="E84" s="153">
        <v>9.3680252152253216E-2</v>
      </c>
      <c r="F84" s="153">
        <v>8.7632889021220156E-2</v>
      </c>
      <c r="G84" s="153">
        <v>9.3589002424659576E-2</v>
      </c>
      <c r="H84" s="153">
        <v>0.10265662899912247</v>
      </c>
      <c r="I84" s="153">
        <v>0.10943921679560609</v>
      </c>
      <c r="J84" s="153">
        <v>9.8321198510951918E-2</v>
      </c>
      <c r="K84" s="153">
        <v>9.2345254498391927E-2</v>
      </c>
      <c r="L84" s="153">
        <v>8.6937779303900675E-2</v>
      </c>
      <c r="M84" s="153">
        <v>9.0016082362491173E-2</v>
      </c>
      <c r="N84" s="153">
        <v>9.2745630905547882E-2</v>
      </c>
      <c r="O84" s="153">
        <v>8.9444137391355011E-2</v>
      </c>
      <c r="P84" s="153">
        <v>0.10472997155958241</v>
      </c>
      <c r="Q84" s="153">
        <v>0.12010314332497854</v>
      </c>
    </row>
    <row r="85" spans="1:17" x14ac:dyDescent="0.25">
      <c r="A85" s="154" t="s">
        <v>26</v>
      </c>
      <c r="B85" s="153">
        <v>5.7797184348601434E-2</v>
      </c>
      <c r="C85" s="153">
        <v>5.6651965668714444E-2</v>
      </c>
      <c r="D85" s="153">
        <v>7.6875381413247554E-2</v>
      </c>
      <c r="E85" s="153">
        <v>7.7104394007814006E-2</v>
      </c>
      <c r="F85" s="153">
        <v>7.6467760643934499E-2</v>
      </c>
      <c r="G85" s="153">
        <v>8.1984274656153919E-2</v>
      </c>
      <c r="H85" s="153">
        <v>9.3525128987514097E-2</v>
      </c>
      <c r="I85" s="153">
        <v>0.10769567205663473</v>
      </c>
      <c r="J85" s="153">
        <v>7.7615955889514421E-2</v>
      </c>
      <c r="K85" s="153">
        <v>6.5821898116171063E-2</v>
      </c>
      <c r="L85" s="153">
        <v>6.2786933969071423E-2</v>
      </c>
      <c r="M85" s="153">
        <v>5.1404535075735155E-2</v>
      </c>
      <c r="N85" s="153">
        <v>6.2782859156353774E-2</v>
      </c>
      <c r="O85" s="153">
        <v>5.9188145208704815E-2</v>
      </c>
      <c r="P85" s="153">
        <v>0</v>
      </c>
      <c r="Q85" s="153">
        <v>6.0681371834091967E-2</v>
      </c>
    </row>
    <row r="86" spans="1:17" x14ac:dyDescent="0.25">
      <c r="A86" s="152" t="s">
        <v>165</v>
      </c>
      <c r="B86" s="151">
        <v>0.34427289667151345</v>
      </c>
      <c r="C86" s="151">
        <v>0.31106779724610095</v>
      </c>
      <c r="D86" s="151">
        <v>0.33239472877359505</v>
      </c>
      <c r="E86" s="151">
        <v>0.35221980164008082</v>
      </c>
      <c r="F86" s="151">
        <v>0.3306313108865237</v>
      </c>
      <c r="G86" s="151">
        <v>0.35320040889791132</v>
      </c>
      <c r="H86" s="151">
        <v>0.38673005163952856</v>
      </c>
      <c r="I86" s="151">
        <v>0.41816505358176498</v>
      </c>
      <c r="J86" s="151">
        <v>0.34849788916461183</v>
      </c>
      <c r="K86" s="151">
        <v>0.32840165149528877</v>
      </c>
      <c r="L86" s="151">
        <v>0.305142529266485</v>
      </c>
      <c r="M86" s="151">
        <v>0.31934293472479752</v>
      </c>
      <c r="N86" s="151">
        <v>0.32943529026772994</v>
      </c>
      <c r="O86" s="151">
        <v>0.31604110094288268</v>
      </c>
      <c r="P86" s="151">
        <v>0.36532324904040897</v>
      </c>
      <c r="Q86" s="151">
        <v>0.42800953766107092</v>
      </c>
    </row>
    <row r="87" spans="1:17" x14ac:dyDescent="0.25">
      <c r="A87" s="156" t="s">
        <v>148</v>
      </c>
      <c r="B87" s="206">
        <v>1.1581387153898732</v>
      </c>
      <c r="C87" s="206">
        <v>0.98640386177373029</v>
      </c>
      <c r="D87" s="206">
        <v>1.066821327265715</v>
      </c>
      <c r="E87" s="206">
        <v>1.1314925118017816</v>
      </c>
      <c r="F87" s="206">
        <v>1.0592409426875669</v>
      </c>
      <c r="G87" s="206">
        <v>1.1313005890047168</v>
      </c>
      <c r="H87" s="206">
        <v>1.240468098216523</v>
      </c>
      <c r="I87" s="206">
        <v>1.3263960402243788</v>
      </c>
      <c r="J87" s="206">
        <v>1.1734017930997536</v>
      </c>
      <c r="K87" s="206">
        <v>1.1027684709246357</v>
      </c>
      <c r="L87" s="206">
        <v>1.0355095229354321</v>
      </c>
      <c r="M87" s="206">
        <v>1.0743670671518892</v>
      </c>
      <c r="N87" s="206">
        <v>1.1072712455156599</v>
      </c>
      <c r="O87" s="206">
        <v>1.0667354984576556</v>
      </c>
      <c r="P87" s="206">
        <v>1.2455065468512352</v>
      </c>
      <c r="Q87" s="206">
        <v>1.4291856044317057</v>
      </c>
    </row>
    <row r="88" spans="1:17" x14ac:dyDescent="0.25">
      <c r="A88" s="152" t="s">
        <v>164</v>
      </c>
      <c r="B88" s="151">
        <v>0.20387626596363695</v>
      </c>
      <c r="C88" s="151">
        <v>4.8978457120890669E-2</v>
      </c>
      <c r="D88" s="151">
        <v>6.5125665150809461E-2</v>
      </c>
      <c r="E88" s="151">
        <v>7.0052552402917023E-2</v>
      </c>
      <c r="F88" s="151">
        <v>6.2859468479589356E-2</v>
      </c>
      <c r="G88" s="151">
        <v>6.6905498397750535E-2</v>
      </c>
      <c r="H88" s="151">
        <v>7.5028993432613114E-2</v>
      </c>
      <c r="I88" s="151">
        <v>6.6225273478525887E-2</v>
      </c>
      <c r="J88" s="151">
        <v>0.12317808732562091</v>
      </c>
      <c r="K88" s="151">
        <v>0.11310623726669405</v>
      </c>
      <c r="L88" s="151">
        <v>0.11594034378276366</v>
      </c>
      <c r="M88" s="151">
        <v>0.11200393455613486</v>
      </c>
      <c r="N88" s="151">
        <v>0.11449406632784105</v>
      </c>
      <c r="O88" s="151">
        <v>0.11432268182681314</v>
      </c>
      <c r="P88" s="151">
        <v>0.14457839680600182</v>
      </c>
      <c r="Q88" s="151">
        <v>0.16328192375221556</v>
      </c>
    </row>
    <row r="89" spans="1:17" x14ac:dyDescent="0.25">
      <c r="A89" s="154" t="s">
        <v>30</v>
      </c>
      <c r="B89" s="205">
        <v>0.13135590121390459</v>
      </c>
      <c r="C89" s="205">
        <v>4.1626446972346721E-2</v>
      </c>
      <c r="D89" s="205">
        <v>5.7180801933865308E-2</v>
      </c>
      <c r="E89" s="205">
        <v>6.1657505584141473E-2</v>
      </c>
      <c r="F89" s="205">
        <v>5.4956753104008424E-2</v>
      </c>
      <c r="G89" s="205">
        <v>5.8461725936772783E-2</v>
      </c>
      <c r="H89" s="205">
        <v>6.5763222850001468E-2</v>
      </c>
      <c r="I89" s="205">
        <v>5.6170646862612236E-2</v>
      </c>
      <c r="J89" s="205">
        <v>0.11486454317261072</v>
      </c>
      <c r="K89" s="205">
        <v>0.10531186764245583</v>
      </c>
      <c r="L89" s="205">
        <v>0.10868917083444411</v>
      </c>
      <c r="M89" s="205">
        <v>0.10449305104653923</v>
      </c>
      <c r="N89" s="205">
        <v>0.1066928056391922</v>
      </c>
      <c r="O89" s="205">
        <v>0.10684426824970233</v>
      </c>
      <c r="P89" s="205">
        <v>0.13630564713828472</v>
      </c>
      <c r="Q89" s="205">
        <v>0.13484897123314996</v>
      </c>
    </row>
    <row r="90" spans="1:17" x14ac:dyDescent="0.25">
      <c r="A90" s="154" t="s">
        <v>125</v>
      </c>
      <c r="B90" s="205">
        <v>3.5812401022150227E-2</v>
      </c>
      <c r="C90" s="205">
        <v>3.3281929824134503E-3</v>
      </c>
      <c r="D90" s="205">
        <v>2.4846382144728292E-3</v>
      </c>
      <c r="E90" s="205">
        <v>2.9185557468326367E-3</v>
      </c>
      <c r="F90" s="205">
        <v>2.471442439105465E-3</v>
      </c>
      <c r="G90" s="205">
        <v>2.6206782784510712E-3</v>
      </c>
      <c r="H90" s="205">
        <v>2.6229645468034898E-3</v>
      </c>
      <c r="I90" s="205">
        <v>2.4053299176568397E-3</v>
      </c>
      <c r="J90" s="205">
        <v>2.8007183933502918E-3</v>
      </c>
      <c r="K90" s="205">
        <v>3.119239989797221E-3</v>
      </c>
      <c r="L90" s="205">
        <v>2.7916076052413026E-3</v>
      </c>
      <c r="M90" s="205">
        <v>3.8597754109947883E-3</v>
      </c>
      <c r="N90" s="205">
        <v>3.3419847671497679E-3</v>
      </c>
      <c r="O90" s="205">
        <v>3.274459276302895E-3</v>
      </c>
      <c r="P90" s="205">
        <v>8.2727496677171136E-3</v>
      </c>
      <c r="Q90" s="205">
        <v>1.6205279564890988E-2</v>
      </c>
    </row>
    <row r="91" spans="1:17" x14ac:dyDescent="0.25">
      <c r="A91" s="154" t="s">
        <v>29</v>
      </c>
      <c r="B91" s="205">
        <v>0</v>
      </c>
      <c r="C91" s="205">
        <v>0</v>
      </c>
      <c r="D91" s="205">
        <v>0</v>
      </c>
      <c r="E91" s="205">
        <v>0</v>
      </c>
      <c r="F91" s="205">
        <v>0</v>
      </c>
      <c r="G91" s="205">
        <v>0</v>
      </c>
      <c r="H91" s="205">
        <v>0</v>
      </c>
      <c r="I91" s="205">
        <v>0</v>
      </c>
      <c r="J91" s="205">
        <v>0</v>
      </c>
      <c r="K91" s="205">
        <v>0</v>
      </c>
      <c r="L91" s="205">
        <v>0</v>
      </c>
      <c r="M91" s="205">
        <v>0</v>
      </c>
      <c r="N91" s="205">
        <v>0</v>
      </c>
      <c r="O91" s="205">
        <v>0</v>
      </c>
      <c r="P91" s="205">
        <v>0</v>
      </c>
      <c r="Q91" s="205">
        <v>0</v>
      </c>
    </row>
    <row r="92" spans="1:17" x14ac:dyDescent="0.25">
      <c r="A92" s="154" t="s">
        <v>26</v>
      </c>
      <c r="B92" s="205">
        <v>3.6707963727582157E-2</v>
      </c>
      <c r="C92" s="205">
        <v>4.0238171661304946E-3</v>
      </c>
      <c r="D92" s="205">
        <v>5.4602250024713226E-3</v>
      </c>
      <c r="E92" s="205">
        <v>5.4764910719429056E-3</v>
      </c>
      <c r="F92" s="205">
        <v>5.4312729364754692E-3</v>
      </c>
      <c r="G92" s="205">
        <v>5.8230941825266813E-3</v>
      </c>
      <c r="H92" s="205">
        <v>6.6428060358081544E-3</v>
      </c>
      <c r="I92" s="205">
        <v>7.6492966982568134E-3</v>
      </c>
      <c r="J92" s="205">
        <v>5.5128257596598973E-3</v>
      </c>
      <c r="K92" s="205">
        <v>4.6751296344410059E-3</v>
      </c>
      <c r="L92" s="205">
        <v>4.4595653430782442E-3</v>
      </c>
      <c r="M92" s="205">
        <v>3.6511080986008377E-3</v>
      </c>
      <c r="N92" s="205">
        <v>4.4592759214990797E-3</v>
      </c>
      <c r="O92" s="205">
        <v>4.2039543008079152E-3</v>
      </c>
      <c r="P92" s="205">
        <v>0</v>
      </c>
      <c r="Q92" s="205">
        <v>1.2227672954174637E-2</v>
      </c>
    </row>
    <row r="93" spans="1:17" x14ac:dyDescent="0.25">
      <c r="A93" s="152" t="s">
        <v>163</v>
      </c>
      <c r="B93" s="151">
        <v>0.95426244942623617</v>
      </c>
      <c r="C93" s="151">
        <v>0.93742540465283963</v>
      </c>
      <c r="D93" s="151">
        <v>1.0016956621149056</v>
      </c>
      <c r="E93" s="151">
        <v>1.0614399593988646</v>
      </c>
      <c r="F93" s="151">
        <v>0.9963814742079774</v>
      </c>
      <c r="G93" s="151">
        <v>1.0643950906069661</v>
      </c>
      <c r="H93" s="151">
        <v>1.1654391047839099</v>
      </c>
      <c r="I93" s="151">
        <v>1.260170766745853</v>
      </c>
      <c r="J93" s="151">
        <v>1.0502237057741326</v>
      </c>
      <c r="K93" s="151">
        <v>0.9896622336579417</v>
      </c>
      <c r="L93" s="151">
        <v>0.91956917915266845</v>
      </c>
      <c r="M93" s="151">
        <v>0.96236313259575434</v>
      </c>
      <c r="N93" s="151">
        <v>0.99277717918781883</v>
      </c>
      <c r="O93" s="151">
        <v>0.95241281663084254</v>
      </c>
      <c r="P93" s="151">
        <v>1.1009281500452333</v>
      </c>
      <c r="Q93" s="151">
        <v>1.2659036806794901</v>
      </c>
    </row>
    <row r="94" spans="1:17" x14ac:dyDescent="0.25">
      <c r="A94" s="156" t="s">
        <v>147</v>
      </c>
      <c r="B94" s="206">
        <v>0.50695907657259565</v>
      </c>
      <c r="C94" s="206">
        <v>0.42129752672482157</v>
      </c>
      <c r="D94" s="206">
        <v>0.48021955228158208</v>
      </c>
      <c r="E94" s="206">
        <v>0.51249206712629181</v>
      </c>
      <c r="F94" s="206">
        <v>0.47762570411326466</v>
      </c>
      <c r="G94" s="206">
        <v>0.51390301102720026</v>
      </c>
      <c r="H94" s="206">
        <v>0.5591901835431069</v>
      </c>
      <c r="I94" s="206">
        <v>0.589998975166937</v>
      </c>
      <c r="J94" s="206">
        <v>0.51165810648854559</v>
      </c>
      <c r="K94" s="206">
        <v>0.48257741349668054</v>
      </c>
      <c r="L94" s="206">
        <v>0.44821243744927164</v>
      </c>
      <c r="M94" s="206">
        <v>0.46973243444199042</v>
      </c>
      <c r="N94" s="206">
        <v>0.49371077835141786</v>
      </c>
      <c r="O94" s="206">
        <v>0.47494357646755037</v>
      </c>
      <c r="P94" s="206">
        <v>0.57638377573448585</v>
      </c>
      <c r="Q94" s="206">
        <v>0.61421317310413648</v>
      </c>
    </row>
    <row r="95" spans="1:17" x14ac:dyDescent="0.25">
      <c r="A95" s="152" t="s">
        <v>162</v>
      </c>
      <c r="B95" s="151">
        <v>0.16984599680411294</v>
      </c>
      <c r="C95" s="151">
        <v>0.12560722291780124</v>
      </c>
      <c r="D95" s="151">
        <v>5.6370304809091984E-2</v>
      </c>
      <c r="E95" s="151">
        <v>5.0435081733195219E-2</v>
      </c>
      <c r="F95" s="151">
        <v>5.2423335569695258E-2</v>
      </c>
      <c r="G95" s="151">
        <v>4.3008394442115946E-2</v>
      </c>
      <c r="H95" s="151">
        <v>6.4495575328216481E-2</v>
      </c>
      <c r="I95" s="151">
        <v>9.3068939391012573E-2</v>
      </c>
      <c r="J95" s="151">
        <v>0.14418613304195288</v>
      </c>
      <c r="K95" s="151">
        <v>0.12668064773325025</v>
      </c>
      <c r="L95" s="151">
        <v>0.14293410289648092</v>
      </c>
      <c r="M95" s="151">
        <v>0.12149887162879836</v>
      </c>
      <c r="N95" s="151">
        <v>9.3159181984390493E-2</v>
      </c>
      <c r="O95" s="151">
        <v>9.3867349672856204E-2</v>
      </c>
      <c r="P95" s="151">
        <v>3.4249929030351497E-2</v>
      </c>
      <c r="Q95" s="151">
        <v>0.20064219560842297</v>
      </c>
    </row>
    <row r="96" spans="1:17" x14ac:dyDescent="0.25">
      <c r="A96" s="154" t="s">
        <v>30</v>
      </c>
      <c r="B96" s="153">
        <v>2.9039538122470163E-2</v>
      </c>
      <c r="C96" s="153">
        <v>9.2025769880560628E-3</v>
      </c>
      <c r="D96" s="153">
        <v>1.2641259831394044E-2</v>
      </c>
      <c r="E96" s="153">
        <v>1.363094819037766E-2</v>
      </c>
      <c r="F96" s="153">
        <v>1.214957769009695E-2</v>
      </c>
      <c r="G96" s="153">
        <v>1.2924440419937556E-2</v>
      </c>
      <c r="H96" s="153">
        <v>1.4538620643310417E-2</v>
      </c>
      <c r="I96" s="153">
        <v>1.2417939550918095E-2</v>
      </c>
      <c r="J96" s="153">
        <v>2.5393707093138655E-2</v>
      </c>
      <c r="K96" s="153">
        <v>2.3281847004129115E-2</v>
      </c>
      <c r="L96" s="153">
        <v>2.4028485136778993E-2</v>
      </c>
      <c r="M96" s="153">
        <v>2.3100826924081743E-2</v>
      </c>
      <c r="N96" s="153">
        <v>2.3587138210922294E-2</v>
      </c>
      <c r="O96" s="153">
        <v>2.3620622844740768E-2</v>
      </c>
      <c r="P96" s="153">
        <v>3.0133804418382575E-2</v>
      </c>
      <c r="Q96" s="153">
        <v>2.981176943488863E-2</v>
      </c>
    </row>
    <row r="97" spans="1:17" x14ac:dyDescent="0.25">
      <c r="A97" s="154" t="s">
        <v>125</v>
      </c>
      <c r="B97" s="153">
        <v>6.9533811395156159E-2</v>
      </c>
      <c r="C97" s="153">
        <v>5.2695401376782129E-2</v>
      </c>
      <c r="D97" s="153">
        <v>1.3675610676628079E-2</v>
      </c>
      <c r="E97" s="153">
        <v>1.2795034712415436E-2</v>
      </c>
      <c r="F97" s="153">
        <v>1.2594946126170055E-2</v>
      </c>
      <c r="G97" s="153">
        <v>9.3371020121868938E-3</v>
      </c>
      <c r="H97" s="153">
        <v>1.4141869781524897E-2</v>
      </c>
      <c r="I97" s="153">
        <v>1.9293830612991805E-2</v>
      </c>
      <c r="J97" s="153">
        <v>4.00195303257131E-2</v>
      </c>
      <c r="K97" s="153">
        <v>4.1379314772087054E-2</v>
      </c>
      <c r="L97" s="153">
        <v>4.5777121744259165E-2</v>
      </c>
      <c r="M97" s="153">
        <v>5.0565869242415844E-2</v>
      </c>
      <c r="N97" s="153">
        <v>2.980399191744949E-2</v>
      </c>
      <c r="O97" s="153">
        <v>3.0757866480701352E-2</v>
      </c>
      <c r="P97" s="153">
        <v>4.1161246119689248E-3</v>
      </c>
      <c r="Q97" s="153">
        <v>9.736431038863369E-2</v>
      </c>
    </row>
    <row r="98" spans="1:17" x14ac:dyDescent="0.25">
      <c r="A98" s="154" t="s">
        <v>26</v>
      </c>
      <c r="B98" s="153">
        <v>7.1272647286486634E-2</v>
      </c>
      <c r="C98" s="153">
        <v>6.3709244552963035E-2</v>
      </c>
      <c r="D98" s="153">
        <v>3.0053434301069857E-2</v>
      </c>
      <c r="E98" s="153">
        <v>2.4009098830402125E-2</v>
      </c>
      <c r="F98" s="153">
        <v>2.7678811753428255E-2</v>
      </c>
      <c r="G98" s="153">
        <v>2.07468520099915E-2</v>
      </c>
      <c r="H98" s="153">
        <v>3.5815084903381166E-2</v>
      </c>
      <c r="I98" s="153">
        <v>6.135716922710268E-2</v>
      </c>
      <c r="J98" s="153">
        <v>7.8772895623101122E-2</v>
      </c>
      <c r="K98" s="153">
        <v>6.2019485957034083E-2</v>
      </c>
      <c r="L98" s="153">
        <v>7.3128496015442773E-2</v>
      </c>
      <c r="M98" s="153">
        <v>4.7832175462300765E-2</v>
      </c>
      <c r="N98" s="153">
        <v>3.976805185601872E-2</v>
      </c>
      <c r="O98" s="153">
        <v>3.9488860347414084E-2</v>
      </c>
      <c r="P98" s="153">
        <v>0</v>
      </c>
      <c r="Q98" s="153">
        <v>7.3466115784900643E-2</v>
      </c>
    </row>
    <row r="99" spans="1:17" x14ac:dyDescent="0.25">
      <c r="A99" s="152" t="s">
        <v>161</v>
      </c>
      <c r="B99" s="151">
        <v>0.28737850549853694</v>
      </c>
      <c r="C99" s="151">
        <v>0.23627753214669664</v>
      </c>
      <c r="D99" s="151">
        <v>0.25585315414586191</v>
      </c>
      <c r="E99" s="151">
        <v>0.2720324823927544</v>
      </c>
      <c r="F99" s="151">
        <v>0.25399250757342173</v>
      </c>
      <c r="G99" s="151">
        <v>0.27151226221463881</v>
      </c>
      <c r="H99" s="151">
        <v>0.29791239412159903</v>
      </c>
      <c r="I99" s="151">
        <v>0.31762629291848188</v>
      </c>
      <c r="J99" s="151">
        <v>0.28453080791673219</v>
      </c>
      <c r="K99" s="151">
        <v>0.26751000960414401</v>
      </c>
      <c r="L99" s="151">
        <v>0.25224610486765592</v>
      </c>
      <c r="M99" s="151">
        <v>0.2606799406610264</v>
      </c>
      <c r="N99" s="151">
        <v>0.26828686946429098</v>
      </c>
      <c r="O99" s="151">
        <v>0.2587608434146102</v>
      </c>
      <c r="P99" s="151">
        <v>0.30182044349224563</v>
      </c>
      <c r="Q99" s="151">
        <v>0.34761888426650123</v>
      </c>
    </row>
    <row r="100" spans="1:17" x14ac:dyDescent="0.25">
      <c r="A100" s="150" t="s">
        <v>33</v>
      </c>
      <c r="B100" s="87">
        <v>0.20335377456440709</v>
      </c>
      <c r="C100" s="87">
        <v>0.16911947064309407</v>
      </c>
      <c r="D100" s="87">
        <v>0.20599271108809958</v>
      </c>
      <c r="E100" s="87">
        <v>0.19788172768992998</v>
      </c>
      <c r="F100" s="87">
        <v>0.20197243648733706</v>
      </c>
      <c r="G100" s="87">
        <v>0.20779697255196092</v>
      </c>
      <c r="H100" s="87">
        <v>0.22669650198718044</v>
      </c>
      <c r="I100" s="87">
        <v>0.24366852002185524</v>
      </c>
      <c r="J100" s="87">
        <v>0.23893339385600912</v>
      </c>
      <c r="K100" s="87">
        <v>0.21229817061275189</v>
      </c>
      <c r="L100" s="87">
        <v>0.1881196058046726</v>
      </c>
      <c r="M100" s="87">
        <v>0.20335287173680064</v>
      </c>
      <c r="N100" s="87">
        <v>0.22365112417550925</v>
      </c>
      <c r="O100" s="87">
        <v>0.21441606553258313</v>
      </c>
      <c r="P100" s="87">
        <v>0.25227494399684386</v>
      </c>
      <c r="Q100" s="87">
        <v>0.27321758025384785</v>
      </c>
    </row>
    <row r="101" spans="1:17" x14ac:dyDescent="0.25">
      <c r="A101" s="150" t="s">
        <v>31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30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125</v>
      </c>
      <c r="B103" s="87">
        <v>1.6215687373681956E-2</v>
      </c>
      <c r="C103" s="87">
        <v>1.2246620838643328E-2</v>
      </c>
      <c r="D103" s="87">
        <v>9.2751730457224651E-3</v>
      </c>
      <c r="E103" s="87">
        <v>1.0893088550438164E-2</v>
      </c>
      <c r="F103" s="87">
        <v>9.2047987420660407E-3</v>
      </c>
      <c r="G103" s="87">
        <v>9.758071732193993E-3</v>
      </c>
      <c r="H103" s="87">
        <v>9.7960372640089246E-3</v>
      </c>
      <c r="I103" s="87">
        <v>8.873622034406432E-3</v>
      </c>
      <c r="J103" s="87">
        <v>1.1104477417557733E-2</v>
      </c>
      <c r="K103" s="87">
        <v>1.232517920252971E-2</v>
      </c>
      <c r="L103" s="87">
        <v>1.1178050230142317E-2</v>
      </c>
      <c r="M103" s="87">
        <v>1.5300731946713164E-2</v>
      </c>
      <c r="N103" s="87">
        <v>1.3207221517454236E-2</v>
      </c>
      <c r="O103" s="87">
        <v>1.30102676978058E-2</v>
      </c>
      <c r="P103" s="87">
        <v>3.3927093277230022E-2</v>
      </c>
      <c r="Q103" s="87">
        <v>2.258522782350874E-2</v>
      </c>
    </row>
    <row r="104" spans="1:17" x14ac:dyDescent="0.25">
      <c r="A104" s="150" t="s">
        <v>29</v>
      </c>
      <c r="B104" s="87">
        <v>5.100144525493204E-2</v>
      </c>
      <c r="C104" s="87">
        <v>3.9942093143536424E-2</v>
      </c>
      <c r="D104" s="87">
        <v>2.0093529966645887E-2</v>
      </c>
      <c r="E104" s="87">
        <v>4.2634146614496021E-2</v>
      </c>
      <c r="F104" s="87">
        <v>2.2478765245099171E-2</v>
      </c>
      <c r="G104" s="87">
        <v>3.2161812980451315E-2</v>
      </c>
      <c r="H104" s="87">
        <v>3.6550738982079438E-2</v>
      </c>
      <c r="I104" s="87">
        <v>3.6907948662145883E-2</v>
      </c>
      <c r="J104" s="87">
        <v>1.2499738659301915E-2</v>
      </c>
      <c r="K104" s="87">
        <v>2.4239745745468097E-2</v>
      </c>
      <c r="L104" s="87">
        <v>3.494248030917653E-2</v>
      </c>
      <c r="M104" s="87">
        <v>2.7333654115675714E-2</v>
      </c>
      <c r="N104" s="87">
        <v>1.3579160263500078E-2</v>
      </c>
      <c r="O104" s="87">
        <v>1.4410139559912782E-2</v>
      </c>
      <c r="P104" s="87">
        <v>1.561840621817173E-2</v>
      </c>
      <c r="Q104" s="87">
        <v>3.4513282656284471E-2</v>
      </c>
    </row>
    <row r="105" spans="1:17" x14ac:dyDescent="0.25">
      <c r="A105" s="150" t="s">
        <v>28</v>
      </c>
      <c r="B105" s="87">
        <v>0</v>
      </c>
      <c r="C105" s="87">
        <v>0</v>
      </c>
      <c r="D105" s="87">
        <v>0</v>
      </c>
      <c r="E105" s="87">
        <v>0</v>
      </c>
      <c r="F105" s="87">
        <v>0</v>
      </c>
      <c r="G105" s="87">
        <v>0</v>
      </c>
      <c r="H105" s="87">
        <v>0</v>
      </c>
      <c r="I105" s="87">
        <v>0</v>
      </c>
      <c r="J105" s="87">
        <v>0</v>
      </c>
      <c r="K105" s="87">
        <v>0</v>
      </c>
      <c r="L105" s="87">
        <v>0</v>
      </c>
      <c r="M105" s="87">
        <v>0</v>
      </c>
      <c r="N105" s="87">
        <v>0</v>
      </c>
      <c r="O105" s="87">
        <v>0</v>
      </c>
      <c r="P105" s="87">
        <v>0</v>
      </c>
      <c r="Q105" s="87">
        <v>0</v>
      </c>
    </row>
    <row r="106" spans="1:17" x14ac:dyDescent="0.25">
      <c r="A106" s="150" t="s">
        <v>26</v>
      </c>
      <c r="B106" s="87">
        <v>1.6807598305515863E-2</v>
      </c>
      <c r="C106" s="87">
        <v>1.4969347521422812E-2</v>
      </c>
      <c r="D106" s="87">
        <v>2.0491740045394009E-2</v>
      </c>
      <c r="E106" s="87">
        <v>2.0623519537890277E-2</v>
      </c>
      <c r="F106" s="87">
        <v>2.0336507098919467E-2</v>
      </c>
      <c r="G106" s="87">
        <v>2.1795404950032595E-2</v>
      </c>
      <c r="H106" s="87">
        <v>2.4869115888330223E-2</v>
      </c>
      <c r="I106" s="87">
        <v>2.8176202200074323E-2</v>
      </c>
      <c r="J106" s="87">
        <v>2.1993197983863396E-2</v>
      </c>
      <c r="K106" s="87">
        <v>1.8646914043394289E-2</v>
      </c>
      <c r="L106" s="87">
        <v>1.8005968523664477E-2</v>
      </c>
      <c r="M106" s="87">
        <v>1.4692682861836889E-2</v>
      </c>
      <c r="N106" s="87">
        <v>1.7849363507827377E-2</v>
      </c>
      <c r="O106" s="87">
        <v>1.6924370624308498E-2</v>
      </c>
      <c r="P106" s="87">
        <v>0</v>
      </c>
      <c r="Q106" s="87">
        <v>1.7302793532860194E-2</v>
      </c>
    </row>
    <row r="107" spans="1:17" x14ac:dyDescent="0.25">
      <c r="A107" s="150" t="s">
        <v>25</v>
      </c>
      <c r="B107" s="87">
        <v>0</v>
      </c>
      <c r="C107" s="87">
        <v>0</v>
      </c>
      <c r="D107" s="87">
        <v>0</v>
      </c>
      <c r="E107" s="87">
        <v>0</v>
      </c>
      <c r="F107" s="87">
        <v>0</v>
      </c>
      <c r="G107" s="87">
        <v>0</v>
      </c>
      <c r="H107" s="87">
        <v>0</v>
      </c>
      <c r="I107" s="87">
        <v>0</v>
      </c>
      <c r="J107" s="87">
        <v>0</v>
      </c>
      <c r="K107" s="87">
        <v>0</v>
      </c>
      <c r="L107" s="87">
        <v>0</v>
      </c>
      <c r="M107" s="87">
        <v>0</v>
      </c>
      <c r="N107" s="87">
        <v>0</v>
      </c>
      <c r="O107" s="87">
        <v>0</v>
      </c>
      <c r="P107" s="87">
        <v>0</v>
      </c>
      <c r="Q107" s="87">
        <v>0</v>
      </c>
    </row>
    <row r="108" spans="1:17" x14ac:dyDescent="0.25">
      <c r="A108" s="150" t="s">
        <v>86</v>
      </c>
      <c r="B108" s="87">
        <v>0</v>
      </c>
      <c r="C108" s="87">
        <v>0</v>
      </c>
      <c r="D108" s="87">
        <v>0</v>
      </c>
      <c r="E108" s="87">
        <v>0</v>
      </c>
      <c r="F108" s="87">
        <v>0</v>
      </c>
      <c r="G108" s="87">
        <v>0</v>
      </c>
      <c r="H108" s="87">
        <v>0</v>
      </c>
      <c r="I108" s="87">
        <v>0</v>
      </c>
      <c r="J108" s="87">
        <v>0</v>
      </c>
      <c r="K108" s="87">
        <v>0</v>
      </c>
      <c r="L108" s="87">
        <v>0</v>
      </c>
      <c r="M108" s="87">
        <v>0</v>
      </c>
      <c r="N108" s="87">
        <v>0</v>
      </c>
      <c r="O108" s="87">
        <v>0</v>
      </c>
      <c r="P108" s="87">
        <v>0</v>
      </c>
      <c r="Q108" s="87">
        <v>0</v>
      </c>
    </row>
    <row r="109" spans="1:17" x14ac:dyDescent="0.25">
      <c r="A109" s="150" t="s">
        <v>22</v>
      </c>
      <c r="B109" s="87">
        <v>0</v>
      </c>
      <c r="C109" s="87">
        <v>0</v>
      </c>
      <c r="D109" s="87">
        <v>0</v>
      </c>
      <c r="E109" s="87">
        <v>0</v>
      </c>
      <c r="F109" s="87">
        <v>0</v>
      </c>
      <c r="G109" s="87">
        <v>0</v>
      </c>
      <c r="H109" s="87">
        <v>0</v>
      </c>
      <c r="I109" s="87">
        <v>0</v>
      </c>
      <c r="J109" s="87">
        <v>0</v>
      </c>
      <c r="K109" s="87">
        <v>0</v>
      </c>
      <c r="L109" s="87">
        <v>0</v>
      </c>
      <c r="M109" s="87">
        <v>0</v>
      </c>
      <c r="N109" s="87">
        <v>0</v>
      </c>
      <c r="O109" s="87">
        <v>0</v>
      </c>
      <c r="P109" s="87">
        <v>0</v>
      </c>
      <c r="Q109" s="87">
        <v>0</v>
      </c>
    </row>
    <row r="110" spans="1:17" x14ac:dyDescent="0.25">
      <c r="A110" s="149" t="s">
        <v>160</v>
      </c>
      <c r="B110" s="148">
        <v>4.9734574269945764E-2</v>
      </c>
      <c r="C110" s="148">
        <v>5.9412771660323653E-2</v>
      </c>
      <c r="D110" s="148">
        <v>0.16799609332662815</v>
      </c>
      <c r="E110" s="148">
        <v>0.19002450300034215</v>
      </c>
      <c r="F110" s="148">
        <v>0.17120986097014768</v>
      </c>
      <c r="G110" s="148">
        <v>0.19938235437044549</v>
      </c>
      <c r="H110" s="148">
        <v>0.19678221409329136</v>
      </c>
      <c r="I110" s="148">
        <v>0.17930374285744255</v>
      </c>
      <c r="J110" s="148">
        <v>8.2941165529860514E-2</v>
      </c>
      <c r="K110" s="148">
        <v>8.8386756159286303E-2</v>
      </c>
      <c r="L110" s="148">
        <v>5.3032229685134741E-2</v>
      </c>
      <c r="M110" s="148">
        <v>8.7553622152165694E-2</v>
      </c>
      <c r="N110" s="148">
        <v>0.13226472690273636</v>
      </c>
      <c r="O110" s="148">
        <v>0.12231538338008396</v>
      </c>
      <c r="P110" s="148">
        <v>0.24031340321188877</v>
      </c>
      <c r="Q110" s="148">
        <v>6.5952093229212264E-2</v>
      </c>
    </row>
    <row r="111" spans="1:17" x14ac:dyDescent="0.25">
      <c r="A111" s="195"/>
      <c r="B111" s="194"/>
      <c r="C111" s="194"/>
      <c r="D111" s="194"/>
      <c r="E111" s="194"/>
      <c r="F111" s="194"/>
      <c r="G111" s="194"/>
      <c r="H111" s="194"/>
      <c r="I111" s="194"/>
      <c r="J111" s="194"/>
      <c r="K111" s="194"/>
      <c r="L111" s="194"/>
      <c r="M111" s="194"/>
      <c r="N111" s="194"/>
      <c r="O111" s="194"/>
      <c r="P111" s="194"/>
      <c r="Q111" s="194"/>
    </row>
    <row r="112" spans="1:17" ht="12.75" x14ac:dyDescent="0.25">
      <c r="A112" s="97" t="s">
        <v>42</v>
      </c>
      <c r="B112" s="96">
        <v>59.074351462577731</v>
      </c>
      <c r="C112" s="96">
        <v>69.094410123132263</v>
      </c>
      <c r="D112" s="96">
        <v>71.767164862387787</v>
      </c>
      <c r="E112" s="96">
        <v>69.705416930256334</v>
      </c>
      <c r="F112" s="96">
        <v>73.377444236706779</v>
      </c>
      <c r="G112" s="96">
        <v>80.116599493458878</v>
      </c>
      <c r="H112" s="96">
        <v>76.834885434087425</v>
      </c>
      <c r="I112" s="96">
        <v>76.848745036960423</v>
      </c>
      <c r="J112" s="96">
        <v>72.46415372185929</v>
      </c>
      <c r="K112" s="96">
        <v>68.980614519900143</v>
      </c>
      <c r="L112" s="96">
        <v>60.46732772589823</v>
      </c>
      <c r="M112" s="96">
        <v>72.246135030024973</v>
      </c>
      <c r="N112" s="96">
        <v>74.495332182044834</v>
      </c>
      <c r="O112" s="96">
        <v>70.745665140406814</v>
      </c>
      <c r="P112" s="96">
        <v>71.042996456003692</v>
      </c>
      <c r="Q112" s="96">
        <v>66.755451902172936</v>
      </c>
    </row>
    <row r="113" spans="1:17" x14ac:dyDescent="0.25">
      <c r="A113" s="132" t="s">
        <v>83</v>
      </c>
      <c r="B113" s="160">
        <v>0.10081461749271768</v>
      </c>
      <c r="C113" s="160">
        <v>0.11309288424828765</v>
      </c>
      <c r="D113" s="160">
        <v>0.11617060465561053</v>
      </c>
      <c r="E113" s="160">
        <v>0.11294119574312543</v>
      </c>
      <c r="F113" s="160">
        <v>0.11767516583024211</v>
      </c>
      <c r="G113" s="160">
        <v>0.12720534382447929</v>
      </c>
      <c r="H113" s="160">
        <v>0.1221401636271531</v>
      </c>
      <c r="I113" s="160">
        <v>0.12242856422406447</v>
      </c>
      <c r="J113" s="160">
        <v>0.11811860889395549</v>
      </c>
      <c r="K113" s="160">
        <v>0.11280092165035006</v>
      </c>
      <c r="L113" s="160">
        <v>9.9765452878706321E-2</v>
      </c>
      <c r="M113" s="160">
        <v>0.11670913159083619</v>
      </c>
      <c r="N113" s="160">
        <v>0.1200226037235655</v>
      </c>
      <c r="O113" s="160">
        <v>0.11379627664840287</v>
      </c>
      <c r="P113" s="160">
        <v>0.11446578897953523</v>
      </c>
      <c r="Q113" s="160">
        <v>0.10905968094548417</v>
      </c>
    </row>
    <row r="114" spans="1:17" x14ac:dyDescent="0.25">
      <c r="A114" s="76" t="s">
        <v>82</v>
      </c>
      <c r="B114" s="159">
        <v>1.3075651045940443E-2</v>
      </c>
      <c r="C114" s="159">
        <v>1.4668141654322718E-2</v>
      </c>
      <c r="D114" s="159">
        <v>1.5067321843307026E-2</v>
      </c>
      <c r="E114" s="159">
        <v>1.4648467662489888E-2</v>
      </c>
      <c r="F114" s="159">
        <v>1.5262463355381638E-2</v>
      </c>
      <c r="G114" s="159">
        <v>1.6498526983429896E-2</v>
      </c>
      <c r="H114" s="159">
        <v>1.5841573355154417E-2</v>
      </c>
      <c r="I114" s="159">
        <v>1.5878978898719833E-2</v>
      </c>
      <c r="J114" s="159">
        <v>1.5319977899443445E-2</v>
      </c>
      <c r="K114" s="159">
        <v>1.4630274119395317E-2</v>
      </c>
      <c r="L114" s="159">
        <v>1.2939574445902238E-2</v>
      </c>
      <c r="M114" s="159">
        <v>1.5137168760936398E-2</v>
      </c>
      <c r="N114" s="159">
        <v>1.5566925937381036E-2</v>
      </c>
      <c r="O114" s="159">
        <v>1.4759371614828567E-2</v>
      </c>
      <c r="P114" s="159">
        <v>1.4846207332014852E-2</v>
      </c>
      <c r="Q114" s="159">
        <v>1.4145035379693425E-2</v>
      </c>
    </row>
    <row r="115" spans="1:17" x14ac:dyDescent="0.25">
      <c r="A115" s="76" t="s">
        <v>81</v>
      </c>
      <c r="B115" s="159">
        <v>1.8335286274665412</v>
      </c>
      <c r="C115" s="159">
        <v>2.05683507004303</v>
      </c>
      <c r="D115" s="159">
        <v>2.1128099734301524</v>
      </c>
      <c r="E115" s="159">
        <v>2.0540762913699608</v>
      </c>
      <c r="F115" s="159">
        <v>2.1401736241989604</v>
      </c>
      <c r="G115" s="159">
        <v>2.313500217225489</v>
      </c>
      <c r="H115" s="159">
        <v>2.221379122824223</v>
      </c>
      <c r="I115" s="159">
        <v>2.2266243021818064</v>
      </c>
      <c r="J115" s="159">
        <v>2.1482385811684064</v>
      </c>
      <c r="K115" s="159">
        <v>2.0515251081071364</v>
      </c>
      <c r="L115" s="159">
        <v>1.8144473334780613</v>
      </c>
      <c r="M115" s="159">
        <v>2.1226042332007595</v>
      </c>
      <c r="N115" s="159">
        <v>2.182866784036809</v>
      </c>
      <c r="O115" s="159">
        <v>2.0696277595758437</v>
      </c>
      <c r="P115" s="159">
        <v>2.0818042678650479</v>
      </c>
      <c r="Q115" s="159">
        <v>1.9834826743290164</v>
      </c>
    </row>
    <row r="116" spans="1:17" x14ac:dyDescent="0.25">
      <c r="A116" s="76" t="s">
        <v>80</v>
      </c>
      <c r="B116" s="159">
        <v>3.3387401627593148E-2</v>
      </c>
      <c r="C116" s="159">
        <v>3.7453671317983543E-2</v>
      </c>
      <c r="D116" s="159">
        <v>3.8472939058042693E-2</v>
      </c>
      <c r="E116" s="159">
        <v>3.7403435695708767E-2</v>
      </c>
      <c r="F116" s="159">
        <v>3.8971213906075865E-2</v>
      </c>
      <c r="G116" s="159">
        <v>4.2127382011351189E-2</v>
      </c>
      <c r="H116" s="159">
        <v>4.0449914896262686E-2</v>
      </c>
      <c r="I116" s="159">
        <v>4.0545426309172738E-2</v>
      </c>
      <c r="J116" s="159">
        <v>3.9118071693521612E-2</v>
      </c>
      <c r="K116" s="159">
        <v>3.7356980255119757E-2</v>
      </c>
      <c r="L116" s="159">
        <v>3.303994328065267E-2</v>
      </c>
      <c r="M116" s="159">
        <v>3.8651286360455991E-2</v>
      </c>
      <c r="N116" s="159">
        <v>3.9748629460381588E-2</v>
      </c>
      <c r="O116" s="159">
        <v>3.7686618138082724E-2</v>
      </c>
      <c r="P116" s="159">
        <v>3.7908344685780603E-2</v>
      </c>
      <c r="Q116" s="159">
        <v>3.611797038625942E-2</v>
      </c>
    </row>
    <row r="117" spans="1:17" x14ac:dyDescent="0.25">
      <c r="A117" s="129" t="s">
        <v>79</v>
      </c>
      <c r="B117" s="158">
        <v>0.10535819851581457</v>
      </c>
      <c r="C117" s="158">
        <v>0.11818983046003051</v>
      </c>
      <c r="D117" s="158">
        <v>0.12140625964178409</v>
      </c>
      <c r="E117" s="158">
        <v>0.11803130555524077</v>
      </c>
      <c r="F117" s="158">
        <v>0.12297862939190952</v>
      </c>
      <c r="G117" s="158">
        <v>0.13293831986120502</v>
      </c>
      <c r="H117" s="158">
        <v>0.12764485871419609</v>
      </c>
      <c r="I117" s="158">
        <v>0.12794625714328461</v>
      </c>
      <c r="J117" s="158">
        <v>0.12344205784602785</v>
      </c>
      <c r="K117" s="158">
        <v>0.11788470949525652</v>
      </c>
      <c r="L117" s="158">
        <v>0.10426174944495675</v>
      </c>
      <c r="M117" s="158">
        <v>0.12196905727132144</v>
      </c>
      <c r="N117" s="158">
        <v>0.1254318631958882</v>
      </c>
      <c r="O117" s="158">
        <v>0.11892492382217323</v>
      </c>
      <c r="P117" s="158">
        <v>0.127626860520344</v>
      </c>
      <c r="Q117" s="158">
        <v>0.11397485603668261</v>
      </c>
    </row>
    <row r="118" spans="1:17" x14ac:dyDescent="0.25">
      <c r="A118" s="92" t="s">
        <v>125</v>
      </c>
      <c r="B118" s="91">
        <v>1.7215400764440458E-2</v>
      </c>
      <c r="C118" s="91">
        <v>1.9312073728607701E-2</v>
      </c>
      <c r="D118" s="91">
        <v>1.9837634322603784E-2</v>
      </c>
      <c r="E118" s="91">
        <v>1.9286170953071058E-2</v>
      </c>
      <c r="F118" s="91">
        <v>2.0094557616468091E-2</v>
      </c>
      <c r="G118" s="91">
        <v>2.1721958856562029E-2</v>
      </c>
      <c r="H118" s="91">
        <v>2.0857013780046937E-2</v>
      </c>
      <c r="I118" s="91">
        <v>2.0906261914692609E-2</v>
      </c>
      <c r="J118" s="91">
        <v>2.0170281259010197E-2</v>
      </c>
      <c r="K118" s="91">
        <v>1.9262217336184391E-2</v>
      </c>
      <c r="L118" s="91">
        <v>1.7036242327427294E-2</v>
      </c>
      <c r="M118" s="91">
        <v>1.9929594766862027E-2</v>
      </c>
      <c r="N118" s="91">
        <v>2.0495413019268334E-2</v>
      </c>
      <c r="O118" s="91">
        <v>1.9432187084823326E-2</v>
      </c>
      <c r="P118" s="91">
        <v>1.954651498075579E-2</v>
      </c>
      <c r="Q118" s="91">
        <v>1.8623352063545165E-2</v>
      </c>
    </row>
    <row r="119" spans="1:17" x14ac:dyDescent="0.25">
      <c r="A119" s="92" t="s">
        <v>26</v>
      </c>
      <c r="B119" s="91">
        <v>2.8648609623238317E-2</v>
      </c>
      <c r="C119" s="91">
        <v>3.2137739274062188E-2</v>
      </c>
      <c r="D119" s="91">
        <v>3.3012338738621361E-2</v>
      </c>
      <c r="E119" s="91">
        <v>3.209463377134044E-2</v>
      </c>
      <c r="F119" s="91">
        <v>3.3439891675073392E-2</v>
      </c>
      <c r="G119" s="91">
        <v>3.6148093677789907E-2</v>
      </c>
      <c r="H119" s="91">
        <v>3.4708715403552672E-2</v>
      </c>
      <c r="I119" s="91">
        <v>3.479067054380422E-2</v>
      </c>
      <c r="J119" s="91">
        <v>3.3565905417310485E-2</v>
      </c>
      <c r="K119" s="91">
        <v>3.2054771915747272E-2</v>
      </c>
      <c r="L119" s="91">
        <v>2.8350467268440434E-2</v>
      </c>
      <c r="M119" s="91">
        <v>3.3165372577588142E-2</v>
      </c>
      <c r="N119" s="91">
        <v>3.4106965890035104E-2</v>
      </c>
      <c r="O119" s="91">
        <v>3.2337623128051017E-2</v>
      </c>
      <c r="P119" s="91">
        <v>0</v>
      </c>
      <c r="Q119" s="91">
        <v>3.0991619099956305E-2</v>
      </c>
    </row>
    <row r="120" spans="1:17" x14ac:dyDescent="0.25">
      <c r="A120" s="92" t="s">
        <v>126</v>
      </c>
      <c r="B120" s="91">
        <v>0</v>
      </c>
      <c r="C120" s="91">
        <v>0</v>
      </c>
      <c r="D120" s="91">
        <v>0</v>
      </c>
      <c r="E120" s="91">
        <v>0</v>
      </c>
      <c r="F120" s="91">
        <v>0</v>
      </c>
      <c r="G120" s="91">
        <v>0</v>
      </c>
      <c r="H120" s="91">
        <v>0</v>
      </c>
      <c r="I120" s="91">
        <v>0</v>
      </c>
      <c r="J120" s="91">
        <v>0</v>
      </c>
      <c r="K120" s="91">
        <v>0</v>
      </c>
      <c r="L120" s="91">
        <v>0</v>
      </c>
      <c r="M120" s="91">
        <v>0</v>
      </c>
      <c r="N120" s="91">
        <v>0</v>
      </c>
      <c r="O120" s="91">
        <v>0</v>
      </c>
      <c r="P120" s="91">
        <v>0</v>
      </c>
      <c r="Q120" s="91">
        <v>0</v>
      </c>
    </row>
    <row r="121" spans="1:17" x14ac:dyDescent="0.25">
      <c r="A121" s="92" t="s">
        <v>21</v>
      </c>
      <c r="B121" s="157">
        <v>5.9494188128135804E-2</v>
      </c>
      <c r="C121" s="157">
        <v>6.674001745736062E-2</v>
      </c>
      <c r="D121" s="157">
        <v>6.8556286580558942E-2</v>
      </c>
      <c r="E121" s="157">
        <v>6.6650500830829268E-2</v>
      </c>
      <c r="F121" s="157">
        <v>6.9444180100368041E-2</v>
      </c>
      <c r="G121" s="157">
        <v>7.506826732685308E-2</v>
      </c>
      <c r="H121" s="157">
        <v>7.2079129530596489E-2</v>
      </c>
      <c r="I121" s="157">
        <v>7.22493246847878E-2</v>
      </c>
      <c r="J121" s="157">
        <v>6.9705871169707168E-2</v>
      </c>
      <c r="K121" s="157">
        <v>6.6567720243324857E-2</v>
      </c>
      <c r="L121" s="157">
        <v>5.8875039849089032E-2</v>
      </c>
      <c r="M121" s="157">
        <v>6.8874089926871274E-2</v>
      </c>
      <c r="N121" s="157">
        <v>7.0829484286584754E-2</v>
      </c>
      <c r="O121" s="157">
        <v>6.7155113609298892E-2</v>
      </c>
      <c r="P121" s="157">
        <v>0.10808034553958822</v>
      </c>
      <c r="Q121" s="157">
        <v>6.4359884873181145E-2</v>
      </c>
    </row>
    <row r="122" spans="1:17" x14ac:dyDescent="0.25">
      <c r="A122" s="156" t="s">
        <v>146</v>
      </c>
      <c r="B122" s="206">
        <v>27.216696556732401</v>
      </c>
      <c r="C122" s="206">
        <v>32.42993641690002</v>
      </c>
      <c r="D122" s="206">
        <v>33.585702842232166</v>
      </c>
      <c r="E122" s="206">
        <v>32.521308623882334</v>
      </c>
      <c r="F122" s="206">
        <v>34.662778113216746</v>
      </c>
      <c r="G122" s="206">
        <v>38.16453440007551</v>
      </c>
      <c r="H122" s="206">
        <v>36.666444869844426</v>
      </c>
      <c r="I122" s="206">
        <v>36.643677126214797</v>
      </c>
      <c r="J122" s="206">
        <v>34.474670824058848</v>
      </c>
      <c r="K122" s="206">
        <v>32.639597095059187</v>
      </c>
      <c r="L122" s="206">
        <v>28.514706195458416</v>
      </c>
      <c r="M122" s="206">
        <v>34.675778134127427</v>
      </c>
      <c r="N122" s="206">
        <v>35.606010477404908</v>
      </c>
      <c r="O122" s="206">
        <v>33.927429033046032</v>
      </c>
      <c r="P122" s="206">
        <v>33.633854380089808</v>
      </c>
      <c r="Q122" s="206">
        <v>31.934258343332967</v>
      </c>
    </row>
    <row r="123" spans="1:17" x14ac:dyDescent="0.25">
      <c r="A123" s="152" t="s">
        <v>159</v>
      </c>
      <c r="B123" s="151">
        <v>12.656702060813076</v>
      </c>
      <c r="C123" s="151">
        <v>9.7924623804899085</v>
      </c>
      <c r="D123" s="151">
        <v>9.5905697443306348</v>
      </c>
      <c r="E123" s="151">
        <v>9.6596729258816083</v>
      </c>
      <c r="F123" s="151">
        <v>8.4601293832076525</v>
      </c>
      <c r="G123" s="151">
        <v>7.8168246578629503</v>
      </c>
      <c r="H123" s="151">
        <v>7.4913843510900797</v>
      </c>
      <c r="I123" s="151">
        <v>7.5847996131741606</v>
      </c>
      <c r="J123" s="151">
        <v>9.6291228221093412</v>
      </c>
      <c r="K123" s="151">
        <v>9.7308622223054524</v>
      </c>
      <c r="L123" s="151">
        <v>9.4216018541766413</v>
      </c>
      <c r="M123" s="151">
        <v>8.3648506467076711</v>
      </c>
      <c r="N123" s="151">
        <v>8.6724524725384633</v>
      </c>
      <c r="O123" s="151">
        <v>7.9583725929386864</v>
      </c>
      <c r="P123" s="151">
        <v>8.9150465574041675</v>
      </c>
      <c r="Q123" s="151">
        <v>8.6457874797388357</v>
      </c>
    </row>
    <row r="124" spans="1:17" x14ac:dyDescent="0.25">
      <c r="A124" s="154" t="s">
        <v>33</v>
      </c>
      <c r="B124" s="153">
        <v>7.9635221649086407</v>
      </c>
      <c r="C124" s="153">
        <v>6.3570254754148783</v>
      </c>
      <c r="D124" s="153">
        <v>6.5818234997716045</v>
      </c>
      <c r="E124" s="153">
        <v>6.0592277076289269</v>
      </c>
      <c r="F124" s="153">
        <v>5.3351681797946826</v>
      </c>
      <c r="G124" s="153">
        <v>4.2351561453953561</v>
      </c>
      <c r="H124" s="153">
        <v>3.9955953111877305</v>
      </c>
      <c r="I124" s="153">
        <v>4.4397233315122264</v>
      </c>
      <c r="J124" s="153">
        <v>5.5404068640701025</v>
      </c>
      <c r="K124" s="153">
        <v>5.624046729648513</v>
      </c>
      <c r="L124" s="153">
        <v>5.2671100720377027</v>
      </c>
      <c r="M124" s="153">
        <v>3.8351526097202431</v>
      </c>
      <c r="N124" s="153">
        <v>4.3491017342405272</v>
      </c>
      <c r="O124" s="153">
        <v>3.6696871472826502</v>
      </c>
      <c r="P124" s="153">
        <v>4.5359525564211021</v>
      </c>
      <c r="Q124" s="153">
        <v>4.6258276784501877</v>
      </c>
    </row>
    <row r="125" spans="1:17" x14ac:dyDescent="0.25">
      <c r="A125" s="154" t="s">
        <v>30</v>
      </c>
      <c r="B125" s="153">
        <v>2.2546175034199738</v>
      </c>
      <c r="C125" s="153">
        <v>1.1347471262859141</v>
      </c>
      <c r="D125" s="153">
        <v>1.4718460875933699</v>
      </c>
      <c r="E125" s="153">
        <v>1.4815033334267642</v>
      </c>
      <c r="F125" s="153">
        <v>1.5452184355590195</v>
      </c>
      <c r="G125" s="153">
        <v>1.7799408817383719</v>
      </c>
      <c r="H125" s="153">
        <v>1.758214747106057</v>
      </c>
      <c r="I125" s="153">
        <v>1.3849326415724248</v>
      </c>
      <c r="J125" s="153">
        <v>2.8631590172360344</v>
      </c>
      <c r="K125" s="153">
        <v>2.6230017210332059</v>
      </c>
      <c r="L125" s="153">
        <v>2.4987557324433025</v>
      </c>
      <c r="M125" s="153">
        <v>3.0418880409529852</v>
      </c>
      <c r="N125" s="153">
        <v>3.0435563359253774</v>
      </c>
      <c r="O125" s="153">
        <v>3.0622079648782465</v>
      </c>
      <c r="P125" s="153">
        <v>3.2226304436722186</v>
      </c>
      <c r="Q125" s="153">
        <v>2.6073694215798269</v>
      </c>
    </row>
    <row r="126" spans="1:17" x14ac:dyDescent="0.25">
      <c r="A126" s="154" t="s">
        <v>125</v>
      </c>
      <c r="B126" s="153">
        <v>0.29286089712945612</v>
      </c>
      <c r="C126" s="153">
        <v>0.41877557198604737</v>
      </c>
      <c r="D126" s="153">
        <v>0.31012167741976465</v>
      </c>
      <c r="E126" s="153">
        <v>0.32753781948954969</v>
      </c>
      <c r="F126" s="153">
        <v>0.33865044012805234</v>
      </c>
      <c r="G126" s="153">
        <v>0.38933044090271923</v>
      </c>
      <c r="H126" s="153">
        <v>0.34213396743562047</v>
      </c>
      <c r="I126" s="153">
        <v>0.28900521557998182</v>
      </c>
      <c r="J126" s="153">
        <v>0.34523737065858895</v>
      </c>
      <c r="K126" s="153">
        <v>0.37622226370458645</v>
      </c>
      <c r="L126" s="153">
        <v>0.30201471646893807</v>
      </c>
      <c r="M126" s="153">
        <v>0.54984566986884076</v>
      </c>
      <c r="N126" s="153">
        <v>0.47241970377182457</v>
      </c>
      <c r="O126" s="153">
        <v>0.46521330439889103</v>
      </c>
      <c r="P126" s="153">
        <v>0.96783209742832899</v>
      </c>
      <c r="Q126" s="153">
        <v>0.53737667837886416</v>
      </c>
    </row>
    <row r="127" spans="1:17" x14ac:dyDescent="0.25">
      <c r="A127" s="154" t="s">
        <v>29</v>
      </c>
      <c r="B127" s="153">
        <v>1.8455170094724185</v>
      </c>
      <c r="C127" s="153">
        <v>1.3756105326418286</v>
      </c>
      <c r="D127" s="153">
        <v>0.54525707051652872</v>
      </c>
      <c r="E127" s="153">
        <v>1.1767994116117102</v>
      </c>
      <c r="F127" s="153">
        <v>0.49686986828689694</v>
      </c>
      <c r="G127" s="153">
        <v>0.54731281676826948</v>
      </c>
      <c r="H127" s="153">
        <v>0.52896670614763186</v>
      </c>
      <c r="I127" s="153">
        <v>0.55206007892087128</v>
      </c>
      <c r="J127" s="153">
        <v>0.2007676827850205</v>
      </c>
      <c r="K127" s="153">
        <v>0.5437080427369303</v>
      </c>
      <c r="L127" s="153">
        <v>0.87125583193786471</v>
      </c>
      <c r="M127" s="153">
        <v>0.41784443200799309</v>
      </c>
      <c r="N127" s="153">
        <v>0.17701580810581924</v>
      </c>
      <c r="O127" s="153">
        <v>0.16399442684365745</v>
      </c>
      <c r="P127" s="153">
        <v>0.18863145988251917</v>
      </c>
      <c r="Q127" s="153">
        <v>0.46973681646007825</v>
      </c>
    </row>
    <row r="128" spans="1:17" x14ac:dyDescent="0.25">
      <c r="A128" s="154" t="s">
        <v>26</v>
      </c>
      <c r="B128" s="153">
        <v>0.30018448588258689</v>
      </c>
      <c r="C128" s="153">
        <v>0.50630367416124011</v>
      </c>
      <c r="D128" s="153">
        <v>0.68152140902936686</v>
      </c>
      <c r="E128" s="153">
        <v>0.61460465372465733</v>
      </c>
      <c r="F128" s="153">
        <v>0.74422245943900123</v>
      </c>
      <c r="G128" s="153">
        <v>0.8650843730582336</v>
      </c>
      <c r="H128" s="153">
        <v>0.86647361921304089</v>
      </c>
      <c r="I128" s="153">
        <v>0.91907834558865642</v>
      </c>
      <c r="J128" s="153">
        <v>0.67955188735959504</v>
      </c>
      <c r="K128" s="153">
        <v>0.56388346518221755</v>
      </c>
      <c r="L128" s="153">
        <v>0.48246550128883448</v>
      </c>
      <c r="M128" s="153">
        <v>0.52011989415760917</v>
      </c>
      <c r="N128" s="153">
        <v>0.630358890494917</v>
      </c>
      <c r="O128" s="153">
        <v>0.59726974953524059</v>
      </c>
      <c r="P128" s="153">
        <v>0</v>
      </c>
      <c r="Q128" s="153">
        <v>0.40547688486987887</v>
      </c>
    </row>
    <row r="129" spans="1:17" x14ac:dyDescent="0.25">
      <c r="A129" s="152" t="s">
        <v>158</v>
      </c>
      <c r="B129" s="151">
        <v>14.559994495919323</v>
      </c>
      <c r="C129" s="151">
        <v>22.637474036410115</v>
      </c>
      <c r="D129" s="151">
        <v>23.995133097901533</v>
      </c>
      <c r="E129" s="151">
        <v>22.861635698000722</v>
      </c>
      <c r="F129" s="151">
        <v>26.202648730009095</v>
      </c>
      <c r="G129" s="151">
        <v>30.347709742212558</v>
      </c>
      <c r="H129" s="151">
        <v>29.175060518754343</v>
      </c>
      <c r="I129" s="151">
        <v>29.058877513040638</v>
      </c>
      <c r="J129" s="151">
        <v>24.845548001949503</v>
      </c>
      <c r="K129" s="151">
        <v>22.908734872753737</v>
      </c>
      <c r="L129" s="151">
        <v>19.093104341281776</v>
      </c>
      <c r="M129" s="151">
        <v>26.310927487419757</v>
      </c>
      <c r="N129" s="151">
        <v>26.933558004866448</v>
      </c>
      <c r="O129" s="151">
        <v>25.969056440107344</v>
      </c>
      <c r="P129" s="151">
        <v>24.71880782268564</v>
      </c>
      <c r="Q129" s="151">
        <v>23.288470863594132</v>
      </c>
    </row>
    <row r="130" spans="1:17" x14ac:dyDescent="0.25">
      <c r="A130" s="156" t="s">
        <v>145</v>
      </c>
      <c r="B130" s="206">
        <v>19.983656211511398</v>
      </c>
      <c r="C130" s="206">
        <v>23.223061117751005</v>
      </c>
      <c r="D130" s="206">
        <v>23.781437691219484</v>
      </c>
      <c r="E130" s="206">
        <v>23.114126616544951</v>
      </c>
      <c r="F130" s="206">
        <v>24.100936701405953</v>
      </c>
      <c r="G130" s="206">
        <v>26.054336907997119</v>
      </c>
      <c r="H130" s="206">
        <v>25.007977601009877</v>
      </c>
      <c r="I130" s="206">
        <v>25.142269083739851</v>
      </c>
      <c r="J130" s="206">
        <v>23.885777399910111</v>
      </c>
      <c r="K130" s="206">
        <v>22.824637023886645</v>
      </c>
      <c r="L130" s="206">
        <v>20.134794726274514</v>
      </c>
      <c r="M130" s="206">
        <v>23.60254805054236</v>
      </c>
      <c r="N130" s="206">
        <v>24.279798571303214</v>
      </c>
      <c r="O130" s="206">
        <v>22.996110848499391</v>
      </c>
      <c r="P130" s="206">
        <v>23.065995798765748</v>
      </c>
      <c r="Q130" s="206">
        <v>21.9897329640728</v>
      </c>
    </row>
    <row r="131" spans="1:17" x14ac:dyDescent="0.25">
      <c r="A131" s="152" t="s">
        <v>157</v>
      </c>
      <c r="B131" s="151">
        <v>3.5178801594008169</v>
      </c>
      <c r="C131" s="151">
        <v>1.1531075122985521</v>
      </c>
      <c r="D131" s="151">
        <v>1.4517725773750318</v>
      </c>
      <c r="E131" s="151">
        <v>1.4310333909985538</v>
      </c>
      <c r="F131" s="151">
        <v>1.4302431201976882</v>
      </c>
      <c r="G131" s="151">
        <v>1.5408622723214958</v>
      </c>
      <c r="H131" s="151">
        <v>1.5125930202371038</v>
      </c>
      <c r="I131" s="151">
        <v>1.2553216350522967</v>
      </c>
      <c r="J131" s="151">
        <v>2.507414247794955</v>
      </c>
      <c r="K131" s="151">
        <v>2.3410252277028714</v>
      </c>
      <c r="L131" s="151">
        <v>2.2543829591658966</v>
      </c>
      <c r="M131" s="151">
        <v>2.4605912895478195</v>
      </c>
      <c r="N131" s="151">
        <v>2.5105798414866323</v>
      </c>
      <c r="O131" s="151">
        <v>2.4645069631490104</v>
      </c>
      <c r="P131" s="151">
        <v>2.6775007339386097</v>
      </c>
      <c r="Q131" s="151">
        <v>2.5122880401520948</v>
      </c>
    </row>
    <row r="132" spans="1:17" x14ac:dyDescent="0.25">
      <c r="A132" s="154" t="s">
        <v>30</v>
      </c>
      <c r="B132" s="205">
        <v>2.2665429765278664</v>
      </c>
      <c r="C132" s="205">
        <v>0.98001798210252522</v>
      </c>
      <c r="D132" s="205">
        <v>1.2746667540003935</v>
      </c>
      <c r="E132" s="205">
        <v>1.259539392499168</v>
      </c>
      <c r="F132" s="205">
        <v>1.2504324318449038</v>
      </c>
      <c r="G132" s="205">
        <v>1.3463985775166261</v>
      </c>
      <c r="H132" s="205">
        <v>1.3257940340163377</v>
      </c>
      <c r="I132" s="205">
        <v>1.0647329117392585</v>
      </c>
      <c r="J132" s="205">
        <v>2.3381836686268826</v>
      </c>
      <c r="K132" s="205">
        <v>2.1797006503379794</v>
      </c>
      <c r="L132" s="205">
        <v>2.1133887185477609</v>
      </c>
      <c r="M132" s="205">
        <v>2.2955862420576634</v>
      </c>
      <c r="N132" s="205">
        <v>2.339516934462067</v>
      </c>
      <c r="O132" s="205">
        <v>2.3032913404957722</v>
      </c>
      <c r="P132" s="205">
        <v>2.5242946271042346</v>
      </c>
      <c r="Q132" s="205">
        <v>2.0748129974874794</v>
      </c>
    </row>
    <row r="133" spans="1:17" x14ac:dyDescent="0.25">
      <c r="A133" s="154" t="s">
        <v>125</v>
      </c>
      <c r="B133" s="205">
        <v>0.6179421347593157</v>
      </c>
      <c r="C133" s="205">
        <v>7.8356170365427052E-2</v>
      </c>
      <c r="D133" s="205">
        <v>5.538722124552279E-2</v>
      </c>
      <c r="E133" s="205">
        <v>5.9620250568262111E-2</v>
      </c>
      <c r="F133" s="205">
        <v>5.6232794056203843E-2</v>
      </c>
      <c r="G133" s="205">
        <v>6.0355342742555058E-2</v>
      </c>
      <c r="H133" s="205">
        <v>5.2879262859733087E-2</v>
      </c>
      <c r="I133" s="205">
        <v>4.5593812248314484E-2</v>
      </c>
      <c r="J133" s="205">
        <v>5.7011448675800554E-2</v>
      </c>
      <c r="K133" s="205">
        <v>6.4560714632889649E-2</v>
      </c>
      <c r="L133" s="205">
        <v>5.4280955262007033E-2</v>
      </c>
      <c r="M133" s="205">
        <v>8.4794608274628924E-2</v>
      </c>
      <c r="N133" s="205">
        <v>7.3281697960983008E-2</v>
      </c>
      <c r="O133" s="205">
        <v>7.0589034109796736E-2</v>
      </c>
      <c r="P133" s="205">
        <v>0.15320610683437491</v>
      </c>
      <c r="Q133" s="205">
        <v>0.24933764315503013</v>
      </c>
    </row>
    <row r="134" spans="1:17" x14ac:dyDescent="0.25">
      <c r="A134" s="154" t="s">
        <v>29</v>
      </c>
      <c r="B134" s="205">
        <v>0</v>
      </c>
      <c r="C134" s="205">
        <v>0</v>
      </c>
      <c r="D134" s="205">
        <v>0</v>
      </c>
      <c r="E134" s="205">
        <v>0</v>
      </c>
      <c r="F134" s="205">
        <v>0</v>
      </c>
      <c r="G134" s="205">
        <v>0</v>
      </c>
      <c r="H134" s="205">
        <v>0</v>
      </c>
      <c r="I134" s="205">
        <v>0</v>
      </c>
      <c r="J134" s="205">
        <v>0</v>
      </c>
      <c r="K134" s="205">
        <v>0</v>
      </c>
      <c r="L134" s="205">
        <v>0</v>
      </c>
      <c r="M134" s="205">
        <v>0</v>
      </c>
      <c r="N134" s="205">
        <v>0</v>
      </c>
      <c r="O134" s="205">
        <v>0</v>
      </c>
      <c r="P134" s="205">
        <v>0</v>
      </c>
      <c r="Q134" s="205">
        <v>0</v>
      </c>
    </row>
    <row r="135" spans="1:17" x14ac:dyDescent="0.25">
      <c r="A135" s="154" t="s">
        <v>26</v>
      </c>
      <c r="B135" s="205">
        <v>0.63339504811363512</v>
      </c>
      <c r="C135" s="205">
        <v>9.4733359830599925E-2</v>
      </c>
      <c r="D135" s="205">
        <v>0.12171860212911556</v>
      </c>
      <c r="E135" s="205">
        <v>0.11187374793112351</v>
      </c>
      <c r="F135" s="205">
        <v>0.12357789429658067</v>
      </c>
      <c r="G135" s="205">
        <v>0.13410835206231445</v>
      </c>
      <c r="H135" s="205">
        <v>0.13391972336103311</v>
      </c>
      <c r="I135" s="205">
        <v>0.14499491106472381</v>
      </c>
      <c r="J135" s="205">
        <v>0.11221913049227156</v>
      </c>
      <c r="K135" s="205">
        <v>9.676386273200259E-2</v>
      </c>
      <c r="L135" s="205">
        <v>8.6713285356128336E-2</v>
      </c>
      <c r="M135" s="205">
        <v>8.0210439215527021E-2</v>
      </c>
      <c r="N135" s="205">
        <v>9.7781209063582564E-2</v>
      </c>
      <c r="O135" s="205">
        <v>9.0626588543441189E-2</v>
      </c>
      <c r="P135" s="205">
        <v>0</v>
      </c>
      <c r="Q135" s="205">
        <v>0.18813739950958497</v>
      </c>
    </row>
    <row r="136" spans="1:17" x14ac:dyDescent="0.25">
      <c r="A136" s="152" t="s">
        <v>156</v>
      </c>
      <c r="B136" s="151">
        <v>16.465776052110581</v>
      </c>
      <c r="C136" s="151">
        <v>22.069953605452454</v>
      </c>
      <c r="D136" s="151">
        <v>22.329665113844452</v>
      </c>
      <c r="E136" s="151">
        <v>21.683093225546397</v>
      </c>
      <c r="F136" s="151">
        <v>22.670693581208265</v>
      </c>
      <c r="G136" s="151">
        <v>24.513474635675621</v>
      </c>
      <c r="H136" s="151">
        <v>23.495384580772772</v>
      </c>
      <c r="I136" s="151">
        <v>23.886947448687554</v>
      </c>
      <c r="J136" s="151">
        <v>21.378363152115156</v>
      </c>
      <c r="K136" s="151">
        <v>20.483611796183773</v>
      </c>
      <c r="L136" s="151">
        <v>17.880411767108619</v>
      </c>
      <c r="M136" s="151">
        <v>21.141956760994542</v>
      </c>
      <c r="N136" s="151">
        <v>21.769218729816583</v>
      </c>
      <c r="O136" s="151">
        <v>20.531603885350382</v>
      </c>
      <c r="P136" s="151">
        <v>20.388495064827136</v>
      </c>
      <c r="Q136" s="151">
        <v>19.477444923920707</v>
      </c>
    </row>
    <row r="137" spans="1:17" x14ac:dyDescent="0.25">
      <c r="A137" s="156" t="s">
        <v>144</v>
      </c>
      <c r="B137" s="204">
        <v>9.7878341981853261</v>
      </c>
      <c r="C137" s="204">
        <v>11.101172990757586</v>
      </c>
      <c r="D137" s="204">
        <v>11.996097230307267</v>
      </c>
      <c r="E137" s="204">
        <v>11.732880993802503</v>
      </c>
      <c r="F137" s="204">
        <v>12.178668325401496</v>
      </c>
      <c r="G137" s="204">
        <v>13.265458395480298</v>
      </c>
      <c r="H137" s="204">
        <v>12.633007329816136</v>
      </c>
      <c r="I137" s="204">
        <v>12.529375298248743</v>
      </c>
      <c r="J137" s="204">
        <v>11.659468200388977</v>
      </c>
      <c r="K137" s="204">
        <v>11.182182407327039</v>
      </c>
      <c r="L137" s="204">
        <v>9.7533727506370251</v>
      </c>
      <c r="M137" s="204">
        <v>11.552737968170883</v>
      </c>
      <c r="N137" s="204">
        <v>12.125886326982688</v>
      </c>
      <c r="O137" s="204">
        <v>11.467330309062067</v>
      </c>
      <c r="P137" s="204">
        <v>11.966494807765415</v>
      </c>
      <c r="Q137" s="204">
        <v>10.574680377690029</v>
      </c>
    </row>
    <row r="138" spans="1:17" x14ac:dyDescent="0.25">
      <c r="A138" s="152" t="s">
        <v>155</v>
      </c>
      <c r="B138" s="151">
        <v>3.36144885171958</v>
      </c>
      <c r="C138" s="151">
        <v>3.3918460908722183</v>
      </c>
      <c r="D138" s="151">
        <v>1.4412974633629712</v>
      </c>
      <c r="E138" s="151">
        <v>1.1817220932752719</v>
      </c>
      <c r="F138" s="151">
        <v>1.3681087983335751</v>
      </c>
      <c r="G138" s="151">
        <v>1.136088238750171</v>
      </c>
      <c r="H138" s="151">
        <v>1.4913504700768001</v>
      </c>
      <c r="I138" s="151">
        <v>2.0234516919577836</v>
      </c>
      <c r="J138" s="151">
        <v>3.3664560574975724</v>
      </c>
      <c r="K138" s="151">
        <v>3.0073684315450939</v>
      </c>
      <c r="L138" s="151">
        <v>3.1877612838410228</v>
      </c>
      <c r="M138" s="151">
        <v>3.0615070937323092</v>
      </c>
      <c r="N138" s="151">
        <v>2.3430067847967142</v>
      </c>
      <c r="O138" s="151">
        <v>2.3209673115976157</v>
      </c>
      <c r="P138" s="151">
        <v>0.72751623970044099</v>
      </c>
      <c r="Q138" s="151">
        <v>3.5408735385548376</v>
      </c>
    </row>
    <row r="139" spans="1:17" x14ac:dyDescent="0.25">
      <c r="A139" s="154" t="s">
        <v>30</v>
      </c>
      <c r="B139" s="153">
        <v>0.5747260689860455</v>
      </c>
      <c r="C139" s="153">
        <v>0.24850262634430825</v>
      </c>
      <c r="D139" s="153">
        <v>0.32321655507106256</v>
      </c>
      <c r="E139" s="153">
        <v>0.31938071824830511</v>
      </c>
      <c r="F139" s="153">
        <v>0.31707147119169043</v>
      </c>
      <c r="G139" s="153">
        <v>0.34140555451983479</v>
      </c>
      <c r="H139" s="153">
        <v>0.33618087163854521</v>
      </c>
      <c r="I139" s="153">
        <v>0.26998374494596583</v>
      </c>
      <c r="J139" s="153">
        <v>0.5928919602909537</v>
      </c>
      <c r="K139" s="153">
        <v>0.55270550759824555</v>
      </c>
      <c r="L139" s="153">
        <v>0.53589082714464886</v>
      </c>
      <c r="M139" s="153">
        <v>0.58209055401955945</v>
      </c>
      <c r="N139" s="153">
        <v>0.59323003578314804</v>
      </c>
      <c r="O139" s="153">
        <v>0.58404433163699288</v>
      </c>
      <c r="P139" s="153">
        <v>0.64008401474066456</v>
      </c>
      <c r="Q139" s="153">
        <v>0.52610920255033178</v>
      </c>
    </row>
    <row r="140" spans="1:17" x14ac:dyDescent="0.25">
      <c r="A140" s="154" t="s">
        <v>125</v>
      </c>
      <c r="B140" s="153">
        <v>1.3761546039822434</v>
      </c>
      <c r="C140" s="153">
        <v>1.4229650733043191</v>
      </c>
      <c r="D140" s="153">
        <v>0.34966323217369732</v>
      </c>
      <c r="E140" s="153">
        <v>0.29979479926040414</v>
      </c>
      <c r="F140" s="153">
        <v>0.32869439577804405</v>
      </c>
      <c r="G140" s="153">
        <v>0.24664421719654872</v>
      </c>
      <c r="H140" s="153">
        <v>0.32700668284782425</v>
      </c>
      <c r="I140" s="153">
        <v>0.41947543889143268</v>
      </c>
      <c r="J140" s="153">
        <v>0.93437550089511667</v>
      </c>
      <c r="K140" s="153">
        <v>0.98233508583394535</v>
      </c>
      <c r="L140" s="153">
        <v>1.0209357558826442</v>
      </c>
      <c r="M140" s="153">
        <v>1.2741498362171051</v>
      </c>
      <c r="N140" s="153">
        <v>0.74958746726985281</v>
      </c>
      <c r="O140" s="153">
        <v>0.76052006288652285</v>
      </c>
      <c r="P140" s="153">
        <v>8.74322249597764E-2</v>
      </c>
      <c r="Q140" s="153">
        <v>1.7182562681260856</v>
      </c>
    </row>
    <row r="141" spans="1:17" x14ac:dyDescent="0.25">
      <c r="A141" s="154" t="s">
        <v>26</v>
      </c>
      <c r="B141" s="153">
        <v>1.4105681787512911</v>
      </c>
      <c r="C141" s="153">
        <v>1.7203783912235913</v>
      </c>
      <c r="D141" s="153">
        <v>0.76841767611821143</v>
      </c>
      <c r="E141" s="153">
        <v>0.56254657576656264</v>
      </c>
      <c r="F141" s="153">
        <v>0.72234293136384065</v>
      </c>
      <c r="G141" s="153">
        <v>0.54803846703378745</v>
      </c>
      <c r="H141" s="153">
        <v>0.82816291559043065</v>
      </c>
      <c r="I141" s="153">
        <v>1.3339925081203852</v>
      </c>
      <c r="J141" s="153">
        <v>1.839188596311502</v>
      </c>
      <c r="K141" s="153">
        <v>1.472327838112903</v>
      </c>
      <c r="L141" s="153">
        <v>1.6309347008137298</v>
      </c>
      <c r="M141" s="153">
        <v>1.2052667034956448</v>
      </c>
      <c r="N141" s="153">
        <v>1.0001892817437135</v>
      </c>
      <c r="O141" s="153">
        <v>0.97640291707409976</v>
      </c>
      <c r="P141" s="153">
        <v>0</v>
      </c>
      <c r="Q141" s="153">
        <v>1.2965080678784204</v>
      </c>
    </row>
    <row r="142" spans="1:17" x14ac:dyDescent="0.25">
      <c r="A142" s="152" t="s">
        <v>154</v>
      </c>
      <c r="B142" s="151">
        <v>5.4420805602700257</v>
      </c>
      <c r="C142" s="151">
        <v>6.1049687059634392</v>
      </c>
      <c r="D142" s="151">
        <v>6.2594115481545956</v>
      </c>
      <c r="E142" s="151">
        <v>6.098778816222544</v>
      </c>
      <c r="F142" s="151">
        <v>6.3424402323061368</v>
      </c>
      <c r="G142" s="151">
        <v>6.8625855963475093</v>
      </c>
      <c r="H142" s="151">
        <v>6.5914028927452399</v>
      </c>
      <c r="I142" s="151">
        <v>6.6076040999843126</v>
      </c>
      <c r="J142" s="151">
        <v>6.3565028321613246</v>
      </c>
      <c r="K142" s="151">
        <v>6.0765334175720795</v>
      </c>
      <c r="L142" s="151">
        <v>5.3828700134951522</v>
      </c>
      <c r="M142" s="151">
        <v>6.2850701775742923</v>
      </c>
      <c r="N142" s="151">
        <v>6.456345904585751</v>
      </c>
      <c r="O142" s="151">
        <v>6.1219886274613513</v>
      </c>
      <c r="P142" s="151">
        <v>6.134386868053066</v>
      </c>
      <c r="Q142" s="151">
        <v>5.8699039969664524</v>
      </c>
    </row>
    <row r="143" spans="1:17" x14ac:dyDescent="0.25">
      <c r="A143" s="150" t="s">
        <v>33</v>
      </c>
      <c r="B143" s="87">
        <v>3.8509060428673125</v>
      </c>
      <c r="C143" s="87">
        <v>4.3697302340375188</v>
      </c>
      <c r="D143" s="87">
        <v>5.0395827986761512</v>
      </c>
      <c r="E143" s="87">
        <v>4.4363705331720595</v>
      </c>
      <c r="F143" s="87">
        <v>5.0434484041773704</v>
      </c>
      <c r="G143" s="87">
        <v>5.2521550929894625</v>
      </c>
      <c r="H143" s="87">
        <v>5.0157294844323266</v>
      </c>
      <c r="I143" s="87">
        <v>5.0690548856631965</v>
      </c>
      <c r="J143" s="87">
        <v>5.3378430471687617</v>
      </c>
      <c r="K143" s="87">
        <v>4.8223875066461126</v>
      </c>
      <c r="L143" s="87">
        <v>4.0144262507751556</v>
      </c>
      <c r="M143" s="87">
        <v>4.9028976546339207</v>
      </c>
      <c r="N143" s="87">
        <v>5.3821829689609206</v>
      </c>
      <c r="O143" s="87">
        <v>5.0728413828526202</v>
      </c>
      <c r="P143" s="87">
        <v>5.1273932464181193</v>
      </c>
      <c r="Q143" s="87">
        <v>4.6135611123590285</v>
      </c>
    </row>
    <row r="144" spans="1:17" x14ac:dyDescent="0.25">
      <c r="A144" s="150" t="s">
        <v>31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30</v>
      </c>
      <c r="B145" s="87">
        <v>0</v>
      </c>
      <c r="C145" s="87">
        <v>0</v>
      </c>
      <c r="D145" s="87">
        <v>0</v>
      </c>
      <c r="E145" s="87">
        <v>0</v>
      </c>
      <c r="F145" s="87">
        <v>0</v>
      </c>
      <c r="G145" s="87">
        <v>0</v>
      </c>
      <c r="H145" s="87">
        <v>0</v>
      </c>
      <c r="I145" s="87">
        <v>0</v>
      </c>
      <c r="J145" s="87">
        <v>0</v>
      </c>
      <c r="K145" s="87">
        <v>0</v>
      </c>
      <c r="L145" s="87">
        <v>0</v>
      </c>
      <c r="M145" s="87">
        <v>0</v>
      </c>
      <c r="N145" s="87">
        <v>0</v>
      </c>
      <c r="O145" s="87">
        <v>0</v>
      </c>
      <c r="P145" s="87">
        <v>0</v>
      </c>
      <c r="Q145" s="87">
        <v>0</v>
      </c>
    </row>
    <row r="146" spans="1:17" x14ac:dyDescent="0.25">
      <c r="A146" s="150" t="s">
        <v>125</v>
      </c>
      <c r="B146" s="87">
        <v>0.30707612204552975</v>
      </c>
      <c r="C146" s="87">
        <v>0.31642973538126368</v>
      </c>
      <c r="D146" s="87">
        <v>0.22691580827816976</v>
      </c>
      <c r="E146" s="87">
        <v>0.24421545953005677</v>
      </c>
      <c r="F146" s="87">
        <v>0.22985278750824717</v>
      </c>
      <c r="G146" s="87">
        <v>0.24663933028756513</v>
      </c>
      <c r="H146" s="87">
        <v>0.21674032243543778</v>
      </c>
      <c r="I146" s="87">
        <v>0.18459863885167477</v>
      </c>
      <c r="J146" s="87">
        <v>0.2480773265685664</v>
      </c>
      <c r="K146" s="87">
        <v>0.2799684520686288</v>
      </c>
      <c r="L146" s="87">
        <v>0.23853685044906681</v>
      </c>
      <c r="M146" s="87">
        <v>0.36890515553091313</v>
      </c>
      <c r="N146" s="87">
        <v>0.31783288807774457</v>
      </c>
      <c r="O146" s="87">
        <v>0.30780820558145444</v>
      </c>
      <c r="P146" s="87">
        <v>0.68955539612543981</v>
      </c>
      <c r="Q146" s="87">
        <v>0.38137490531721219</v>
      </c>
    </row>
    <row r="147" spans="1:17" x14ac:dyDescent="0.25">
      <c r="A147" s="150" t="s">
        <v>29</v>
      </c>
      <c r="B147" s="87">
        <v>0.96581326876221307</v>
      </c>
      <c r="C147" s="87">
        <v>1.0320288453858217</v>
      </c>
      <c r="D147" s="87">
        <v>0.49158539372436272</v>
      </c>
      <c r="E147" s="87">
        <v>0.95582787736653008</v>
      </c>
      <c r="F147" s="87">
        <v>0.56131665624770044</v>
      </c>
      <c r="G147" s="87">
        <v>0.81290322842799279</v>
      </c>
      <c r="H147" s="87">
        <v>0.80869628592933918</v>
      </c>
      <c r="I147" s="87">
        <v>0.76779888296147825</v>
      </c>
      <c r="J147" s="87">
        <v>0.27924787748250224</v>
      </c>
      <c r="K147" s="87">
        <v>0.55060977072876527</v>
      </c>
      <c r="L147" s="87">
        <v>0.74566396001276347</v>
      </c>
      <c r="M147" s="87">
        <v>0.65902245447399199</v>
      </c>
      <c r="N147" s="87">
        <v>0.32678362504293712</v>
      </c>
      <c r="O147" s="87">
        <v>0.34092758912740484</v>
      </c>
      <c r="P147" s="87">
        <v>0.3174382255095074</v>
      </c>
      <c r="Q147" s="87">
        <v>0.58279243442149198</v>
      </c>
    </row>
    <row r="148" spans="1:17" x14ac:dyDescent="0.25">
      <c r="A148" s="150" t="s">
        <v>28</v>
      </c>
      <c r="B148" s="87">
        <v>0</v>
      </c>
      <c r="C148" s="87">
        <v>0</v>
      </c>
      <c r="D148" s="87">
        <v>0</v>
      </c>
      <c r="E148" s="87">
        <v>0</v>
      </c>
      <c r="F148" s="87">
        <v>0</v>
      </c>
      <c r="G148" s="87">
        <v>0</v>
      </c>
      <c r="H148" s="87">
        <v>0</v>
      </c>
      <c r="I148" s="87">
        <v>0</v>
      </c>
      <c r="J148" s="87">
        <v>0</v>
      </c>
      <c r="K148" s="87">
        <v>0</v>
      </c>
      <c r="L148" s="87">
        <v>0</v>
      </c>
      <c r="M148" s="87">
        <v>0</v>
      </c>
      <c r="N148" s="87">
        <v>0</v>
      </c>
      <c r="O148" s="87">
        <v>0</v>
      </c>
      <c r="P148" s="87">
        <v>0</v>
      </c>
      <c r="Q148" s="87">
        <v>0</v>
      </c>
    </row>
    <row r="149" spans="1:17" x14ac:dyDescent="0.25">
      <c r="A149" s="150" t="s">
        <v>26</v>
      </c>
      <c r="B149" s="87">
        <v>0.31828512659497071</v>
      </c>
      <c r="C149" s="87">
        <v>0.38677989115883576</v>
      </c>
      <c r="D149" s="87">
        <v>0.50132754747591124</v>
      </c>
      <c r="E149" s="87">
        <v>0.46236494615389762</v>
      </c>
      <c r="F149" s="87">
        <v>0.50782238437281846</v>
      </c>
      <c r="G149" s="87">
        <v>0.55088794464248914</v>
      </c>
      <c r="H149" s="87">
        <v>0.55023679994813568</v>
      </c>
      <c r="I149" s="87">
        <v>0.58615169250796284</v>
      </c>
      <c r="J149" s="87">
        <v>0.49133458094149429</v>
      </c>
      <c r="K149" s="87">
        <v>0.42356768812857259</v>
      </c>
      <c r="L149" s="87">
        <v>0.38424295225816607</v>
      </c>
      <c r="M149" s="87">
        <v>0.35424491293546678</v>
      </c>
      <c r="N149" s="87">
        <v>0.42954642250414832</v>
      </c>
      <c r="O149" s="87">
        <v>0.4004114498998711</v>
      </c>
      <c r="P149" s="87">
        <v>0</v>
      </c>
      <c r="Q149" s="87">
        <v>0.29217554486871933</v>
      </c>
    </row>
    <row r="150" spans="1:17" x14ac:dyDescent="0.25">
      <c r="A150" s="150" t="s">
        <v>25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86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0" t="s">
        <v>22</v>
      </c>
      <c r="B152" s="87">
        <v>0</v>
      </c>
      <c r="C152" s="87">
        <v>0</v>
      </c>
      <c r="D152" s="87">
        <v>0</v>
      </c>
      <c r="E152" s="87">
        <v>0</v>
      </c>
      <c r="F152" s="87">
        <v>0</v>
      </c>
      <c r="G152" s="87">
        <v>0</v>
      </c>
      <c r="H152" s="87">
        <v>0</v>
      </c>
      <c r="I152" s="87">
        <v>0</v>
      </c>
      <c r="J152" s="87">
        <v>0</v>
      </c>
      <c r="K152" s="87">
        <v>0</v>
      </c>
      <c r="L152" s="87">
        <v>0</v>
      </c>
      <c r="M152" s="87">
        <v>0</v>
      </c>
      <c r="N152" s="87">
        <v>0</v>
      </c>
      <c r="O152" s="87">
        <v>0</v>
      </c>
      <c r="P152" s="87">
        <v>0</v>
      </c>
      <c r="Q152" s="87">
        <v>0</v>
      </c>
    </row>
    <row r="153" spans="1:17" x14ac:dyDescent="0.25">
      <c r="A153" s="149" t="s">
        <v>153</v>
      </c>
      <c r="B153" s="148">
        <v>0.98430478619572026</v>
      </c>
      <c r="C153" s="148">
        <v>1.6043581939219278</v>
      </c>
      <c r="D153" s="148">
        <v>4.295388218789701</v>
      </c>
      <c r="E153" s="148">
        <v>4.4523800843046883</v>
      </c>
      <c r="F153" s="148">
        <v>4.4681192947617854</v>
      </c>
      <c r="G153" s="148">
        <v>5.266784560382618</v>
      </c>
      <c r="H153" s="148">
        <v>4.5502539669940969</v>
      </c>
      <c r="I153" s="148">
        <v>3.8983195063066476</v>
      </c>
      <c r="J153" s="148">
        <v>1.9365093107300793</v>
      </c>
      <c r="K153" s="148">
        <v>2.0982805582098649</v>
      </c>
      <c r="L153" s="148">
        <v>1.1827414533008505</v>
      </c>
      <c r="M153" s="148">
        <v>2.2061606968642802</v>
      </c>
      <c r="N153" s="148">
        <v>3.3265336376002232</v>
      </c>
      <c r="O153" s="148">
        <v>3.0243743700030996</v>
      </c>
      <c r="P153" s="148">
        <v>5.1045917000119072</v>
      </c>
      <c r="Q153" s="148">
        <v>1.1639028421687383</v>
      </c>
    </row>
    <row r="154" spans="1:17" hidden="1" x14ac:dyDescent="0.25">
      <c r="A154" s="195"/>
      <c r="B154" s="194"/>
      <c r="C154" s="194"/>
      <c r="D154" s="194"/>
      <c r="E154" s="194"/>
      <c r="F154" s="194"/>
      <c r="G154" s="194"/>
      <c r="H154" s="194"/>
      <c r="I154" s="194"/>
      <c r="J154" s="194"/>
      <c r="K154" s="194"/>
      <c r="L154" s="194"/>
      <c r="M154" s="194"/>
      <c r="N154" s="194"/>
      <c r="O154" s="194"/>
      <c r="P154" s="194"/>
      <c r="Q154" s="194"/>
    </row>
    <row r="155" spans="1:17" x14ac:dyDescent="0.25">
      <c r="A155" s="195"/>
      <c r="B155" s="194"/>
      <c r="C155" s="194"/>
      <c r="D155" s="194"/>
      <c r="E155" s="194"/>
      <c r="F155" s="19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</row>
    <row r="156" spans="1:17" ht="12.75" x14ac:dyDescent="0.25">
      <c r="A156" s="98" t="s">
        <v>129</v>
      </c>
      <c r="B156" s="197"/>
      <c r="C156" s="197"/>
      <c r="D156" s="19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  <c r="P156" s="197"/>
      <c r="Q156" s="197"/>
    </row>
    <row r="157" spans="1:17" x14ac:dyDescent="0.25">
      <c r="A157" s="164"/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</row>
    <row r="158" spans="1:17" x14ac:dyDescent="0.25">
      <c r="A158" s="78" t="s">
        <v>44</v>
      </c>
      <c r="B158" s="77">
        <f t="shared" ref="B158:Q158" si="0">SUM(B$159:B$165)</f>
        <v>0</v>
      </c>
      <c r="C158" s="77">
        <f t="shared" si="0"/>
        <v>0</v>
      </c>
      <c r="D158" s="77">
        <f t="shared" si="0"/>
        <v>0</v>
      </c>
      <c r="E158" s="77">
        <f t="shared" si="0"/>
        <v>0</v>
      </c>
      <c r="F158" s="77">
        <f t="shared" si="0"/>
        <v>0</v>
      </c>
      <c r="G158" s="77">
        <f t="shared" si="0"/>
        <v>0</v>
      </c>
      <c r="H158" s="77">
        <f t="shared" si="0"/>
        <v>0</v>
      </c>
      <c r="I158" s="77">
        <f t="shared" si="0"/>
        <v>0</v>
      </c>
      <c r="J158" s="77">
        <f t="shared" si="0"/>
        <v>0</v>
      </c>
      <c r="K158" s="77">
        <f t="shared" si="0"/>
        <v>0</v>
      </c>
      <c r="L158" s="77">
        <f t="shared" si="0"/>
        <v>0</v>
      </c>
      <c r="M158" s="77">
        <f t="shared" si="0"/>
        <v>0</v>
      </c>
      <c r="N158" s="77">
        <f t="shared" si="0"/>
        <v>0</v>
      </c>
      <c r="O158" s="77">
        <f t="shared" si="0"/>
        <v>0</v>
      </c>
      <c r="P158" s="77">
        <f t="shared" si="0"/>
        <v>0</v>
      </c>
      <c r="Q158" s="77">
        <f t="shared" si="0"/>
        <v>0</v>
      </c>
    </row>
    <row r="159" spans="1:17" x14ac:dyDescent="0.25">
      <c r="A159" s="132" t="s">
        <v>83</v>
      </c>
      <c r="B159" s="203">
        <f t="shared" ref="B159:Q159" si="1">IF(B$6=0,0,B$6/B$5)</f>
        <v>0</v>
      </c>
      <c r="C159" s="203">
        <f t="shared" si="1"/>
        <v>0</v>
      </c>
      <c r="D159" s="203">
        <f t="shared" si="1"/>
        <v>0</v>
      </c>
      <c r="E159" s="203">
        <f t="shared" si="1"/>
        <v>0</v>
      </c>
      <c r="F159" s="203">
        <f t="shared" si="1"/>
        <v>0</v>
      </c>
      <c r="G159" s="203">
        <f t="shared" si="1"/>
        <v>0</v>
      </c>
      <c r="H159" s="203">
        <f t="shared" si="1"/>
        <v>0</v>
      </c>
      <c r="I159" s="203">
        <f t="shared" si="1"/>
        <v>0</v>
      </c>
      <c r="J159" s="203">
        <f t="shared" si="1"/>
        <v>0</v>
      </c>
      <c r="K159" s="203">
        <f t="shared" si="1"/>
        <v>0</v>
      </c>
      <c r="L159" s="203">
        <f t="shared" si="1"/>
        <v>0</v>
      </c>
      <c r="M159" s="203">
        <f t="shared" si="1"/>
        <v>0</v>
      </c>
      <c r="N159" s="203">
        <f t="shared" si="1"/>
        <v>0</v>
      </c>
      <c r="O159" s="203">
        <f t="shared" si="1"/>
        <v>0</v>
      </c>
      <c r="P159" s="203">
        <f t="shared" si="1"/>
        <v>0</v>
      </c>
      <c r="Q159" s="203">
        <f t="shared" si="1"/>
        <v>0</v>
      </c>
    </row>
    <row r="160" spans="1:17" x14ac:dyDescent="0.25">
      <c r="A160" s="76" t="s">
        <v>82</v>
      </c>
      <c r="B160" s="202">
        <f t="shared" ref="B160:Q160" si="2">IF(B$7=0,0,B$7/B$5)</f>
        <v>0</v>
      </c>
      <c r="C160" s="202">
        <f t="shared" si="2"/>
        <v>0</v>
      </c>
      <c r="D160" s="202">
        <f t="shared" si="2"/>
        <v>0</v>
      </c>
      <c r="E160" s="202">
        <f t="shared" si="2"/>
        <v>0</v>
      </c>
      <c r="F160" s="202">
        <f t="shared" si="2"/>
        <v>0</v>
      </c>
      <c r="G160" s="202">
        <f t="shared" si="2"/>
        <v>0</v>
      </c>
      <c r="H160" s="202">
        <f t="shared" si="2"/>
        <v>0</v>
      </c>
      <c r="I160" s="202">
        <f t="shared" si="2"/>
        <v>0</v>
      </c>
      <c r="J160" s="202">
        <f t="shared" si="2"/>
        <v>0</v>
      </c>
      <c r="K160" s="202">
        <f t="shared" si="2"/>
        <v>0</v>
      </c>
      <c r="L160" s="202">
        <f t="shared" si="2"/>
        <v>0</v>
      </c>
      <c r="M160" s="202">
        <f t="shared" si="2"/>
        <v>0</v>
      </c>
      <c r="N160" s="202">
        <f t="shared" si="2"/>
        <v>0</v>
      </c>
      <c r="O160" s="202">
        <f t="shared" si="2"/>
        <v>0</v>
      </c>
      <c r="P160" s="202">
        <f t="shared" si="2"/>
        <v>0</v>
      </c>
      <c r="Q160" s="202">
        <f t="shared" si="2"/>
        <v>0</v>
      </c>
    </row>
    <row r="161" spans="1:17" x14ac:dyDescent="0.25">
      <c r="A161" s="76" t="s">
        <v>81</v>
      </c>
      <c r="B161" s="202">
        <f t="shared" ref="B161:Q161" si="3">IF(B$8=0,0,B$8/B$5)</f>
        <v>0</v>
      </c>
      <c r="C161" s="202">
        <f t="shared" si="3"/>
        <v>0</v>
      </c>
      <c r="D161" s="202">
        <f t="shared" si="3"/>
        <v>0</v>
      </c>
      <c r="E161" s="202">
        <f t="shared" si="3"/>
        <v>0</v>
      </c>
      <c r="F161" s="202">
        <f t="shared" si="3"/>
        <v>0</v>
      </c>
      <c r="G161" s="202">
        <f t="shared" si="3"/>
        <v>0</v>
      </c>
      <c r="H161" s="202">
        <f t="shared" si="3"/>
        <v>0</v>
      </c>
      <c r="I161" s="202">
        <f t="shared" si="3"/>
        <v>0</v>
      </c>
      <c r="J161" s="202">
        <f t="shared" si="3"/>
        <v>0</v>
      </c>
      <c r="K161" s="202">
        <f t="shared" si="3"/>
        <v>0</v>
      </c>
      <c r="L161" s="202">
        <f t="shared" si="3"/>
        <v>0</v>
      </c>
      <c r="M161" s="202">
        <f t="shared" si="3"/>
        <v>0</v>
      </c>
      <c r="N161" s="202">
        <f t="shared" si="3"/>
        <v>0</v>
      </c>
      <c r="O161" s="202">
        <f t="shared" si="3"/>
        <v>0</v>
      </c>
      <c r="P161" s="202">
        <f t="shared" si="3"/>
        <v>0</v>
      </c>
      <c r="Q161" s="202">
        <f t="shared" si="3"/>
        <v>0</v>
      </c>
    </row>
    <row r="162" spans="1:17" x14ac:dyDescent="0.25">
      <c r="A162" s="76" t="s">
        <v>80</v>
      </c>
      <c r="B162" s="202">
        <f t="shared" ref="B162:Q162" si="4">IF(B$9=0,0,B$9/B$5)</f>
        <v>0</v>
      </c>
      <c r="C162" s="202">
        <f t="shared" si="4"/>
        <v>0</v>
      </c>
      <c r="D162" s="202">
        <f t="shared" si="4"/>
        <v>0</v>
      </c>
      <c r="E162" s="202">
        <f t="shared" si="4"/>
        <v>0</v>
      </c>
      <c r="F162" s="202">
        <f t="shared" si="4"/>
        <v>0</v>
      </c>
      <c r="G162" s="202">
        <f t="shared" si="4"/>
        <v>0</v>
      </c>
      <c r="H162" s="202">
        <f t="shared" si="4"/>
        <v>0</v>
      </c>
      <c r="I162" s="202">
        <f t="shared" si="4"/>
        <v>0</v>
      </c>
      <c r="J162" s="202">
        <f t="shared" si="4"/>
        <v>0</v>
      </c>
      <c r="K162" s="202">
        <f t="shared" si="4"/>
        <v>0</v>
      </c>
      <c r="L162" s="202">
        <f t="shared" si="4"/>
        <v>0</v>
      </c>
      <c r="M162" s="202">
        <f t="shared" si="4"/>
        <v>0</v>
      </c>
      <c r="N162" s="202">
        <f t="shared" si="4"/>
        <v>0</v>
      </c>
      <c r="O162" s="202">
        <f t="shared" si="4"/>
        <v>0</v>
      </c>
      <c r="P162" s="202">
        <f t="shared" si="4"/>
        <v>0</v>
      </c>
      <c r="Q162" s="202">
        <f t="shared" si="4"/>
        <v>0</v>
      </c>
    </row>
    <row r="163" spans="1:17" x14ac:dyDescent="0.25">
      <c r="A163" s="129" t="s">
        <v>79</v>
      </c>
      <c r="B163" s="201">
        <f t="shared" ref="B163:Q163" si="5">IF(B$10=0,0,B$10/B$5)</f>
        <v>0</v>
      </c>
      <c r="C163" s="201">
        <f t="shared" si="5"/>
        <v>0</v>
      </c>
      <c r="D163" s="201">
        <f t="shared" si="5"/>
        <v>0</v>
      </c>
      <c r="E163" s="201">
        <f t="shared" si="5"/>
        <v>0</v>
      </c>
      <c r="F163" s="201">
        <f t="shared" si="5"/>
        <v>0</v>
      </c>
      <c r="G163" s="201">
        <f t="shared" si="5"/>
        <v>0</v>
      </c>
      <c r="H163" s="201">
        <f t="shared" si="5"/>
        <v>0</v>
      </c>
      <c r="I163" s="201">
        <f t="shared" si="5"/>
        <v>0</v>
      </c>
      <c r="J163" s="201">
        <f t="shared" si="5"/>
        <v>0</v>
      </c>
      <c r="K163" s="201">
        <f t="shared" si="5"/>
        <v>0</v>
      </c>
      <c r="L163" s="201">
        <f t="shared" si="5"/>
        <v>0</v>
      </c>
      <c r="M163" s="201">
        <f t="shared" si="5"/>
        <v>0</v>
      </c>
      <c r="N163" s="201">
        <f t="shared" si="5"/>
        <v>0</v>
      </c>
      <c r="O163" s="201">
        <f t="shared" si="5"/>
        <v>0</v>
      </c>
      <c r="P163" s="201">
        <f t="shared" si="5"/>
        <v>0</v>
      </c>
      <c r="Q163" s="201">
        <f t="shared" si="5"/>
        <v>0</v>
      </c>
    </row>
    <row r="164" spans="1:17" x14ac:dyDescent="0.25">
      <c r="A164" s="127" t="s">
        <v>152</v>
      </c>
      <c r="B164" s="200">
        <f t="shared" ref="B164:Q164" si="6">IF(B$15=0,0,B$15/B$5)</f>
        <v>0</v>
      </c>
      <c r="C164" s="200">
        <f t="shared" si="6"/>
        <v>0</v>
      </c>
      <c r="D164" s="200">
        <f t="shared" si="6"/>
        <v>0</v>
      </c>
      <c r="E164" s="200">
        <f t="shared" si="6"/>
        <v>0</v>
      </c>
      <c r="F164" s="200">
        <f t="shared" si="6"/>
        <v>0</v>
      </c>
      <c r="G164" s="200">
        <f t="shared" si="6"/>
        <v>0</v>
      </c>
      <c r="H164" s="200">
        <f t="shared" si="6"/>
        <v>0</v>
      </c>
      <c r="I164" s="200">
        <f t="shared" si="6"/>
        <v>0</v>
      </c>
      <c r="J164" s="200">
        <f t="shared" si="6"/>
        <v>0</v>
      </c>
      <c r="K164" s="200">
        <f t="shared" si="6"/>
        <v>0</v>
      </c>
      <c r="L164" s="200">
        <f t="shared" si="6"/>
        <v>0</v>
      </c>
      <c r="M164" s="200">
        <f t="shared" si="6"/>
        <v>0</v>
      </c>
      <c r="N164" s="200">
        <f t="shared" si="6"/>
        <v>0</v>
      </c>
      <c r="O164" s="200">
        <f t="shared" si="6"/>
        <v>0</v>
      </c>
      <c r="P164" s="200">
        <f t="shared" si="6"/>
        <v>0</v>
      </c>
      <c r="Q164" s="200">
        <f t="shared" si="6"/>
        <v>0</v>
      </c>
    </row>
    <row r="165" spans="1:17" x14ac:dyDescent="0.25">
      <c r="A165" s="72" t="s">
        <v>151</v>
      </c>
      <c r="B165" s="71">
        <f t="shared" ref="B165:Q165" si="7">IF(B$26=0,0,B$26/B$5)</f>
        <v>0</v>
      </c>
      <c r="C165" s="71">
        <f t="shared" si="7"/>
        <v>0</v>
      </c>
      <c r="D165" s="71">
        <f t="shared" si="7"/>
        <v>0</v>
      </c>
      <c r="E165" s="71">
        <f t="shared" si="7"/>
        <v>0</v>
      </c>
      <c r="F165" s="71">
        <f t="shared" si="7"/>
        <v>0</v>
      </c>
      <c r="G165" s="71">
        <f t="shared" si="7"/>
        <v>0</v>
      </c>
      <c r="H165" s="71">
        <f t="shared" si="7"/>
        <v>0</v>
      </c>
      <c r="I165" s="71">
        <f t="shared" si="7"/>
        <v>0</v>
      </c>
      <c r="J165" s="71">
        <f t="shared" si="7"/>
        <v>0</v>
      </c>
      <c r="K165" s="71">
        <f t="shared" si="7"/>
        <v>0</v>
      </c>
      <c r="L165" s="71">
        <f t="shared" si="7"/>
        <v>0</v>
      </c>
      <c r="M165" s="71">
        <f t="shared" si="7"/>
        <v>0</v>
      </c>
      <c r="N165" s="71">
        <f t="shared" si="7"/>
        <v>0</v>
      </c>
      <c r="O165" s="71">
        <f t="shared" si="7"/>
        <v>0</v>
      </c>
      <c r="P165" s="71">
        <f t="shared" si="7"/>
        <v>0</v>
      </c>
      <c r="Q165" s="71">
        <f t="shared" si="7"/>
        <v>0</v>
      </c>
    </row>
    <row r="166" spans="1:17" x14ac:dyDescent="0.25">
      <c r="A166" s="196"/>
      <c r="B166" s="196"/>
      <c r="C166" s="196"/>
      <c r="D166" s="196"/>
      <c r="E166" s="196"/>
      <c r="F166" s="196"/>
      <c r="G166" s="196"/>
      <c r="H166" s="196"/>
      <c r="I166" s="196"/>
      <c r="J166" s="196"/>
      <c r="K166" s="196"/>
      <c r="L166" s="196"/>
      <c r="M166" s="196"/>
      <c r="N166" s="196"/>
      <c r="O166" s="196"/>
      <c r="P166" s="196"/>
      <c r="Q166" s="196"/>
    </row>
    <row r="167" spans="1:17" x14ac:dyDescent="0.25">
      <c r="A167" s="78" t="s">
        <v>43</v>
      </c>
      <c r="B167" s="77">
        <f t="shared" ref="B167:Q167" si="8">SUM(B$168:B$173,B$175:B$176,B$178:B$180)</f>
        <v>0.99999999999999989</v>
      </c>
      <c r="C167" s="77">
        <f t="shared" si="8"/>
        <v>1.0000000000000002</v>
      </c>
      <c r="D167" s="77">
        <f t="shared" si="8"/>
        <v>0.99999999999999978</v>
      </c>
      <c r="E167" s="77">
        <f t="shared" si="8"/>
        <v>1</v>
      </c>
      <c r="F167" s="77">
        <f t="shared" si="8"/>
        <v>1.0000000000000002</v>
      </c>
      <c r="G167" s="77">
        <f t="shared" si="8"/>
        <v>1</v>
      </c>
      <c r="H167" s="77">
        <f t="shared" si="8"/>
        <v>0.99999999999999967</v>
      </c>
      <c r="I167" s="77">
        <f t="shared" si="8"/>
        <v>1</v>
      </c>
      <c r="J167" s="77">
        <f t="shared" si="8"/>
        <v>1</v>
      </c>
      <c r="K167" s="77">
        <f t="shared" si="8"/>
        <v>1.0000000000000002</v>
      </c>
      <c r="L167" s="77">
        <f t="shared" si="8"/>
        <v>1.0000000000000002</v>
      </c>
      <c r="M167" s="77">
        <f t="shared" si="8"/>
        <v>1</v>
      </c>
      <c r="N167" s="77">
        <f t="shared" si="8"/>
        <v>1</v>
      </c>
      <c r="O167" s="77">
        <f t="shared" si="8"/>
        <v>1.0000000000000002</v>
      </c>
      <c r="P167" s="77">
        <f t="shared" si="8"/>
        <v>0.99999999999999978</v>
      </c>
      <c r="Q167" s="77">
        <f t="shared" si="8"/>
        <v>1</v>
      </c>
    </row>
    <row r="168" spans="1:17" x14ac:dyDescent="0.25">
      <c r="A168" s="132" t="s">
        <v>83</v>
      </c>
      <c r="B168" s="203">
        <f t="shared" ref="B168:Q168" si="9">IF(B$34=0,0,B$34/B$33)</f>
        <v>8.7103544948420673E-4</v>
      </c>
      <c r="C168" s="203">
        <f t="shared" si="9"/>
        <v>8.6782665276987682E-4</v>
      </c>
      <c r="D168" s="203">
        <f t="shared" si="9"/>
        <v>8.6620120476596843E-4</v>
      </c>
      <c r="E168" s="203">
        <f t="shared" si="9"/>
        <v>8.6597599851521382E-4</v>
      </c>
      <c r="F168" s="203">
        <f t="shared" si="9"/>
        <v>8.6607517332045695E-4</v>
      </c>
      <c r="G168" s="203">
        <f t="shared" si="9"/>
        <v>8.6577155580099333E-4</v>
      </c>
      <c r="H168" s="203">
        <f t="shared" si="9"/>
        <v>8.6611268228196361E-4</v>
      </c>
      <c r="I168" s="203">
        <f t="shared" si="9"/>
        <v>8.6627399408402579E-4</v>
      </c>
      <c r="J168" s="203">
        <f t="shared" si="9"/>
        <v>8.6887672910586074E-4</v>
      </c>
      <c r="K168" s="203">
        <f t="shared" si="9"/>
        <v>8.6866235300586225E-4</v>
      </c>
      <c r="L168" s="203">
        <f t="shared" si="9"/>
        <v>8.693650641635809E-4</v>
      </c>
      <c r="M168" s="203">
        <f t="shared" si="9"/>
        <v>8.687620419606315E-4</v>
      </c>
      <c r="N168" s="203">
        <f t="shared" si="9"/>
        <v>8.6798891030898725E-4</v>
      </c>
      <c r="O168" s="203">
        <f t="shared" si="9"/>
        <v>8.6816780746440706E-4</v>
      </c>
      <c r="P168" s="203">
        <f t="shared" si="9"/>
        <v>8.6697185702661289E-4</v>
      </c>
      <c r="Q168" s="203">
        <f t="shared" si="9"/>
        <v>8.697576756145364E-4</v>
      </c>
    </row>
    <row r="169" spans="1:17" x14ac:dyDescent="0.25">
      <c r="A169" s="76" t="s">
        <v>82</v>
      </c>
      <c r="B169" s="202">
        <f t="shared" ref="B169:Q169" si="10">IF(B$35=0,0,B$35/B$33)</f>
        <v>1.0541854889791868E-4</v>
      </c>
      <c r="C169" s="202">
        <f t="shared" si="10"/>
        <v>1.0503019881006249E-4</v>
      </c>
      <c r="D169" s="202">
        <f t="shared" si="10"/>
        <v>1.0483347619678366E-4</v>
      </c>
      <c r="E169" s="202">
        <f t="shared" si="10"/>
        <v>1.0480622022669502E-4</v>
      </c>
      <c r="F169" s="202">
        <f t="shared" si="10"/>
        <v>1.0481822302642281E-4</v>
      </c>
      <c r="G169" s="202">
        <f t="shared" si="10"/>
        <v>1.047814771989817E-4</v>
      </c>
      <c r="H169" s="202">
        <f t="shared" si="10"/>
        <v>1.0482276261237774E-4</v>
      </c>
      <c r="I169" s="202">
        <f t="shared" si="10"/>
        <v>1.0484228564798271E-4</v>
      </c>
      <c r="J169" s="202">
        <f t="shared" si="10"/>
        <v>1.0515728608720721E-4</v>
      </c>
      <c r="K169" s="202">
        <f t="shared" si="10"/>
        <v>1.051313408545607E-4</v>
      </c>
      <c r="L169" s="202">
        <f t="shared" si="10"/>
        <v>1.0521638766934293E-4</v>
      </c>
      <c r="M169" s="202">
        <f t="shared" si="10"/>
        <v>1.0514340588011059E-4</v>
      </c>
      <c r="N169" s="202">
        <f t="shared" si="10"/>
        <v>1.0504983630510463E-4</v>
      </c>
      <c r="O169" s="202">
        <f t="shared" si="10"/>
        <v>1.0507148763805264E-4</v>
      </c>
      <c r="P169" s="202">
        <f t="shared" si="10"/>
        <v>1.049267456992708E-4</v>
      </c>
      <c r="Q169" s="202">
        <f t="shared" si="10"/>
        <v>1.0526390413892513E-4</v>
      </c>
    </row>
    <row r="170" spans="1:17" x14ac:dyDescent="0.25">
      <c r="A170" s="76" t="s">
        <v>81</v>
      </c>
      <c r="B170" s="202">
        <f t="shared" ref="B170:Q170" si="11">IF(B$36=0,0,B$36/B$33)</f>
        <v>1.7001991444803199E-2</v>
      </c>
      <c r="C170" s="202">
        <f t="shared" si="11"/>
        <v>1.6939358018899061E-2</v>
      </c>
      <c r="D170" s="202">
        <f t="shared" si="11"/>
        <v>1.6907630431838405E-2</v>
      </c>
      <c r="E170" s="202">
        <f t="shared" si="11"/>
        <v>1.6903234566261506E-2</v>
      </c>
      <c r="F170" s="202">
        <f t="shared" si="11"/>
        <v>1.6905170387807329E-2</v>
      </c>
      <c r="G170" s="202">
        <f t="shared" si="11"/>
        <v>1.6899243990125733E-2</v>
      </c>
      <c r="H170" s="202">
        <f t="shared" si="11"/>
        <v>1.690590253601441E-2</v>
      </c>
      <c r="I170" s="202">
        <f t="shared" si="11"/>
        <v>1.6909051227471491E-2</v>
      </c>
      <c r="J170" s="202">
        <f t="shared" si="11"/>
        <v>1.6959854760898896E-2</v>
      </c>
      <c r="K170" s="202">
        <f t="shared" si="11"/>
        <v>1.6955670292149318E-2</v>
      </c>
      <c r="L170" s="202">
        <f t="shared" si="11"/>
        <v>1.6969386713333753E-2</v>
      </c>
      <c r="M170" s="202">
        <f t="shared" si="11"/>
        <v>1.6957616149527597E-2</v>
      </c>
      <c r="N170" s="202">
        <f t="shared" si="11"/>
        <v>1.6942525170469576E-2</v>
      </c>
      <c r="O170" s="202">
        <f t="shared" si="11"/>
        <v>1.6946017115496325E-2</v>
      </c>
      <c r="P170" s="202">
        <f t="shared" si="11"/>
        <v>1.6922673014950446E-2</v>
      </c>
      <c r="Q170" s="202">
        <f t="shared" si="11"/>
        <v>1.6977050209158434E-2</v>
      </c>
    </row>
    <row r="171" spans="1:17" x14ac:dyDescent="0.25">
      <c r="A171" s="76" t="s">
        <v>80</v>
      </c>
      <c r="B171" s="202">
        <f t="shared" ref="B171:Q171" si="12">IF(B$37=0,0,B$37/B$33)</f>
        <v>2.8912121285702214E-4</v>
      </c>
      <c r="C171" s="202">
        <f t="shared" si="12"/>
        <v>2.8805612279850842E-4</v>
      </c>
      <c r="D171" s="202">
        <f t="shared" si="12"/>
        <v>2.8751659079828457E-4</v>
      </c>
      <c r="E171" s="202">
        <f t="shared" si="12"/>
        <v>2.8744183849698646E-4</v>
      </c>
      <c r="F171" s="202">
        <f t="shared" si="12"/>
        <v>2.8747475740975136E-4</v>
      </c>
      <c r="G171" s="202">
        <f t="shared" si="12"/>
        <v>2.8737397819861391E-4</v>
      </c>
      <c r="H171" s="202">
        <f t="shared" si="12"/>
        <v>2.8748720769113817E-4</v>
      </c>
      <c r="I171" s="202">
        <f t="shared" si="12"/>
        <v>2.8754075162426741E-4</v>
      </c>
      <c r="J171" s="202">
        <f t="shared" si="12"/>
        <v>2.8840467272725338E-4</v>
      </c>
      <c r="K171" s="202">
        <f t="shared" si="12"/>
        <v>2.8833351525820236E-4</v>
      </c>
      <c r="L171" s="202">
        <f t="shared" si="12"/>
        <v>2.8856676489497432E-4</v>
      </c>
      <c r="M171" s="202">
        <f t="shared" si="12"/>
        <v>2.8836660483168443E-4</v>
      </c>
      <c r="N171" s="202">
        <f t="shared" si="12"/>
        <v>2.881099806484163E-4</v>
      </c>
      <c r="O171" s="202">
        <f t="shared" si="12"/>
        <v>2.881693616559083E-4</v>
      </c>
      <c r="P171" s="202">
        <f t="shared" si="12"/>
        <v>2.8777239200180677E-4</v>
      </c>
      <c r="Q171" s="202">
        <f t="shared" si="12"/>
        <v>2.8869708369996556E-4</v>
      </c>
    </row>
    <row r="172" spans="1:17" x14ac:dyDescent="0.25">
      <c r="A172" s="129" t="s">
        <v>79</v>
      </c>
      <c r="B172" s="201">
        <f t="shared" ref="B172:Q172" si="13">IF(B$38=0,0,B$38/B$33)</f>
        <v>9.1012434075847136E-4</v>
      </c>
      <c r="C172" s="201">
        <f t="shared" si="13"/>
        <v>9.0677154496125463E-4</v>
      </c>
      <c r="D172" s="201">
        <f t="shared" si="13"/>
        <v>9.0507315278459818E-4</v>
      </c>
      <c r="E172" s="201">
        <f t="shared" si="13"/>
        <v>9.0483784009942104E-4</v>
      </c>
      <c r="F172" s="201">
        <f t="shared" si="13"/>
        <v>9.0494146550788759E-4</v>
      </c>
      <c r="G172" s="201">
        <f t="shared" si="13"/>
        <v>9.046242227425008E-4</v>
      </c>
      <c r="H172" s="201">
        <f t="shared" si="13"/>
        <v>9.0498065773466122E-4</v>
      </c>
      <c r="I172" s="201">
        <f t="shared" si="13"/>
        <v>9.0514920862153406E-4</v>
      </c>
      <c r="J172" s="201">
        <f t="shared" si="13"/>
        <v>9.0786874488991347E-4</v>
      </c>
      <c r="K172" s="201">
        <f t="shared" si="13"/>
        <v>9.0764474837312322E-4</v>
      </c>
      <c r="L172" s="201">
        <f t="shared" si="13"/>
        <v>9.0837899464236624E-4</v>
      </c>
      <c r="M172" s="201">
        <f t="shared" si="13"/>
        <v>9.0774891100426941E-4</v>
      </c>
      <c r="N172" s="201">
        <f t="shared" si="13"/>
        <v>9.0694108402640235E-4</v>
      </c>
      <c r="O172" s="201">
        <f t="shared" si="13"/>
        <v>9.0712800943309633E-4</v>
      </c>
      <c r="P172" s="201">
        <f t="shared" si="13"/>
        <v>9.6647683645857988E-4</v>
      </c>
      <c r="Q172" s="201">
        <f t="shared" si="13"/>
        <v>9.0878922506201949E-4</v>
      </c>
    </row>
    <row r="173" spans="1:17" x14ac:dyDescent="0.25">
      <c r="A173" s="127" t="s">
        <v>150</v>
      </c>
      <c r="B173" s="200">
        <f t="shared" ref="B173:Q173" si="14">IF(B$43=0,0,B$43/B$33)</f>
        <v>0.84009306725543742</v>
      </c>
      <c r="C173" s="200">
        <f t="shared" si="14"/>
        <v>0.83699825880012513</v>
      </c>
      <c r="D173" s="200">
        <f t="shared" si="14"/>
        <v>0.83543055268658373</v>
      </c>
      <c r="E173" s="200">
        <f t="shared" si="14"/>
        <v>0.83521334659000801</v>
      </c>
      <c r="F173" s="200">
        <f t="shared" si="14"/>
        <v>0.83530899834147299</v>
      </c>
      <c r="G173" s="200">
        <f t="shared" si="14"/>
        <v>0.83501616643279508</v>
      </c>
      <c r="H173" s="200">
        <f t="shared" si="14"/>
        <v>0.83534517484673498</v>
      </c>
      <c r="I173" s="200">
        <f t="shared" si="14"/>
        <v>0.83550075626039511</v>
      </c>
      <c r="J173" s="200">
        <f t="shared" si="14"/>
        <v>0.83801103256320386</v>
      </c>
      <c r="K173" s="200">
        <f t="shared" si="14"/>
        <v>0.83780427189060358</v>
      </c>
      <c r="L173" s="200">
        <f t="shared" si="14"/>
        <v>0.83848202016391671</v>
      </c>
      <c r="M173" s="200">
        <f t="shared" si="14"/>
        <v>0.83790041952711247</v>
      </c>
      <c r="N173" s="200">
        <f t="shared" si="14"/>
        <v>0.83715475235477599</v>
      </c>
      <c r="O173" s="200">
        <f t="shared" si="14"/>
        <v>0.83732729442537568</v>
      </c>
      <c r="P173" s="200">
        <f t="shared" si="14"/>
        <v>0.83617382854500677</v>
      </c>
      <c r="Q173" s="200">
        <f t="shared" si="14"/>
        <v>0.83886068461238228</v>
      </c>
    </row>
    <row r="174" spans="1:17" x14ac:dyDescent="0.25">
      <c r="A174" s="127" t="s">
        <v>148</v>
      </c>
      <c r="B174" s="200">
        <f t="shared" ref="B174:Q174" si="15">IF(B$44=0,0,B$44/B$33)</f>
        <v>9.009258577350357E-2</v>
      </c>
      <c r="C174" s="200">
        <f t="shared" si="15"/>
        <v>9.298629581774645E-2</v>
      </c>
      <c r="D174" s="200">
        <f t="shared" si="15"/>
        <v>9.2525708267372789E-2</v>
      </c>
      <c r="E174" s="200">
        <f t="shared" si="15"/>
        <v>9.2476788709362212E-2</v>
      </c>
      <c r="F174" s="200">
        <f t="shared" si="15"/>
        <v>9.2556403569076656E-2</v>
      </c>
      <c r="G174" s="200">
        <f t="shared" si="15"/>
        <v>9.2529403064107979E-2</v>
      </c>
      <c r="H174" s="200">
        <f t="shared" si="15"/>
        <v>9.2532916495492737E-2</v>
      </c>
      <c r="I174" s="200">
        <f t="shared" si="15"/>
        <v>9.2827952033042158E-2</v>
      </c>
      <c r="J174" s="200">
        <f t="shared" si="15"/>
        <v>9.1681350379419366E-2</v>
      </c>
      <c r="K174" s="200">
        <f t="shared" si="15"/>
        <v>9.1715768663632916E-2</v>
      </c>
      <c r="L174" s="200">
        <f t="shared" si="15"/>
        <v>9.155266494806534E-2</v>
      </c>
      <c r="M174" s="200">
        <f t="shared" si="15"/>
        <v>9.1676213816420146E-2</v>
      </c>
      <c r="N174" s="200">
        <f t="shared" si="15"/>
        <v>9.1621625090016201E-2</v>
      </c>
      <c r="O174" s="200">
        <f t="shared" si="15"/>
        <v>9.1544403098008917E-2</v>
      </c>
      <c r="P174" s="200">
        <f t="shared" si="15"/>
        <v>9.115978264683712E-2</v>
      </c>
      <c r="Q174" s="200">
        <f t="shared" si="15"/>
        <v>9.1507308419250713E-2</v>
      </c>
    </row>
    <row r="175" spans="1:17" x14ac:dyDescent="0.25">
      <c r="A175" s="142" t="s">
        <v>164</v>
      </c>
      <c r="B175" s="199">
        <f t="shared" ref="B175:Q175" si="16">IF(B$45=0,0,B$45/B$33)</f>
        <v>1.5859706384418134E-2</v>
      </c>
      <c r="C175" s="199">
        <f t="shared" si="16"/>
        <v>4.6171000327902782E-3</v>
      </c>
      <c r="D175" s="199">
        <f t="shared" si="16"/>
        <v>5.6483669199852314E-3</v>
      </c>
      <c r="E175" s="199">
        <f t="shared" si="16"/>
        <v>5.7253892708491539E-3</v>
      </c>
      <c r="F175" s="199">
        <f t="shared" si="16"/>
        <v>5.4926562014990131E-3</v>
      </c>
      <c r="G175" s="199">
        <f t="shared" si="16"/>
        <v>5.4722201054424428E-3</v>
      </c>
      <c r="H175" s="199">
        <f t="shared" si="16"/>
        <v>5.5967997839062745E-3</v>
      </c>
      <c r="I175" s="199">
        <f t="shared" si="16"/>
        <v>4.6347820133719282E-3</v>
      </c>
      <c r="J175" s="199">
        <f t="shared" si="16"/>
        <v>9.6242680466118117E-3</v>
      </c>
      <c r="K175" s="199">
        <f t="shared" si="16"/>
        <v>9.4068934369044305E-3</v>
      </c>
      <c r="L175" s="199">
        <f t="shared" si="16"/>
        <v>1.0250651696777044E-2</v>
      </c>
      <c r="M175" s="199">
        <f t="shared" si="16"/>
        <v>9.5573449397224394E-3</v>
      </c>
      <c r="N175" s="199">
        <f t="shared" si="16"/>
        <v>9.4738596912047612E-3</v>
      </c>
      <c r="O175" s="199">
        <f t="shared" si="16"/>
        <v>9.8108684707042572E-3</v>
      </c>
      <c r="P175" s="199">
        <f t="shared" si="16"/>
        <v>1.0581827338911208E-2</v>
      </c>
      <c r="Q175" s="199">
        <f t="shared" si="16"/>
        <v>1.0454547897593629E-2</v>
      </c>
    </row>
    <row r="176" spans="1:17" x14ac:dyDescent="0.25">
      <c r="A176" s="142" t="s">
        <v>163</v>
      </c>
      <c r="B176" s="199">
        <f t="shared" ref="B176:Q176" si="17">IF(B$50=0,0,B$50/B$33)</f>
        <v>7.4232879389085432E-2</v>
      </c>
      <c r="C176" s="199">
        <f t="shared" si="17"/>
        <v>8.8369195784956167E-2</v>
      </c>
      <c r="D176" s="199">
        <f t="shared" si="17"/>
        <v>8.687734134738756E-2</v>
      </c>
      <c r="E176" s="199">
        <f t="shared" si="17"/>
        <v>8.6751399438513052E-2</v>
      </c>
      <c r="F176" s="199">
        <f t="shared" si="17"/>
        <v>8.7063747367577646E-2</v>
      </c>
      <c r="G176" s="199">
        <f t="shared" si="17"/>
        <v>8.7057182958665547E-2</v>
      </c>
      <c r="H176" s="199">
        <f t="shared" si="17"/>
        <v>8.6936116711586464E-2</v>
      </c>
      <c r="I176" s="199">
        <f t="shared" si="17"/>
        <v>8.8193170019670225E-2</v>
      </c>
      <c r="J176" s="199">
        <f t="shared" si="17"/>
        <v>8.2057082332807563E-2</v>
      </c>
      <c r="K176" s="199">
        <f t="shared" si="17"/>
        <v>8.2308875226728501E-2</v>
      </c>
      <c r="L176" s="199">
        <f t="shared" si="17"/>
        <v>8.1302013251288302E-2</v>
      </c>
      <c r="M176" s="199">
        <f t="shared" si="17"/>
        <v>8.2118868876697712E-2</v>
      </c>
      <c r="N176" s="199">
        <f t="shared" si="17"/>
        <v>8.2147765398811426E-2</v>
      </c>
      <c r="O176" s="199">
        <f t="shared" si="17"/>
        <v>8.1733534627304663E-2</v>
      </c>
      <c r="P176" s="199">
        <f t="shared" si="17"/>
        <v>8.0577955307925914E-2</v>
      </c>
      <c r="Q176" s="199">
        <f t="shared" si="17"/>
        <v>8.105276052165708E-2</v>
      </c>
    </row>
    <row r="177" spans="1:17" x14ac:dyDescent="0.25">
      <c r="A177" s="127" t="s">
        <v>147</v>
      </c>
      <c r="B177" s="200">
        <f t="shared" ref="B177:Q177" si="18">IF(B$51=0,0,B$51/B$33)</f>
        <v>5.0636655974258191E-2</v>
      </c>
      <c r="C177" s="200">
        <f t="shared" si="18"/>
        <v>5.0908402843889776E-2</v>
      </c>
      <c r="D177" s="200">
        <f t="shared" si="18"/>
        <v>5.2972484189659094E-2</v>
      </c>
      <c r="E177" s="200">
        <f t="shared" si="18"/>
        <v>5.3243568237029998E-2</v>
      </c>
      <c r="F177" s="200">
        <f t="shared" si="18"/>
        <v>5.3066118082378842E-2</v>
      </c>
      <c r="G177" s="200">
        <f t="shared" si="18"/>
        <v>5.3392635279030133E-2</v>
      </c>
      <c r="H177" s="200">
        <f t="shared" si="18"/>
        <v>5.3052602811437463E-2</v>
      </c>
      <c r="I177" s="200">
        <f t="shared" si="18"/>
        <v>5.2598434239113423E-2</v>
      </c>
      <c r="J177" s="200">
        <f t="shared" si="18"/>
        <v>5.1177454863667669E-2</v>
      </c>
      <c r="K177" s="200">
        <f t="shared" si="18"/>
        <v>5.1354517196122551E-2</v>
      </c>
      <c r="L177" s="200">
        <f t="shared" si="18"/>
        <v>5.0824400963314018E-2</v>
      </c>
      <c r="M177" s="200">
        <f t="shared" si="18"/>
        <v>5.1295729543263162E-2</v>
      </c>
      <c r="N177" s="200">
        <f t="shared" si="18"/>
        <v>5.2113007573449395E-2</v>
      </c>
      <c r="O177" s="200">
        <f t="shared" si="18"/>
        <v>5.2013748694927794E-2</v>
      </c>
      <c r="P177" s="200">
        <f t="shared" si="18"/>
        <v>5.3517567962019223E-2</v>
      </c>
      <c r="Q177" s="200">
        <f t="shared" si="18"/>
        <v>5.0482448870693045E-2</v>
      </c>
    </row>
    <row r="178" spans="1:17" x14ac:dyDescent="0.25">
      <c r="A178" s="142" t="s">
        <v>162</v>
      </c>
      <c r="B178" s="199">
        <f t="shared" ref="B178:Q178" si="19">IF(B$52=0,0,B$52/B$33)</f>
        <v>1.4298232501080492E-2</v>
      </c>
      <c r="C178" s="199">
        <f t="shared" si="19"/>
        <v>1.2813783002478004E-2</v>
      </c>
      <c r="D178" s="199">
        <f t="shared" si="19"/>
        <v>5.2907797137339251E-3</v>
      </c>
      <c r="E178" s="199">
        <f t="shared" si="19"/>
        <v>4.4607958974552846E-3</v>
      </c>
      <c r="F178" s="199">
        <f t="shared" si="19"/>
        <v>4.9571827531342452E-3</v>
      </c>
      <c r="G178" s="199">
        <f t="shared" si="19"/>
        <v>3.8067428860317589E-3</v>
      </c>
      <c r="H178" s="199">
        <f t="shared" si="19"/>
        <v>5.2064192818334007E-3</v>
      </c>
      <c r="I178" s="199">
        <f t="shared" si="19"/>
        <v>7.0486976927099975E-3</v>
      </c>
      <c r="J178" s="199">
        <f t="shared" si="19"/>
        <v>1.2191476783966065E-2</v>
      </c>
      <c r="K178" s="199">
        <f t="shared" si="19"/>
        <v>1.1401671188699121E-2</v>
      </c>
      <c r="L178" s="199">
        <f t="shared" si="19"/>
        <v>1.3675755288748077E-2</v>
      </c>
      <c r="M178" s="199">
        <f t="shared" si="19"/>
        <v>1.1219533345818176E-2</v>
      </c>
      <c r="N178" s="199">
        <f t="shared" si="19"/>
        <v>8.3419619114164859E-3</v>
      </c>
      <c r="O178" s="199">
        <f t="shared" si="19"/>
        <v>8.7174240638878513E-3</v>
      </c>
      <c r="P178" s="199">
        <f t="shared" si="19"/>
        <v>2.712785839460025E-3</v>
      </c>
      <c r="Q178" s="199">
        <f t="shared" si="19"/>
        <v>1.3902342618514255E-2</v>
      </c>
    </row>
    <row r="179" spans="1:17" x14ac:dyDescent="0.25">
      <c r="A179" s="142" t="s">
        <v>161</v>
      </c>
      <c r="B179" s="199">
        <f t="shared" ref="B179:Q179" si="20">IF(B$56=0,0,B$56/B$33)</f>
        <v>3.2151592345953155E-2</v>
      </c>
      <c r="C179" s="199">
        <f t="shared" si="20"/>
        <v>3.2033643840617881E-2</v>
      </c>
      <c r="D179" s="199">
        <f t="shared" si="20"/>
        <v>3.1913999731924637E-2</v>
      </c>
      <c r="E179" s="199">
        <f t="shared" si="20"/>
        <v>3.1975809918375842E-2</v>
      </c>
      <c r="F179" s="199">
        <f t="shared" si="20"/>
        <v>3.1919225904147412E-2</v>
      </c>
      <c r="G179" s="199">
        <f t="shared" si="20"/>
        <v>3.1938236186685572E-2</v>
      </c>
      <c r="H179" s="199">
        <f t="shared" si="20"/>
        <v>3.196089669305182E-2</v>
      </c>
      <c r="I179" s="199">
        <f t="shared" si="20"/>
        <v>3.1969933372074252E-2</v>
      </c>
      <c r="J179" s="199">
        <f t="shared" si="20"/>
        <v>3.1972992346197215E-2</v>
      </c>
      <c r="K179" s="199">
        <f t="shared" si="20"/>
        <v>3.1997749872408957E-2</v>
      </c>
      <c r="L179" s="199">
        <f t="shared" si="20"/>
        <v>3.2074588602854746E-2</v>
      </c>
      <c r="M179" s="199">
        <f t="shared" si="20"/>
        <v>3.1991258698728695E-2</v>
      </c>
      <c r="N179" s="199">
        <f t="shared" si="20"/>
        <v>3.1927368092693538E-2</v>
      </c>
      <c r="O179" s="199">
        <f t="shared" si="20"/>
        <v>3.1936942799366166E-2</v>
      </c>
      <c r="P179" s="199">
        <f t="shared" si="20"/>
        <v>3.1770617214131415E-2</v>
      </c>
      <c r="Q179" s="199">
        <f t="shared" si="20"/>
        <v>3.2010336699466561E-2</v>
      </c>
    </row>
    <row r="180" spans="1:17" x14ac:dyDescent="0.25">
      <c r="A180" s="140" t="s">
        <v>160</v>
      </c>
      <c r="B180" s="198">
        <f t="shared" ref="B180:Q180" si="21">IF(B$67=0,0,B$67/B$33)</f>
        <v>4.1868311272245436E-3</v>
      </c>
      <c r="C180" s="198">
        <f t="shared" si="21"/>
        <v>6.0609760007938962E-3</v>
      </c>
      <c r="D180" s="198">
        <f t="shared" si="21"/>
        <v>1.5767704744000532E-2</v>
      </c>
      <c r="E180" s="198">
        <f t="shared" si="21"/>
        <v>1.6806962421198876E-2</v>
      </c>
      <c r="F180" s="198">
        <f t="shared" si="21"/>
        <v>1.618970942509719E-2</v>
      </c>
      <c r="G180" s="198">
        <f t="shared" si="21"/>
        <v>1.7647656206312805E-2</v>
      </c>
      <c r="H180" s="198">
        <f t="shared" si="21"/>
        <v>1.5885286836552239E-2</v>
      </c>
      <c r="I180" s="198">
        <f t="shared" si="21"/>
        <v>1.3579803174329171E-2</v>
      </c>
      <c r="J180" s="198">
        <f t="shared" si="21"/>
        <v>7.0129857335043877E-3</v>
      </c>
      <c r="K180" s="198">
        <f t="shared" si="21"/>
        <v>7.9550961350144753E-3</v>
      </c>
      <c r="L180" s="198">
        <f t="shared" si="21"/>
        <v>5.0740570717111941E-3</v>
      </c>
      <c r="M180" s="198">
        <f t="shared" si="21"/>
        <v>8.0849374987162857E-3</v>
      </c>
      <c r="N180" s="198">
        <f t="shared" si="21"/>
        <v>1.1843677569339369E-2</v>
      </c>
      <c r="O180" s="198">
        <f t="shared" si="21"/>
        <v>1.1359381831673777E-2</v>
      </c>
      <c r="P180" s="198">
        <f t="shared" si="21"/>
        <v>1.9034164908427791E-2</v>
      </c>
      <c r="Q180" s="198">
        <f t="shared" si="21"/>
        <v>4.5697695527122341E-3</v>
      </c>
    </row>
    <row r="181" spans="1:17" hidden="1" x14ac:dyDescent="0.25">
      <c r="A181" s="196"/>
      <c r="B181" s="196"/>
      <c r="C181" s="196"/>
      <c r="D181" s="196"/>
      <c r="E181" s="196"/>
      <c r="F181" s="196"/>
      <c r="G181" s="196"/>
      <c r="H181" s="196"/>
      <c r="I181" s="196"/>
      <c r="J181" s="196"/>
      <c r="K181" s="196"/>
      <c r="L181" s="196"/>
      <c r="M181" s="196"/>
      <c r="N181" s="196"/>
      <c r="O181" s="196"/>
      <c r="P181" s="196"/>
      <c r="Q181" s="196"/>
    </row>
    <row r="182" spans="1:17" x14ac:dyDescent="0.25">
      <c r="A182" s="196"/>
      <c r="B182" s="196"/>
      <c r="C182" s="19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</row>
    <row r="183" spans="1:17" x14ac:dyDescent="0.25">
      <c r="A183" s="78" t="s">
        <v>344</v>
      </c>
      <c r="B183" s="77">
        <f t="shared" ref="B183:Q183" si="22">SUM(B$184:B$189,B$193:B$194,B$196:B$198)</f>
        <v>1.0000000000000002</v>
      </c>
      <c r="C183" s="77">
        <f t="shared" si="22"/>
        <v>1</v>
      </c>
      <c r="D183" s="77">
        <f t="shared" si="22"/>
        <v>0.99999999999999978</v>
      </c>
      <c r="E183" s="77">
        <f t="shared" si="22"/>
        <v>1</v>
      </c>
      <c r="F183" s="77">
        <f t="shared" si="22"/>
        <v>1.0000000000000002</v>
      </c>
      <c r="G183" s="77">
        <f t="shared" si="22"/>
        <v>1.0000000000000002</v>
      </c>
      <c r="H183" s="77">
        <f t="shared" si="22"/>
        <v>1</v>
      </c>
      <c r="I183" s="77">
        <f t="shared" si="22"/>
        <v>0.99999999999999989</v>
      </c>
      <c r="J183" s="77">
        <f t="shared" si="22"/>
        <v>1.0000000000000002</v>
      </c>
      <c r="K183" s="77">
        <f t="shared" si="22"/>
        <v>1</v>
      </c>
      <c r="L183" s="77">
        <f t="shared" si="22"/>
        <v>1.0000000000000002</v>
      </c>
      <c r="M183" s="77">
        <f t="shared" si="22"/>
        <v>1</v>
      </c>
      <c r="N183" s="77">
        <f t="shared" si="22"/>
        <v>1</v>
      </c>
      <c r="O183" s="77">
        <f t="shared" si="22"/>
        <v>0.99999999999999989</v>
      </c>
      <c r="P183" s="77">
        <f t="shared" si="22"/>
        <v>0.99999999999999967</v>
      </c>
      <c r="Q183" s="77">
        <f t="shared" si="22"/>
        <v>0.99999999999999989</v>
      </c>
    </row>
    <row r="184" spans="1:17" x14ac:dyDescent="0.25">
      <c r="A184" s="132" t="s">
        <v>83</v>
      </c>
      <c r="B184" s="203">
        <f t="shared" ref="B184:Q184" si="23">IF(B$71=0,0,B$71/B$70)</f>
        <v>1.5309435810165694E-3</v>
      </c>
      <c r="C184" s="203">
        <f t="shared" si="23"/>
        <v>1.4960330176735767E-3</v>
      </c>
      <c r="D184" s="203">
        <f t="shared" si="23"/>
        <v>1.482256044615263E-3</v>
      </c>
      <c r="E184" s="203">
        <f t="shared" si="23"/>
        <v>1.4807819585091625E-3</v>
      </c>
      <c r="F184" s="203">
        <f t="shared" si="23"/>
        <v>1.481072801849686E-3</v>
      </c>
      <c r="G184" s="203">
        <f t="shared" si="23"/>
        <v>1.4785519606964755E-3</v>
      </c>
      <c r="H184" s="203">
        <f t="shared" si="23"/>
        <v>1.481370175979843E-3</v>
      </c>
      <c r="I184" s="203">
        <f t="shared" si="23"/>
        <v>1.4815562267455535E-3</v>
      </c>
      <c r="J184" s="203">
        <f t="shared" si="23"/>
        <v>1.5088477242250758E-3</v>
      </c>
      <c r="K184" s="203">
        <f t="shared" si="23"/>
        <v>1.5072345800297916E-3</v>
      </c>
      <c r="L184" s="203">
        <f t="shared" si="23"/>
        <v>1.5141229122428792E-3</v>
      </c>
      <c r="M184" s="203">
        <f t="shared" si="23"/>
        <v>1.5088963767236894E-3</v>
      </c>
      <c r="N184" s="203">
        <f t="shared" si="23"/>
        <v>1.5015909113618793E-3</v>
      </c>
      <c r="O184" s="203">
        <f t="shared" si="23"/>
        <v>1.5035037961959659E-3</v>
      </c>
      <c r="P184" s="203">
        <f t="shared" si="23"/>
        <v>1.4971770783803761E-3</v>
      </c>
      <c r="Q184" s="203">
        <f t="shared" si="23"/>
        <v>1.5177961739477324E-3</v>
      </c>
    </row>
    <row r="185" spans="1:17" x14ac:dyDescent="0.25">
      <c r="A185" s="76" t="s">
        <v>82</v>
      </c>
      <c r="B185" s="202">
        <f t="shared" ref="B185:Q185" si="24">IF(B$72=0,0,B$72/B$70)</f>
        <v>2.061298956977743E-4</v>
      </c>
      <c r="C185" s="202">
        <f t="shared" si="24"/>
        <v>2.0142945417277487E-4</v>
      </c>
      <c r="D185" s="202">
        <f t="shared" si="24"/>
        <v>1.9957448965628009E-4</v>
      </c>
      <c r="E185" s="202">
        <f t="shared" si="24"/>
        <v>1.9937601518663415E-4</v>
      </c>
      <c r="F185" s="202">
        <f t="shared" si="24"/>
        <v>1.9941517502778696E-4</v>
      </c>
      <c r="G185" s="202">
        <f t="shared" si="24"/>
        <v>1.9907576296164354E-4</v>
      </c>
      <c r="H185" s="202">
        <f t="shared" si="24"/>
        <v>1.9945521419003465E-4</v>
      </c>
      <c r="I185" s="202">
        <f t="shared" si="24"/>
        <v>1.9948026450894001E-4</v>
      </c>
      <c r="J185" s="202">
        <f t="shared" si="24"/>
        <v>2.0315485683137843E-4</v>
      </c>
      <c r="K185" s="202">
        <f t="shared" si="24"/>
        <v>2.0293765924889236E-4</v>
      </c>
      <c r="L185" s="202">
        <f t="shared" si="24"/>
        <v>2.0386512072965613E-4</v>
      </c>
      <c r="M185" s="202">
        <f t="shared" si="24"/>
        <v>2.0316140751984867E-4</v>
      </c>
      <c r="N185" s="202">
        <f t="shared" si="24"/>
        <v>2.0217778223690147E-4</v>
      </c>
      <c r="O185" s="202">
        <f t="shared" si="24"/>
        <v>2.0243533761400446E-4</v>
      </c>
      <c r="P185" s="202">
        <f t="shared" si="24"/>
        <v>2.0158349323540835E-4</v>
      </c>
      <c r="Q185" s="202">
        <f t="shared" si="24"/>
        <v>2.0435969744788456E-4</v>
      </c>
    </row>
    <row r="186" spans="1:17" x14ac:dyDescent="0.25">
      <c r="A186" s="76" t="s">
        <v>81</v>
      </c>
      <c r="B186" s="202">
        <f t="shared" ref="B186:Q186" si="25">IF(B$73=0,0,B$73/B$70)</f>
        <v>2.6791097377534837E-2</v>
      </c>
      <c r="C186" s="202">
        <f t="shared" si="25"/>
        <v>2.6180171989020083E-2</v>
      </c>
      <c r="D186" s="202">
        <f t="shared" si="25"/>
        <v>2.5939078697699802E-2</v>
      </c>
      <c r="E186" s="202">
        <f t="shared" si="25"/>
        <v>2.5913282590709893E-2</v>
      </c>
      <c r="F186" s="202">
        <f t="shared" si="25"/>
        <v>2.5918372270273653E-2</v>
      </c>
      <c r="G186" s="202">
        <f t="shared" si="25"/>
        <v>2.5874258233906548E-2</v>
      </c>
      <c r="H186" s="202">
        <f t="shared" si="25"/>
        <v>2.5923576236884426E-2</v>
      </c>
      <c r="I186" s="202">
        <f t="shared" si="25"/>
        <v>2.5926832074815456E-2</v>
      </c>
      <c r="J186" s="202">
        <f t="shared" si="25"/>
        <v>2.6404425877499617E-2</v>
      </c>
      <c r="K186" s="202">
        <f t="shared" si="25"/>
        <v>2.6376196291670487E-2</v>
      </c>
      <c r="L186" s="202">
        <f t="shared" si="25"/>
        <v>2.6496740236841284E-2</v>
      </c>
      <c r="M186" s="202">
        <f t="shared" si="25"/>
        <v>2.6405277283027672E-2</v>
      </c>
      <c r="N186" s="202">
        <f t="shared" si="25"/>
        <v>2.627743362090755E-2</v>
      </c>
      <c r="O186" s="202">
        <f t="shared" si="25"/>
        <v>2.6310908586606799E-2</v>
      </c>
      <c r="P186" s="202">
        <f t="shared" si="25"/>
        <v>2.6200192741046312E-2</v>
      </c>
      <c r="Q186" s="202">
        <f t="shared" si="25"/>
        <v>2.6561021320251652E-2</v>
      </c>
    </row>
    <row r="187" spans="1:17" x14ac:dyDescent="0.25">
      <c r="A187" s="76" t="s">
        <v>80</v>
      </c>
      <c r="B187" s="202">
        <f t="shared" ref="B187:Q187" si="26">IF(B$74=0,0,B$74/B$70)</f>
        <v>5.0623947649683853E-4</v>
      </c>
      <c r="C187" s="202">
        <f t="shared" si="26"/>
        <v>4.9469554664200268E-4</v>
      </c>
      <c r="D187" s="202">
        <f t="shared" si="26"/>
        <v>4.9013989370009592E-4</v>
      </c>
      <c r="E187" s="202">
        <f t="shared" si="26"/>
        <v>4.8965245537257226E-4</v>
      </c>
      <c r="F187" s="202">
        <f t="shared" si="26"/>
        <v>4.8974862898881451E-4</v>
      </c>
      <c r="G187" s="202">
        <f t="shared" si="26"/>
        <v>4.8891505855450394E-4</v>
      </c>
      <c r="H187" s="202">
        <f t="shared" si="26"/>
        <v>4.8984696215134313E-4</v>
      </c>
      <c r="I187" s="202">
        <f t="shared" si="26"/>
        <v>4.8990848384515551E-4</v>
      </c>
      <c r="J187" s="202">
        <f t="shared" si="26"/>
        <v>4.9893300543312543E-4</v>
      </c>
      <c r="K187" s="202">
        <f t="shared" si="26"/>
        <v>4.9839958455265624E-4</v>
      </c>
      <c r="L187" s="202">
        <f t="shared" si="26"/>
        <v>5.0067735999567698E-4</v>
      </c>
      <c r="M187" s="202">
        <f t="shared" si="26"/>
        <v>4.9894909342992292E-4</v>
      </c>
      <c r="N187" s="202">
        <f t="shared" si="26"/>
        <v>4.9653338392489151E-4</v>
      </c>
      <c r="O187" s="202">
        <f t="shared" si="26"/>
        <v>4.9716592050495518E-4</v>
      </c>
      <c r="P187" s="202">
        <f t="shared" si="26"/>
        <v>4.950738549614422E-4</v>
      </c>
      <c r="Q187" s="202">
        <f t="shared" si="26"/>
        <v>5.0189200311222216E-4</v>
      </c>
    </row>
    <row r="188" spans="1:17" x14ac:dyDescent="0.25">
      <c r="A188" s="129" t="s">
        <v>79</v>
      </c>
      <c r="B188" s="201">
        <f t="shared" ref="B188:Q188" si="27">IF(B$75=0,0,B$75/B$70)</f>
        <v>1.6001324022866126E-3</v>
      </c>
      <c r="C188" s="201">
        <f t="shared" si="27"/>
        <v>1.5636441056048308E-3</v>
      </c>
      <c r="D188" s="201">
        <f t="shared" si="27"/>
        <v>1.5492445018118559E-3</v>
      </c>
      <c r="E188" s="201">
        <f t="shared" si="27"/>
        <v>1.5477037964773286E-3</v>
      </c>
      <c r="F188" s="201">
        <f t="shared" si="27"/>
        <v>1.548007784069642E-3</v>
      </c>
      <c r="G188" s="201">
        <f t="shared" si="27"/>
        <v>1.5453730170799983E-3</v>
      </c>
      <c r="H188" s="201">
        <f t="shared" si="27"/>
        <v>1.5483185976013529E-3</v>
      </c>
      <c r="I188" s="201">
        <f t="shared" si="27"/>
        <v>1.5485130566672359E-3</v>
      </c>
      <c r="J188" s="201">
        <f t="shared" si="27"/>
        <v>1.5770379546225931E-3</v>
      </c>
      <c r="K188" s="201">
        <f t="shared" si="27"/>
        <v>1.5753519066659986E-3</v>
      </c>
      <c r="L188" s="201">
        <f t="shared" si="27"/>
        <v>1.5825515472723212E-3</v>
      </c>
      <c r="M188" s="201">
        <f t="shared" si="27"/>
        <v>1.5770888059017968E-3</v>
      </c>
      <c r="N188" s="201">
        <f t="shared" si="27"/>
        <v>1.5694531804064066E-3</v>
      </c>
      <c r="O188" s="201">
        <f t="shared" si="27"/>
        <v>1.5714525153543552E-3</v>
      </c>
      <c r="P188" s="201">
        <f t="shared" si="27"/>
        <v>1.6695193370370176E-3</v>
      </c>
      <c r="Q188" s="201">
        <f t="shared" si="27"/>
        <v>1.5863908168240518E-3</v>
      </c>
    </row>
    <row r="189" spans="1:17" x14ac:dyDescent="0.25">
      <c r="A189" s="127" t="s">
        <v>149</v>
      </c>
      <c r="B189" s="200">
        <f t="shared" ref="B189:Q189" si="28">IF(B$80=0,0,B$80/B$70)</f>
        <v>0.26273367828419453</v>
      </c>
      <c r="C189" s="200">
        <f t="shared" si="28"/>
        <v>0.26002125644690771</v>
      </c>
      <c r="D189" s="200">
        <f t="shared" si="28"/>
        <v>0.25768598480461485</v>
      </c>
      <c r="E189" s="200">
        <f t="shared" si="28"/>
        <v>0.25724422774382599</v>
      </c>
      <c r="F189" s="200">
        <f t="shared" si="28"/>
        <v>0.25755909003671351</v>
      </c>
      <c r="G189" s="200">
        <f t="shared" si="28"/>
        <v>0.25714003127712826</v>
      </c>
      <c r="H189" s="200">
        <f t="shared" si="28"/>
        <v>0.25768248729173704</v>
      </c>
      <c r="I189" s="200">
        <f t="shared" si="28"/>
        <v>0.2583946215007793</v>
      </c>
      <c r="J189" s="200">
        <f t="shared" si="28"/>
        <v>0.26016703093724081</v>
      </c>
      <c r="K189" s="200">
        <f t="shared" si="28"/>
        <v>0.25974702880421119</v>
      </c>
      <c r="L189" s="200">
        <f t="shared" si="28"/>
        <v>0.26056535027282673</v>
      </c>
      <c r="M189" s="200">
        <f t="shared" si="28"/>
        <v>0.25951051970176103</v>
      </c>
      <c r="N189" s="200">
        <f t="shared" si="28"/>
        <v>0.25862552109525461</v>
      </c>
      <c r="O189" s="200">
        <f t="shared" si="28"/>
        <v>0.25874773902748682</v>
      </c>
      <c r="P189" s="200">
        <f t="shared" si="28"/>
        <v>0.25519452952936222</v>
      </c>
      <c r="Q189" s="200">
        <f t="shared" si="28"/>
        <v>0.26096995440894172</v>
      </c>
    </row>
    <row r="190" spans="1:17" x14ac:dyDescent="0.25">
      <c r="A190" s="142" t="s">
        <v>166</v>
      </c>
      <c r="B190" s="199">
        <f t="shared" ref="B190:Q190" si="29">IF(B$81=0,0,B$81/B$70)</f>
        <v>0.11663164715734801</v>
      </c>
      <c r="C190" s="199">
        <f t="shared" si="29"/>
        <v>0.1031190596849965</v>
      </c>
      <c r="D190" s="199">
        <f t="shared" si="29"/>
        <v>0.10456634613070115</v>
      </c>
      <c r="E190" s="199">
        <f t="shared" si="29"/>
        <v>0.10445889106030903</v>
      </c>
      <c r="F190" s="199">
        <f t="shared" si="29"/>
        <v>0.1042110956671795</v>
      </c>
      <c r="G190" s="199">
        <f t="shared" si="29"/>
        <v>0.10401090128028784</v>
      </c>
      <c r="H190" s="199">
        <f t="shared" si="29"/>
        <v>0.10453518078517725</v>
      </c>
      <c r="I190" s="199">
        <f t="shared" si="29"/>
        <v>0.10304230219570104</v>
      </c>
      <c r="J190" s="199">
        <f t="shared" si="29"/>
        <v>0.11340177906282285</v>
      </c>
      <c r="K190" s="199">
        <f t="shared" si="29"/>
        <v>0.11265252574847165</v>
      </c>
      <c r="L190" s="199">
        <f t="shared" si="29"/>
        <v>0.11472416861079957</v>
      </c>
      <c r="M190" s="199">
        <f t="shared" si="29"/>
        <v>0.1126106319647702</v>
      </c>
      <c r="N190" s="199">
        <f t="shared" si="29"/>
        <v>0.11225516292032825</v>
      </c>
      <c r="O190" s="199">
        <f t="shared" si="29"/>
        <v>0.11295998044443108</v>
      </c>
      <c r="P190" s="199">
        <f t="shared" si="29"/>
        <v>0.11187534140279035</v>
      </c>
      <c r="Q190" s="199">
        <f t="shared" si="29"/>
        <v>0.11253459421009326</v>
      </c>
    </row>
    <row r="191" spans="1:17" x14ac:dyDescent="0.25">
      <c r="A191" s="142" t="s">
        <v>165</v>
      </c>
      <c r="B191" s="199">
        <f t="shared" ref="B191:Q191" si="30">IF(B$86=0,0,B$86/B$70)</f>
        <v>0.14610203112684647</v>
      </c>
      <c r="C191" s="199">
        <f t="shared" si="30"/>
        <v>0.15690219676191122</v>
      </c>
      <c r="D191" s="199">
        <f t="shared" si="30"/>
        <v>0.15311963867391373</v>
      </c>
      <c r="E191" s="199">
        <f t="shared" si="30"/>
        <v>0.15278533668351696</v>
      </c>
      <c r="F191" s="199">
        <f t="shared" si="30"/>
        <v>0.153347994369534</v>
      </c>
      <c r="G191" s="199">
        <f t="shared" si="30"/>
        <v>0.15312912999684039</v>
      </c>
      <c r="H191" s="199">
        <f t="shared" si="30"/>
        <v>0.1531473065065598</v>
      </c>
      <c r="I191" s="199">
        <f t="shared" si="30"/>
        <v>0.15535231930507828</v>
      </c>
      <c r="J191" s="199">
        <f t="shared" si="30"/>
        <v>0.14676525187441794</v>
      </c>
      <c r="K191" s="199">
        <f t="shared" si="30"/>
        <v>0.14709450305573959</v>
      </c>
      <c r="L191" s="199">
        <f t="shared" si="30"/>
        <v>0.1458411816620272</v>
      </c>
      <c r="M191" s="199">
        <f t="shared" si="30"/>
        <v>0.14689988773699084</v>
      </c>
      <c r="N191" s="199">
        <f t="shared" si="30"/>
        <v>0.14637035817492638</v>
      </c>
      <c r="O191" s="199">
        <f t="shared" si="30"/>
        <v>0.14578775858305576</v>
      </c>
      <c r="P191" s="199">
        <f t="shared" si="30"/>
        <v>0.14331918812657188</v>
      </c>
      <c r="Q191" s="199">
        <f t="shared" si="30"/>
        <v>0.14843536019884851</v>
      </c>
    </row>
    <row r="192" spans="1:17" x14ac:dyDescent="0.25">
      <c r="A192" s="127" t="s">
        <v>148</v>
      </c>
      <c r="B192" s="200">
        <f t="shared" ref="B192:Q192" si="31">IF(B$87=0,0,B$87/B$70)</f>
        <v>0.4914892234649097</v>
      </c>
      <c r="C192" s="200">
        <f t="shared" si="31"/>
        <v>0.49754083893256756</v>
      </c>
      <c r="D192" s="200">
        <f t="shared" si="31"/>
        <v>0.49143768543879429</v>
      </c>
      <c r="E192" s="200">
        <f t="shared" si="31"/>
        <v>0.49081699429030951</v>
      </c>
      <c r="F192" s="200">
        <f t="shared" si="31"/>
        <v>0.49127976923813338</v>
      </c>
      <c r="G192" s="200">
        <f t="shared" si="31"/>
        <v>0.4904724643432592</v>
      </c>
      <c r="H192" s="200">
        <f t="shared" si="31"/>
        <v>0.49123244300199992</v>
      </c>
      <c r="I192" s="200">
        <f t="shared" si="31"/>
        <v>0.49276882274342876</v>
      </c>
      <c r="J192" s="200">
        <f t="shared" si="31"/>
        <v>0.49416256186514229</v>
      </c>
      <c r="K192" s="200">
        <f t="shared" si="31"/>
        <v>0.49394142653550016</v>
      </c>
      <c r="L192" s="200">
        <f t="shared" si="31"/>
        <v>0.49491604074402151</v>
      </c>
      <c r="M192" s="200">
        <f t="shared" si="31"/>
        <v>0.49421604297881866</v>
      </c>
      <c r="N192" s="200">
        <f t="shared" si="31"/>
        <v>0.49196820617247583</v>
      </c>
      <c r="O192" s="200">
        <f t="shared" si="31"/>
        <v>0.49207833049925537</v>
      </c>
      <c r="P192" s="200">
        <f t="shared" si="31"/>
        <v>0.48862202876473476</v>
      </c>
      <c r="Q192" s="200">
        <f t="shared" si="31"/>
        <v>0.4956470856797085</v>
      </c>
    </row>
    <row r="193" spans="1:17" x14ac:dyDescent="0.25">
      <c r="A193" s="142" t="s">
        <v>164</v>
      </c>
      <c r="B193" s="199">
        <f t="shared" ref="B193:Q193" si="32">IF(B$88=0,0,B$88/B$70)</f>
        <v>8.6520713201148111E-2</v>
      </c>
      <c r="C193" s="199">
        <f t="shared" si="32"/>
        <v>2.4704670764093835E-2</v>
      </c>
      <c r="D193" s="199">
        <f t="shared" si="32"/>
        <v>3.0000530854033213E-2</v>
      </c>
      <c r="E193" s="199">
        <f t="shared" si="32"/>
        <v>3.0387283039118734E-2</v>
      </c>
      <c r="F193" s="199">
        <f t="shared" si="32"/>
        <v>2.9154448175624563E-2</v>
      </c>
      <c r="G193" s="199">
        <f t="shared" si="32"/>
        <v>2.9006706967357434E-2</v>
      </c>
      <c r="H193" s="199">
        <f t="shared" si="32"/>
        <v>2.9711909393618469E-2</v>
      </c>
      <c r="I193" s="199">
        <f t="shared" si="32"/>
        <v>2.4603322882624373E-2</v>
      </c>
      <c r="J193" s="199">
        <f t="shared" si="32"/>
        <v>5.1874813517778853E-2</v>
      </c>
      <c r="K193" s="199">
        <f t="shared" si="32"/>
        <v>5.0661455834632468E-2</v>
      </c>
      <c r="L193" s="199">
        <f t="shared" si="32"/>
        <v>5.5413045111168936E-2</v>
      </c>
      <c r="M193" s="199">
        <f t="shared" si="32"/>
        <v>5.1522559678912623E-2</v>
      </c>
      <c r="N193" s="199">
        <f t="shared" si="32"/>
        <v>5.0870498675749998E-2</v>
      </c>
      <c r="O193" s="199">
        <f t="shared" si="32"/>
        <v>5.2736329195825347E-2</v>
      </c>
      <c r="P193" s="199">
        <f t="shared" si="32"/>
        <v>5.6719243862263929E-2</v>
      </c>
      <c r="Q193" s="199">
        <f t="shared" si="32"/>
        <v>5.6626801586168167E-2</v>
      </c>
    </row>
    <row r="194" spans="1:17" x14ac:dyDescent="0.25">
      <c r="A194" s="142" t="s">
        <v>163</v>
      </c>
      <c r="B194" s="199">
        <f t="shared" ref="B194:Q194" si="33">IF(B$93=0,0,B$93/B$70)</f>
        <v>0.40496851026376157</v>
      </c>
      <c r="C194" s="199">
        <f t="shared" si="33"/>
        <v>0.47283616816847374</v>
      </c>
      <c r="D194" s="199">
        <f t="shared" si="33"/>
        <v>0.46143715458476109</v>
      </c>
      <c r="E194" s="199">
        <f t="shared" si="33"/>
        <v>0.46042971125119081</v>
      </c>
      <c r="F194" s="199">
        <f t="shared" si="33"/>
        <v>0.46212532106250875</v>
      </c>
      <c r="G194" s="199">
        <f t="shared" si="33"/>
        <v>0.46146575737590173</v>
      </c>
      <c r="H194" s="199">
        <f t="shared" si="33"/>
        <v>0.46152053360838147</v>
      </c>
      <c r="I194" s="199">
        <f t="shared" si="33"/>
        <v>0.46816549986080447</v>
      </c>
      <c r="J194" s="199">
        <f t="shared" si="33"/>
        <v>0.4422877483473634</v>
      </c>
      <c r="K194" s="199">
        <f t="shared" si="33"/>
        <v>0.44327997070086772</v>
      </c>
      <c r="L194" s="199">
        <f t="shared" si="33"/>
        <v>0.43950299563285261</v>
      </c>
      <c r="M194" s="199">
        <f t="shared" si="33"/>
        <v>0.44269348329990604</v>
      </c>
      <c r="N194" s="199">
        <f t="shared" si="33"/>
        <v>0.44109770749672578</v>
      </c>
      <c r="O194" s="199">
        <f t="shared" si="33"/>
        <v>0.43934200130343004</v>
      </c>
      <c r="P194" s="199">
        <f t="shared" si="33"/>
        <v>0.4319027849024708</v>
      </c>
      <c r="Q194" s="199">
        <f t="shared" si="33"/>
        <v>0.43902028409354033</v>
      </c>
    </row>
    <row r="195" spans="1:17" x14ac:dyDescent="0.25">
      <c r="A195" s="127" t="s">
        <v>147</v>
      </c>
      <c r="B195" s="200">
        <f t="shared" ref="B195:Q195" si="34">IF(B$94=0,0,B$94/B$70)</f>
        <v>0.21514255551786335</v>
      </c>
      <c r="C195" s="200">
        <f t="shared" si="34"/>
        <v>0.21250193050741145</v>
      </c>
      <c r="D195" s="200">
        <f t="shared" si="34"/>
        <v>0.22121603612910745</v>
      </c>
      <c r="E195" s="200">
        <f t="shared" si="34"/>
        <v>0.2223079811496089</v>
      </c>
      <c r="F195" s="200">
        <f t="shared" si="34"/>
        <v>0.22152452406494377</v>
      </c>
      <c r="G195" s="200">
        <f t="shared" si="34"/>
        <v>0.22280133034641347</v>
      </c>
      <c r="H195" s="200">
        <f t="shared" si="34"/>
        <v>0.22144250251945596</v>
      </c>
      <c r="I195" s="200">
        <f t="shared" si="34"/>
        <v>0.21919026564920938</v>
      </c>
      <c r="J195" s="200">
        <f t="shared" si="34"/>
        <v>0.2154780077790053</v>
      </c>
      <c r="K195" s="200">
        <f t="shared" si="34"/>
        <v>0.21615142463812098</v>
      </c>
      <c r="L195" s="200">
        <f t="shared" si="34"/>
        <v>0.21422065180607006</v>
      </c>
      <c r="M195" s="200">
        <f t="shared" si="34"/>
        <v>0.21608006435281735</v>
      </c>
      <c r="N195" s="200">
        <f t="shared" si="34"/>
        <v>0.21935908385343211</v>
      </c>
      <c r="O195" s="200">
        <f t="shared" si="34"/>
        <v>0.21908846431698156</v>
      </c>
      <c r="P195" s="200">
        <f t="shared" si="34"/>
        <v>0.22611989520124223</v>
      </c>
      <c r="Q195" s="200">
        <f t="shared" si="34"/>
        <v>0.2130114998997662</v>
      </c>
    </row>
    <row r="196" spans="1:17" x14ac:dyDescent="0.25">
      <c r="A196" s="142" t="s">
        <v>162</v>
      </c>
      <c r="B196" s="199">
        <f t="shared" ref="B196:Q196" si="35">IF(B$95=0,0,B$95/B$70)</f>
        <v>7.2078997074003642E-2</v>
      </c>
      <c r="C196" s="199">
        <f t="shared" si="35"/>
        <v>6.3356121654001007E-2</v>
      </c>
      <c r="D196" s="199">
        <f t="shared" si="35"/>
        <v>2.596732125131165E-2</v>
      </c>
      <c r="E196" s="199">
        <f t="shared" si="35"/>
        <v>2.1877648296279247E-2</v>
      </c>
      <c r="F196" s="199">
        <f t="shared" si="35"/>
        <v>2.4314132095410945E-2</v>
      </c>
      <c r="G196" s="199">
        <f t="shared" si="35"/>
        <v>1.8646178932895077E-2</v>
      </c>
      <c r="H196" s="199">
        <f t="shared" si="35"/>
        <v>2.5540615737599696E-2</v>
      </c>
      <c r="I196" s="199">
        <f t="shared" si="35"/>
        <v>3.4576001666840522E-2</v>
      </c>
      <c r="J196" s="199">
        <f t="shared" si="35"/>
        <v>6.0722072616930481E-2</v>
      </c>
      <c r="K196" s="199">
        <f t="shared" si="35"/>
        <v>5.6741574959372487E-2</v>
      </c>
      <c r="L196" s="199">
        <f t="shared" si="35"/>
        <v>6.8314562759685837E-2</v>
      </c>
      <c r="M196" s="199">
        <f t="shared" si="35"/>
        <v>5.5890294293884056E-2</v>
      </c>
      <c r="N196" s="199">
        <f t="shared" si="35"/>
        <v>4.1391263283471251E-2</v>
      </c>
      <c r="O196" s="199">
        <f t="shared" si="35"/>
        <v>4.3300414003464828E-2</v>
      </c>
      <c r="P196" s="199">
        <f t="shared" si="35"/>
        <v>1.3436516933746328E-2</v>
      </c>
      <c r="Q196" s="199">
        <f t="shared" si="35"/>
        <v>6.9583488113313843E-2</v>
      </c>
    </row>
    <row r="197" spans="1:17" x14ac:dyDescent="0.25">
      <c r="A197" s="142" t="s">
        <v>161</v>
      </c>
      <c r="B197" s="199">
        <f t="shared" ref="B197:Q197" si="36">IF(B$99=0,0,B$99/B$70)</f>
        <v>0.12195727215667282</v>
      </c>
      <c r="C197" s="199">
        <f t="shared" si="36"/>
        <v>0.11917808325871147</v>
      </c>
      <c r="D197" s="199">
        <f t="shared" si="36"/>
        <v>0.11786030019471122</v>
      </c>
      <c r="E197" s="199">
        <f t="shared" si="36"/>
        <v>0.11800181085134162</v>
      </c>
      <c r="F197" s="199">
        <f t="shared" si="36"/>
        <v>0.11780264100468303</v>
      </c>
      <c r="G197" s="199">
        <f t="shared" si="36"/>
        <v>0.11771344383810964</v>
      </c>
      <c r="H197" s="199">
        <f t="shared" si="36"/>
        <v>0.11797500747930031</v>
      </c>
      <c r="I197" s="199">
        <f t="shared" si="36"/>
        <v>0.11800120754832984</v>
      </c>
      <c r="J197" s="199">
        <f t="shared" si="36"/>
        <v>0.11982636620850806</v>
      </c>
      <c r="K197" s="199">
        <f t="shared" si="36"/>
        <v>0.11982050560949201</v>
      </c>
      <c r="L197" s="199">
        <f t="shared" si="36"/>
        <v>0.12055962861674793</v>
      </c>
      <c r="M197" s="199">
        <f t="shared" si="36"/>
        <v>0.11991451776251441</v>
      </c>
      <c r="N197" s="199">
        <f t="shared" si="36"/>
        <v>0.11920169555970803</v>
      </c>
      <c r="O197" s="199">
        <f t="shared" si="36"/>
        <v>0.11936473850372671</v>
      </c>
      <c r="P197" s="199">
        <f t="shared" si="36"/>
        <v>0.11840653731984579</v>
      </c>
      <c r="Q197" s="199">
        <f t="shared" si="36"/>
        <v>0.12055557121458291</v>
      </c>
    </row>
    <row r="198" spans="1:17" x14ac:dyDescent="0.25">
      <c r="A198" s="140" t="s">
        <v>160</v>
      </c>
      <c r="B198" s="198">
        <f t="shared" ref="B198:Q198" si="37">IF(B$110=0,0,B$110/B$70)</f>
        <v>2.1106286287186891E-2</v>
      </c>
      <c r="C198" s="198">
        <f t="shared" si="37"/>
        <v>2.9967725594698954E-2</v>
      </c>
      <c r="D198" s="198">
        <f t="shared" si="37"/>
        <v>7.7388414683084564E-2</v>
      </c>
      <c r="E198" s="198">
        <f t="shared" si="37"/>
        <v>8.2428522001988011E-2</v>
      </c>
      <c r="F198" s="198">
        <f t="shared" si="37"/>
        <v>7.9407750964849796E-2</v>
      </c>
      <c r="G198" s="198">
        <f t="shared" si="37"/>
        <v>8.6441707575408741E-2</v>
      </c>
      <c r="H198" s="198">
        <f t="shared" si="37"/>
        <v>7.7926879302555943E-2</v>
      </c>
      <c r="I198" s="198">
        <f t="shared" si="37"/>
        <v>6.6613056434039017E-2</v>
      </c>
      <c r="J198" s="198">
        <f t="shared" si="37"/>
        <v>3.4929568953566748E-2</v>
      </c>
      <c r="K198" s="198">
        <f t="shared" si="37"/>
        <v>3.9589344069256495E-2</v>
      </c>
      <c r="L198" s="198">
        <f t="shared" si="37"/>
        <v>2.5346460429636262E-2</v>
      </c>
      <c r="M198" s="198">
        <f t="shared" si="37"/>
        <v>4.0275252296418908E-2</v>
      </c>
      <c r="N198" s="198">
        <f t="shared" si="37"/>
        <v>5.8766125010252815E-2</v>
      </c>
      <c r="O198" s="198">
        <f t="shared" si="37"/>
        <v>5.6423311809790024E-2</v>
      </c>
      <c r="P198" s="198">
        <f t="shared" si="37"/>
        <v>9.4276840947650112E-2</v>
      </c>
      <c r="Q198" s="198">
        <f t="shared" si="37"/>
        <v>2.2872440571869442E-2</v>
      </c>
    </row>
    <row r="199" spans="1:17" x14ac:dyDescent="0.25">
      <c r="A199" s="195"/>
      <c r="B199" s="194"/>
      <c r="C199" s="194"/>
      <c r="D199" s="194"/>
      <c r="E199" s="194"/>
      <c r="F199" s="194"/>
      <c r="G199" s="194"/>
      <c r="H199" s="194"/>
      <c r="I199" s="194"/>
      <c r="J199" s="194"/>
      <c r="K199" s="194"/>
      <c r="L199" s="194"/>
      <c r="M199" s="194"/>
      <c r="N199" s="194"/>
      <c r="O199" s="194"/>
      <c r="P199" s="194"/>
      <c r="Q199" s="194"/>
    </row>
    <row r="200" spans="1:17" x14ac:dyDescent="0.25">
      <c r="A200" s="78" t="s">
        <v>42</v>
      </c>
      <c r="B200" s="77">
        <f t="shared" ref="B200:Q200" si="38">SUM(B$201:B$206,B$210:B$211,B$213:B$215)</f>
        <v>1</v>
      </c>
      <c r="C200" s="77">
        <f t="shared" si="38"/>
        <v>1.0000000000000002</v>
      </c>
      <c r="D200" s="77">
        <f t="shared" si="38"/>
        <v>1.0000000000000004</v>
      </c>
      <c r="E200" s="77">
        <f t="shared" si="38"/>
        <v>0.99999999999999967</v>
      </c>
      <c r="F200" s="77">
        <f t="shared" si="38"/>
        <v>0.99999999999999978</v>
      </c>
      <c r="G200" s="77">
        <f t="shared" si="38"/>
        <v>1</v>
      </c>
      <c r="H200" s="77">
        <f t="shared" si="38"/>
        <v>0.99999999999999989</v>
      </c>
      <c r="I200" s="77">
        <f t="shared" si="38"/>
        <v>1.0000000000000002</v>
      </c>
      <c r="J200" s="77">
        <f t="shared" si="38"/>
        <v>1.0000000000000002</v>
      </c>
      <c r="K200" s="77">
        <f t="shared" si="38"/>
        <v>0.99999999999999978</v>
      </c>
      <c r="L200" s="77">
        <f t="shared" si="38"/>
        <v>1</v>
      </c>
      <c r="M200" s="77">
        <f t="shared" si="38"/>
        <v>1.0000000000000002</v>
      </c>
      <c r="N200" s="77">
        <f t="shared" si="38"/>
        <v>1</v>
      </c>
      <c r="O200" s="77">
        <f t="shared" si="38"/>
        <v>1.0000000000000002</v>
      </c>
      <c r="P200" s="77">
        <f t="shared" si="38"/>
        <v>1</v>
      </c>
      <c r="Q200" s="77">
        <f t="shared" si="38"/>
        <v>0.99999999999999989</v>
      </c>
    </row>
    <row r="201" spans="1:17" x14ac:dyDescent="0.25">
      <c r="A201" s="132" t="s">
        <v>83</v>
      </c>
      <c r="B201" s="203">
        <f t="shared" ref="B201:Q201" si="39">IF(B$113=0,0,B$113/B$112)</f>
        <v>1.7065717184653558E-3</v>
      </c>
      <c r="C201" s="203">
        <f t="shared" si="39"/>
        <v>1.6367877523919268E-3</v>
      </c>
      <c r="D201" s="203">
        <f t="shared" si="39"/>
        <v>1.6187152561810895E-3</v>
      </c>
      <c r="E201" s="203">
        <f t="shared" si="39"/>
        <v>1.620264259463918E-3</v>
      </c>
      <c r="F201" s="203">
        <f t="shared" si="39"/>
        <v>1.6036967089046632E-3</v>
      </c>
      <c r="G201" s="203">
        <f t="shared" si="39"/>
        <v>1.587752658359707E-3</v>
      </c>
      <c r="H201" s="203">
        <f t="shared" si="39"/>
        <v>1.5896446378114363E-3</v>
      </c>
      <c r="I201" s="203">
        <f t="shared" si="39"/>
        <v>1.5931107809917053E-3</v>
      </c>
      <c r="J201" s="203">
        <f t="shared" si="39"/>
        <v>1.6300281287673997E-3</v>
      </c>
      <c r="K201" s="203">
        <f t="shared" si="39"/>
        <v>1.6352553892921358E-3</v>
      </c>
      <c r="L201" s="203">
        <f t="shared" si="39"/>
        <v>1.6499067617300484E-3</v>
      </c>
      <c r="M201" s="203">
        <f t="shared" si="39"/>
        <v>1.6154377191573324E-3</v>
      </c>
      <c r="N201" s="203">
        <f t="shared" si="39"/>
        <v>1.6111426073014256E-3</v>
      </c>
      <c r="O201" s="203">
        <f t="shared" si="39"/>
        <v>1.6085264930728236E-3</v>
      </c>
      <c r="P201" s="203">
        <f t="shared" si="39"/>
        <v>1.611218483027006E-3</v>
      </c>
      <c r="Q201" s="203">
        <f t="shared" si="39"/>
        <v>1.6337194616749227E-3</v>
      </c>
    </row>
    <row r="202" spans="1:17" x14ac:dyDescent="0.25">
      <c r="A202" s="76" t="s">
        <v>82</v>
      </c>
      <c r="B202" s="202">
        <f t="shared" ref="B202:Q202" si="40">IF(B$114=0,0,B$114/B$112)</f>
        <v>2.2134226990580799E-4</v>
      </c>
      <c r="C202" s="202">
        <f t="shared" si="40"/>
        <v>2.1229129285831966E-4</v>
      </c>
      <c r="D202" s="202">
        <f t="shared" si="40"/>
        <v>2.0994729096792856E-4</v>
      </c>
      <c r="E202" s="202">
        <f t="shared" si="40"/>
        <v>2.1014819661930139E-4</v>
      </c>
      <c r="F202" s="202">
        <f t="shared" si="40"/>
        <v>2.0799938610762693E-4</v>
      </c>
      <c r="G202" s="202">
        <f t="shared" si="40"/>
        <v>2.0593144351785573E-4</v>
      </c>
      <c r="H202" s="202">
        <f t="shared" si="40"/>
        <v>2.061768331618593E-4</v>
      </c>
      <c r="I202" s="202">
        <f t="shared" si="40"/>
        <v>2.0662639176583604E-4</v>
      </c>
      <c r="J202" s="202">
        <f t="shared" si="40"/>
        <v>2.1141456999893276E-4</v>
      </c>
      <c r="K202" s="202">
        <f t="shared" si="40"/>
        <v>2.1209254543788742E-4</v>
      </c>
      <c r="L202" s="202">
        <f t="shared" si="40"/>
        <v>2.1399282773927188E-4</v>
      </c>
      <c r="M202" s="202">
        <f t="shared" si="40"/>
        <v>2.0952219457339138E-4</v>
      </c>
      <c r="N202" s="202">
        <f t="shared" si="40"/>
        <v>2.0896511877200596E-4</v>
      </c>
      <c r="O202" s="202">
        <f t="shared" si="40"/>
        <v>2.0862580888222736E-4</v>
      </c>
      <c r="P202" s="202">
        <f t="shared" si="40"/>
        <v>2.0897495984996886E-4</v>
      </c>
      <c r="Q202" s="202">
        <f t="shared" si="40"/>
        <v>2.1189333569971675E-4</v>
      </c>
    </row>
    <row r="203" spans="1:17" x14ac:dyDescent="0.25">
      <c r="A203" s="76" t="s">
        <v>81</v>
      </c>
      <c r="B203" s="202">
        <f t="shared" ref="B203:Q203" si="41">IF(B$115=0,0,B$115/B$112)</f>
        <v>3.1037642937612953E-2</v>
      </c>
      <c r="C203" s="202">
        <f t="shared" si="41"/>
        <v>2.9768472824032662E-2</v>
      </c>
      <c r="D203" s="202">
        <f t="shared" si="41"/>
        <v>2.9439785972894799E-2</v>
      </c>
      <c r="E203" s="202">
        <f t="shared" si="41"/>
        <v>2.9467957898095126E-2</v>
      </c>
      <c r="F203" s="202">
        <f t="shared" si="41"/>
        <v>2.9166641690258639E-2</v>
      </c>
      <c r="G203" s="202">
        <f t="shared" si="41"/>
        <v>2.8876665158690053E-2</v>
      </c>
      <c r="H203" s="202">
        <f t="shared" si="41"/>
        <v>2.891107483631021E-2</v>
      </c>
      <c r="I203" s="202">
        <f t="shared" si="41"/>
        <v>2.8974114035446003E-2</v>
      </c>
      <c r="J203" s="202">
        <f t="shared" si="41"/>
        <v>2.96455346655125E-2</v>
      </c>
      <c r="K203" s="202">
        <f t="shared" si="41"/>
        <v>2.9740603536016545E-2</v>
      </c>
      <c r="L203" s="202">
        <f t="shared" si="41"/>
        <v>3.0007069961865231E-2</v>
      </c>
      <c r="M203" s="202">
        <f t="shared" si="41"/>
        <v>2.9380176978583292E-2</v>
      </c>
      <c r="N203" s="202">
        <f t="shared" si="41"/>
        <v>2.9302061217775635E-2</v>
      </c>
      <c r="O203" s="202">
        <f t="shared" si="41"/>
        <v>2.9254481606304995E-2</v>
      </c>
      <c r="P203" s="202">
        <f t="shared" si="41"/>
        <v>2.9303441179515718E-2</v>
      </c>
      <c r="Q203" s="202">
        <f t="shared" si="41"/>
        <v>2.9712669419656085E-2</v>
      </c>
    </row>
    <row r="204" spans="1:17" x14ac:dyDescent="0.25">
      <c r="A204" s="76" t="s">
        <v>80</v>
      </c>
      <c r="B204" s="202">
        <f t="shared" ref="B204:Q204" si="42">IF(B$116=0,0,B$116/B$112)</f>
        <v>5.6517593170266652E-4</v>
      </c>
      <c r="C204" s="202">
        <f t="shared" si="42"/>
        <v>5.4206514320388343E-4</v>
      </c>
      <c r="D204" s="202">
        <f t="shared" si="42"/>
        <v>5.3607996263770269E-4</v>
      </c>
      <c r="E204" s="202">
        <f t="shared" si="42"/>
        <v>5.3659295565411695E-4</v>
      </c>
      <c r="F204" s="202">
        <f t="shared" si="42"/>
        <v>5.3110617726558355E-4</v>
      </c>
      <c r="G204" s="202">
        <f t="shared" si="42"/>
        <v>5.2582588724064201E-4</v>
      </c>
      <c r="H204" s="202">
        <f t="shared" si="42"/>
        <v>5.2645246580034953E-4</v>
      </c>
      <c r="I204" s="202">
        <f t="shared" si="42"/>
        <v>5.2760036991719782E-4</v>
      </c>
      <c r="J204" s="202">
        <f t="shared" si="42"/>
        <v>5.3982651675846987E-4</v>
      </c>
      <c r="K204" s="202">
        <f t="shared" si="42"/>
        <v>5.4155766102000557E-4</v>
      </c>
      <c r="L204" s="202">
        <f t="shared" si="42"/>
        <v>5.4640984682545555E-4</v>
      </c>
      <c r="M204" s="202">
        <f t="shared" si="42"/>
        <v>5.3499452039050663E-4</v>
      </c>
      <c r="N204" s="202">
        <f t="shared" si="42"/>
        <v>5.3357208158019275E-4</v>
      </c>
      <c r="O204" s="202">
        <f t="shared" si="42"/>
        <v>5.3270568681893394E-4</v>
      </c>
      <c r="P204" s="202">
        <f t="shared" si="42"/>
        <v>5.3359720981443831E-4</v>
      </c>
      <c r="Q204" s="202">
        <f t="shared" si="42"/>
        <v>5.4104899835280356E-4</v>
      </c>
    </row>
    <row r="205" spans="1:17" x14ac:dyDescent="0.25">
      <c r="A205" s="129" t="s">
        <v>79</v>
      </c>
      <c r="B205" s="201">
        <f t="shared" ref="B205:Q205" si="43">IF(B$117=0,0,B$117/B$112)</f>
        <v>1.7834846410892317E-3</v>
      </c>
      <c r="C205" s="201">
        <f t="shared" si="43"/>
        <v>1.7105556042725587E-3</v>
      </c>
      <c r="D205" s="201">
        <f t="shared" si="43"/>
        <v>1.6916686046408319E-3</v>
      </c>
      <c r="E205" s="201">
        <f t="shared" si="43"/>
        <v>1.6932874194459928E-3</v>
      </c>
      <c r="F205" s="201">
        <f t="shared" si="43"/>
        <v>1.6759731913692075E-3</v>
      </c>
      <c r="G205" s="201">
        <f t="shared" si="43"/>
        <v>1.6593105636249423E-3</v>
      </c>
      <c r="H205" s="201">
        <f t="shared" si="43"/>
        <v>1.6612878120797856E-3</v>
      </c>
      <c r="I205" s="201">
        <f t="shared" si="43"/>
        <v>1.6649101697334006E-3</v>
      </c>
      <c r="J205" s="201">
        <f t="shared" si="43"/>
        <v>1.7034913333817178E-3</v>
      </c>
      <c r="K205" s="201">
        <f t="shared" si="43"/>
        <v>1.7089541796014023E-3</v>
      </c>
      <c r="L205" s="201">
        <f t="shared" si="43"/>
        <v>1.7242658699518042E-3</v>
      </c>
      <c r="M205" s="201">
        <f t="shared" si="43"/>
        <v>1.6882433533729102E-3</v>
      </c>
      <c r="N205" s="201">
        <f t="shared" si="43"/>
        <v>1.6837546665255396E-3</v>
      </c>
      <c r="O205" s="201">
        <f t="shared" si="43"/>
        <v>1.6810206475004013E-3</v>
      </c>
      <c r="P205" s="201">
        <f t="shared" si="43"/>
        <v>1.7964735003735688E-3</v>
      </c>
      <c r="Q205" s="201">
        <f t="shared" si="43"/>
        <v>1.7073490297647533E-3</v>
      </c>
    </row>
    <row r="206" spans="1:17" x14ac:dyDescent="0.25">
      <c r="A206" s="127" t="s">
        <v>146</v>
      </c>
      <c r="B206" s="200">
        <f t="shared" ref="B206:Q206" si="44">IF(B$122=0,0,B$122/B$112)</f>
        <v>0.46071934575487578</v>
      </c>
      <c r="C206" s="200">
        <f t="shared" si="44"/>
        <v>0.4693568750222637</v>
      </c>
      <c r="D206" s="200">
        <f t="shared" si="44"/>
        <v>0.46798146348169295</v>
      </c>
      <c r="E206" s="200">
        <f t="shared" si="44"/>
        <v>0.46655353423137097</v>
      </c>
      <c r="F206" s="200">
        <f t="shared" si="44"/>
        <v>0.47239009853489589</v>
      </c>
      <c r="G206" s="200">
        <f t="shared" si="44"/>
        <v>0.47636238484125198</v>
      </c>
      <c r="H206" s="200">
        <f t="shared" si="44"/>
        <v>0.4772109005264103</v>
      </c>
      <c r="I206" s="200">
        <f t="shared" si="44"/>
        <v>0.47682856901034637</v>
      </c>
      <c r="J206" s="200">
        <f t="shared" si="44"/>
        <v>0.47574792574524105</v>
      </c>
      <c r="K206" s="200">
        <f t="shared" si="44"/>
        <v>0.47317057585277128</v>
      </c>
      <c r="L206" s="200">
        <f t="shared" si="44"/>
        <v>0.47157212444904412</v>
      </c>
      <c r="M206" s="200">
        <f t="shared" si="44"/>
        <v>0.47996724142705244</v>
      </c>
      <c r="N206" s="200">
        <f t="shared" si="44"/>
        <v>0.47796297344368127</v>
      </c>
      <c r="O206" s="200">
        <f t="shared" si="44"/>
        <v>0.47956901621761949</v>
      </c>
      <c r="P206" s="200">
        <f t="shared" si="44"/>
        <v>0.47342955756263688</v>
      </c>
      <c r="Q206" s="200">
        <f t="shared" si="44"/>
        <v>0.47837678321961125</v>
      </c>
    </row>
    <row r="207" spans="1:17" x14ac:dyDescent="0.25">
      <c r="A207" s="142" t="s">
        <v>159</v>
      </c>
      <c r="B207" s="199">
        <f t="shared" ref="B207:Q207" si="45">IF(B$123=0,0,B$123/B$112)</f>
        <v>0.2142503768125294</v>
      </c>
      <c r="C207" s="199">
        <f t="shared" si="45"/>
        <v>0.14172582648927587</v>
      </c>
      <c r="D207" s="199">
        <f t="shared" si="45"/>
        <v>0.13363450768496116</v>
      </c>
      <c r="E207" s="199">
        <f t="shared" si="45"/>
        <v>0.1385785115602505</v>
      </c>
      <c r="F207" s="199">
        <f t="shared" si="45"/>
        <v>0.11529604868651866</v>
      </c>
      <c r="G207" s="199">
        <f t="shared" si="45"/>
        <v>9.756810333046094E-2</v>
      </c>
      <c r="H207" s="199">
        <f t="shared" si="45"/>
        <v>9.7499779023117586E-2</v>
      </c>
      <c r="I207" s="199">
        <f t="shared" si="45"/>
        <v>9.8697768057581806E-2</v>
      </c>
      <c r="J207" s="199">
        <f t="shared" si="45"/>
        <v>0.13288118783625086</v>
      </c>
      <c r="K207" s="199">
        <f t="shared" si="45"/>
        <v>0.14106662125339875</v>
      </c>
      <c r="L207" s="199">
        <f t="shared" si="45"/>
        <v>0.15581310119880423</v>
      </c>
      <c r="M207" s="199">
        <f t="shared" si="45"/>
        <v>0.11578267326316209</v>
      </c>
      <c r="N207" s="199">
        <f t="shared" si="45"/>
        <v>0.11641605210035876</v>
      </c>
      <c r="O207" s="199">
        <f t="shared" si="45"/>
        <v>0.11249272414280001</v>
      </c>
      <c r="P207" s="199">
        <f t="shared" si="45"/>
        <v>0.12548804248319084</v>
      </c>
      <c r="Q207" s="199">
        <f t="shared" si="45"/>
        <v>0.12951432779466227</v>
      </c>
    </row>
    <row r="208" spans="1:17" x14ac:dyDescent="0.25">
      <c r="A208" s="142" t="s">
        <v>158</v>
      </c>
      <c r="B208" s="199">
        <f t="shared" ref="B208:Q208" si="46">IF(B$129=0,0,B$129/B$112)</f>
        <v>0.24646896894234635</v>
      </c>
      <c r="C208" s="199">
        <f t="shared" si="46"/>
        <v>0.32763104853298786</v>
      </c>
      <c r="D208" s="199">
        <f t="shared" si="46"/>
        <v>0.33434695579673179</v>
      </c>
      <c r="E208" s="199">
        <f t="shared" si="46"/>
        <v>0.32797502267112039</v>
      </c>
      <c r="F208" s="199">
        <f t="shared" si="46"/>
        <v>0.35709404984837728</v>
      </c>
      <c r="G208" s="199">
        <f t="shared" si="46"/>
        <v>0.37879428151079098</v>
      </c>
      <c r="H208" s="199">
        <f t="shared" si="46"/>
        <v>0.37971112150329267</v>
      </c>
      <c r="I208" s="199">
        <f t="shared" si="46"/>
        <v>0.37813080095276458</v>
      </c>
      <c r="J208" s="199">
        <f t="shared" si="46"/>
        <v>0.34286673790899014</v>
      </c>
      <c r="K208" s="199">
        <f t="shared" si="46"/>
        <v>0.33210395459937259</v>
      </c>
      <c r="L208" s="199">
        <f t="shared" si="46"/>
        <v>0.31575902325023991</v>
      </c>
      <c r="M208" s="199">
        <f t="shared" si="46"/>
        <v>0.36418456816389039</v>
      </c>
      <c r="N208" s="199">
        <f t="shared" si="46"/>
        <v>0.36154692134332256</v>
      </c>
      <c r="O208" s="199">
        <f t="shared" si="46"/>
        <v>0.36707629207481945</v>
      </c>
      <c r="P208" s="199">
        <f t="shared" si="46"/>
        <v>0.34794151507944604</v>
      </c>
      <c r="Q208" s="199">
        <f t="shared" si="46"/>
        <v>0.34886245542494898</v>
      </c>
    </row>
    <row r="209" spans="1:17" x14ac:dyDescent="0.25">
      <c r="A209" s="127" t="s">
        <v>145</v>
      </c>
      <c r="B209" s="200">
        <f t="shared" ref="B209:Q209" si="47">IF(B$130=0,0,B$130/B$112)</f>
        <v>0.33827973929041938</v>
      </c>
      <c r="C209" s="200">
        <f t="shared" si="47"/>
        <v>0.33610622156503667</v>
      </c>
      <c r="D209" s="200">
        <f t="shared" si="47"/>
        <v>0.33136933494335397</v>
      </c>
      <c r="E209" s="200">
        <f t="shared" si="47"/>
        <v>0.3315972794434579</v>
      </c>
      <c r="F209" s="200">
        <f t="shared" si="47"/>
        <v>0.32845156917239088</v>
      </c>
      <c r="G209" s="200">
        <f t="shared" si="47"/>
        <v>0.3252052267910388</v>
      </c>
      <c r="H209" s="200">
        <f t="shared" si="47"/>
        <v>0.32547686457426811</v>
      </c>
      <c r="I209" s="200">
        <f t="shared" si="47"/>
        <v>0.327165642999735</v>
      </c>
      <c r="J209" s="200">
        <f t="shared" si="47"/>
        <v>0.32962197408102495</v>
      </c>
      <c r="K209" s="200">
        <f t="shared" si="47"/>
        <v>0.33088480267600384</v>
      </c>
      <c r="L209" s="200">
        <f t="shared" si="47"/>
        <v>0.33298634954643047</v>
      </c>
      <c r="M209" s="200">
        <f t="shared" si="47"/>
        <v>0.32669634217433652</v>
      </c>
      <c r="N209" s="200">
        <f t="shared" si="47"/>
        <v>0.32592375737006551</v>
      </c>
      <c r="O209" s="200">
        <f t="shared" si="47"/>
        <v>0.32505328493074021</v>
      </c>
      <c r="P209" s="200">
        <f t="shared" si="47"/>
        <v>0.3246765613701319</v>
      </c>
      <c r="Q209" s="200">
        <f t="shared" si="47"/>
        <v>0.32940729689460796</v>
      </c>
    </row>
    <row r="210" spans="1:17" x14ac:dyDescent="0.25">
      <c r="A210" s="142" t="s">
        <v>157</v>
      </c>
      <c r="B210" s="199">
        <f t="shared" ref="B210:Q210" si="48">IF(B$131=0,0,B$131/B$112)</f>
        <v>5.9550042824072551E-2</v>
      </c>
      <c r="C210" s="199">
        <f t="shared" si="48"/>
        <v>1.6688868321527228E-2</v>
      </c>
      <c r="D210" s="199">
        <f t="shared" si="48"/>
        <v>2.0228924747950947E-2</v>
      </c>
      <c r="E210" s="199">
        <f t="shared" si="48"/>
        <v>2.0529730027013141E-2</v>
      </c>
      <c r="F210" s="199">
        <f t="shared" si="48"/>
        <v>1.9491590843419081E-2</v>
      </c>
      <c r="G210" s="199">
        <f t="shared" si="48"/>
        <v>1.9232746797338791E-2</v>
      </c>
      <c r="H210" s="199">
        <f t="shared" si="48"/>
        <v>1.9686279372859574E-2</v>
      </c>
      <c r="I210" s="199">
        <f t="shared" si="48"/>
        <v>1.63349659704729E-2</v>
      </c>
      <c r="J210" s="199">
        <f t="shared" si="48"/>
        <v>3.4602132489109261E-2</v>
      </c>
      <c r="K210" s="199">
        <f t="shared" si="48"/>
        <v>3.3937436539181763E-2</v>
      </c>
      <c r="L210" s="199">
        <f t="shared" si="48"/>
        <v>3.7282662289710243E-2</v>
      </c>
      <c r="M210" s="199">
        <f t="shared" si="48"/>
        <v>3.4058448781034659E-2</v>
      </c>
      <c r="N210" s="199">
        <f t="shared" si="48"/>
        <v>3.3701169831037311E-2</v>
      </c>
      <c r="O210" s="199">
        <f t="shared" si="48"/>
        <v>3.4836155095266642E-2</v>
      </c>
      <c r="P210" s="199">
        <f t="shared" si="48"/>
        <v>3.7688454422059217E-2</v>
      </c>
      <c r="Q210" s="199">
        <f t="shared" si="48"/>
        <v>3.7634200182387174E-2</v>
      </c>
    </row>
    <row r="211" spans="1:17" x14ac:dyDescent="0.25">
      <c r="A211" s="142" t="s">
        <v>156</v>
      </c>
      <c r="B211" s="199">
        <f t="shared" ref="B211:Q211" si="49">IF(B$136=0,0,B$136/B$112)</f>
        <v>0.27872969646634682</v>
      </c>
      <c r="C211" s="199">
        <f t="shared" si="49"/>
        <v>0.31941735324350945</v>
      </c>
      <c r="D211" s="199">
        <f t="shared" si="49"/>
        <v>0.31114041019540306</v>
      </c>
      <c r="E211" s="199">
        <f t="shared" si="49"/>
        <v>0.31106754941644477</v>
      </c>
      <c r="F211" s="199">
        <f t="shared" si="49"/>
        <v>0.30895997832897182</v>
      </c>
      <c r="G211" s="199">
        <f t="shared" si="49"/>
        <v>0.30597247999369998</v>
      </c>
      <c r="H211" s="199">
        <f t="shared" si="49"/>
        <v>0.3057905852014085</v>
      </c>
      <c r="I211" s="199">
        <f t="shared" si="49"/>
        <v>0.31083067702926209</v>
      </c>
      <c r="J211" s="199">
        <f t="shared" si="49"/>
        <v>0.29501984159191569</v>
      </c>
      <c r="K211" s="199">
        <f t="shared" si="49"/>
        <v>0.2969473661368221</v>
      </c>
      <c r="L211" s="199">
        <f t="shared" si="49"/>
        <v>0.29570368725672025</v>
      </c>
      <c r="M211" s="199">
        <f t="shared" si="49"/>
        <v>0.29263789339330193</v>
      </c>
      <c r="N211" s="199">
        <f t="shared" si="49"/>
        <v>0.29222258753902824</v>
      </c>
      <c r="O211" s="199">
        <f t="shared" si="49"/>
        <v>0.2902171298354736</v>
      </c>
      <c r="P211" s="199">
        <f t="shared" si="49"/>
        <v>0.2869881069480727</v>
      </c>
      <c r="Q211" s="199">
        <f t="shared" si="49"/>
        <v>0.29177309671222079</v>
      </c>
    </row>
    <row r="212" spans="1:17" x14ac:dyDescent="0.25">
      <c r="A212" s="127" t="s">
        <v>144</v>
      </c>
      <c r="B212" s="200">
        <f t="shared" ref="B212:Q212" si="50">IF(B$137=0,0,B$137/B$112)</f>
        <v>0.16568669745592887</v>
      </c>
      <c r="C212" s="200">
        <f t="shared" si="50"/>
        <v>0.16066673079594035</v>
      </c>
      <c r="D212" s="200">
        <f t="shared" si="50"/>
        <v>0.1671530044876311</v>
      </c>
      <c r="E212" s="200">
        <f t="shared" si="50"/>
        <v>0.1683209355958924</v>
      </c>
      <c r="F212" s="200">
        <f t="shared" si="50"/>
        <v>0.16597291513880727</v>
      </c>
      <c r="G212" s="200">
        <f t="shared" si="50"/>
        <v>0.16557690265627609</v>
      </c>
      <c r="H212" s="200">
        <f t="shared" si="50"/>
        <v>0.164417598314158</v>
      </c>
      <c r="I212" s="200">
        <f t="shared" si="50"/>
        <v>0.16303942624206469</v>
      </c>
      <c r="J212" s="200">
        <f t="shared" si="50"/>
        <v>0.16089980495931497</v>
      </c>
      <c r="K212" s="200">
        <f t="shared" si="50"/>
        <v>0.16210615815985668</v>
      </c>
      <c r="L212" s="200">
        <f t="shared" si="50"/>
        <v>0.16129988073641369</v>
      </c>
      <c r="M212" s="200">
        <f t="shared" si="50"/>
        <v>0.15990804163253367</v>
      </c>
      <c r="N212" s="200">
        <f t="shared" si="50"/>
        <v>0.16277377349429845</v>
      </c>
      <c r="O212" s="200">
        <f t="shared" si="50"/>
        <v>0.16209233860906103</v>
      </c>
      <c r="P212" s="200">
        <f t="shared" si="50"/>
        <v>0.1684401757346505</v>
      </c>
      <c r="Q212" s="200">
        <f t="shared" si="50"/>
        <v>0.1584092396406325</v>
      </c>
    </row>
    <row r="213" spans="1:17" x14ac:dyDescent="0.25">
      <c r="A213" s="142" t="s">
        <v>155</v>
      </c>
      <c r="B213" s="199">
        <f t="shared" ref="B213:Q213" si="51">IF(B$138=0,0,B$138/B$112)</f>
        <v>5.6902001773967537E-2</v>
      </c>
      <c r="C213" s="199">
        <f t="shared" si="51"/>
        <v>4.9090021679433299E-2</v>
      </c>
      <c r="D213" s="199">
        <f t="shared" si="51"/>
        <v>2.0082965045736898E-2</v>
      </c>
      <c r="E213" s="199">
        <f t="shared" si="51"/>
        <v>1.6953088372710579E-2</v>
      </c>
      <c r="F213" s="199">
        <f t="shared" si="51"/>
        <v>1.8644813982893998E-2</v>
      </c>
      <c r="G213" s="199">
        <f t="shared" si="51"/>
        <v>1.41804350900206E-2</v>
      </c>
      <c r="H213" s="199">
        <f t="shared" si="51"/>
        <v>1.9409809250723106E-2</v>
      </c>
      <c r="I213" s="199">
        <f t="shared" si="51"/>
        <v>2.6330315361488388E-2</v>
      </c>
      <c r="J213" s="199">
        <f t="shared" si="51"/>
        <v>4.6456846379785414E-2</v>
      </c>
      <c r="K213" s="199">
        <f t="shared" si="51"/>
        <v>4.359729834934279E-2</v>
      </c>
      <c r="L213" s="199">
        <f t="shared" si="51"/>
        <v>5.2718739255211054E-2</v>
      </c>
      <c r="M213" s="199">
        <f t="shared" si="51"/>
        <v>4.2376067487346819E-2</v>
      </c>
      <c r="N213" s="199">
        <f t="shared" si="51"/>
        <v>3.145172611716248E-2</v>
      </c>
      <c r="O213" s="199">
        <f t="shared" si="51"/>
        <v>3.280720178390098E-2</v>
      </c>
      <c r="P213" s="199">
        <f t="shared" si="51"/>
        <v>1.024050611591229E-2</v>
      </c>
      <c r="Q213" s="199">
        <f t="shared" si="51"/>
        <v>5.3042462265761092E-2</v>
      </c>
    </row>
    <row r="214" spans="1:17" x14ac:dyDescent="0.25">
      <c r="A214" s="142" t="s">
        <v>154</v>
      </c>
      <c r="B214" s="199">
        <f t="shared" ref="B214:Q214" si="52">IF(B$142=0,0,B$142/B$112)</f>
        <v>9.2122561239076167E-2</v>
      </c>
      <c r="C214" s="199">
        <f t="shared" si="52"/>
        <v>8.8356911870060867E-2</v>
      </c>
      <c r="D214" s="199">
        <f t="shared" si="52"/>
        <v>8.7218319967869731E-2</v>
      </c>
      <c r="E214" s="199">
        <f t="shared" si="52"/>
        <v>8.7493613621516239E-2</v>
      </c>
      <c r="F214" s="199">
        <f t="shared" si="52"/>
        <v>8.6435829133625727E-2</v>
      </c>
      <c r="G214" s="199">
        <f t="shared" si="52"/>
        <v>8.5657474727291752E-2</v>
      </c>
      <c r="H214" s="199">
        <f t="shared" si="52"/>
        <v>8.5786591019253289E-2</v>
      </c>
      <c r="I214" s="199">
        <f t="shared" si="52"/>
        <v>8.5981938895767052E-2</v>
      </c>
      <c r="J214" s="199">
        <f t="shared" si="52"/>
        <v>8.7719272297853992E-2</v>
      </c>
      <c r="K214" s="199">
        <f t="shared" si="52"/>
        <v>8.8090450626807149E-2</v>
      </c>
      <c r="L214" s="199">
        <f t="shared" si="52"/>
        <v>8.902113283219662E-2</v>
      </c>
      <c r="M214" s="199">
        <f t="shared" si="52"/>
        <v>8.6995244450962836E-2</v>
      </c>
      <c r="N214" s="199">
        <f t="shared" si="52"/>
        <v>8.6667791329640989E-2</v>
      </c>
      <c r="O214" s="199">
        <f t="shared" si="52"/>
        <v>8.6535176612040091E-2</v>
      </c>
      <c r="P214" s="199">
        <f t="shared" si="52"/>
        <v>8.6347524373525525E-2</v>
      </c>
      <c r="Q214" s="199">
        <f t="shared" si="52"/>
        <v>8.7931454730746608E-2</v>
      </c>
    </row>
    <row r="215" spans="1:17" x14ac:dyDescent="0.25">
      <c r="A215" s="140" t="s">
        <v>153</v>
      </c>
      <c r="B215" s="198">
        <f t="shared" ref="B215:Q215" si="53">IF(B$153=0,0,B$153/B$112)</f>
        <v>1.6662134442885168E-2</v>
      </c>
      <c r="C215" s="198">
        <f t="shared" si="53"/>
        <v>2.3219797246446156E-2</v>
      </c>
      <c r="D215" s="198">
        <f t="shared" si="53"/>
        <v>5.9851719474024484E-2</v>
      </c>
      <c r="E215" s="198">
        <f t="shared" si="53"/>
        <v>6.3874233601665581E-2</v>
      </c>
      <c r="F215" s="198">
        <f t="shared" si="53"/>
        <v>6.0892272022287558E-2</v>
      </c>
      <c r="G215" s="198">
        <f t="shared" si="53"/>
        <v>6.5738992838963728E-2</v>
      </c>
      <c r="H215" s="198">
        <f t="shared" si="53"/>
        <v>5.9221198044181619E-2</v>
      </c>
      <c r="I215" s="198">
        <f t="shared" si="53"/>
        <v>5.0727171984809249E-2</v>
      </c>
      <c r="J215" s="198">
        <f t="shared" si="53"/>
        <v>2.6723686281675547E-2</v>
      </c>
      <c r="K215" s="198">
        <f t="shared" si="53"/>
        <v>3.0418409183706738E-2</v>
      </c>
      <c r="L215" s="198">
        <f t="shared" si="53"/>
        <v>1.9560008649006012E-2</v>
      </c>
      <c r="M215" s="198">
        <f t="shared" si="53"/>
        <v>3.0536729694224E-2</v>
      </c>
      <c r="N215" s="198">
        <f t="shared" si="53"/>
        <v>4.4654256047494983E-2</v>
      </c>
      <c r="O215" s="198">
        <f t="shared" si="53"/>
        <v>4.274996021311997E-2</v>
      </c>
      <c r="P215" s="198">
        <f t="shared" si="53"/>
        <v>7.185214524521269E-2</v>
      </c>
      <c r="Q215" s="198">
        <f t="shared" si="53"/>
        <v>1.7435322644124777E-2</v>
      </c>
    </row>
    <row r="216" spans="1:17" hidden="1" x14ac:dyDescent="0.25">
      <c r="A216" s="164"/>
      <c r="B216" s="163"/>
      <c r="C216" s="163"/>
      <c r="D216" s="163"/>
      <c r="E216" s="163"/>
      <c r="F216" s="163"/>
      <c r="G216" s="163"/>
      <c r="H216" s="163"/>
      <c r="I216" s="163"/>
      <c r="J216" s="163"/>
      <c r="K216" s="163"/>
      <c r="L216" s="163"/>
      <c r="M216" s="163"/>
      <c r="N216" s="163"/>
      <c r="O216" s="163"/>
      <c r="P216" s="163"/>
      <c r="Q216" s="163"/>
    </row>
    <row r="217" spans="1:17" x14ac:dyDescent="0.25">
      <c r="A217" s="164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</row>
    <row r="218" spans="1:17" ht="12.75" x14ac:dyDescent="0.25">
      <c r="A218" s="98" t="s">
        <v>128</v>
      </c>
      <c r="B218" s="197"/>
      <c r="C218" s="197"/>
      <c r="D218" s="197"/>
      <c r="E218" s="197"/>
      <c r="F218" s="197"/>
      <c r="G218" s="197"/>
      <c r="H218" s="197"/>
      <c r="I218" s="197"/>
      <c r="J218" s="197"/>
      <c r="K218" s="197"/>
      <c r="L218" s="197"/>
      <c r="M218" s="197"/>
      <c r="N218" s="197"/>
      <c r="O218" s="197"/>
      <c r="P218" s="197"/>
      <c r="Q218" s="197"/>
    </row>
    <row r="219" spans="1:17" x14ac:dyDescent="0.25">
      <c r="A219" s="164"/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</row>
    <row r="220" spans="1:17" x14ac:dyDescent="0.25">
      <c r="A220" s="78" t="s">
        <v>44</v>
      </c>
      <c r="B220" s="170">
        <f>IF(B$5=0,0,B$5/NFM_fec!B$5)</f>
        <v>0</v>
      </c>
      <c r="C220" s="170">
        <f>IF(C$5=0,0,C$5/NFM_fec!C$5)</f>
        <v>0</v>
      </c>
      <c r="D220" s="170">
        <f>IF(D$5=0,0,D$5/NFM_fec!D$5)</f>
        <v>0</v>
      </c>
      <c r="E220" s="170">
        <f>IF(E$5=0,0,E$5/NFM_fec!E$5)</f>
        <v>0</v>
      </c>
      <c r="F220" s="170">
        <f>IF(F$5=0,0,F$5/NFM_fec!F$5)</f>
        <v>0</v>
      </c>
      <c r="G220" s="170">
        <f>IF(G$5=0,0,G$5/NFM_fec!G$5)</f>
        <v>0</v>
      </c>
      <c r="H220" s="170">
        <f>IF(H$5=0,0,H$5/NFM_fec!H$5)</f>
        <v>0</v>
      </c>
      <c r="I220" s="170">
        <f>IF(I$5=0,0,I$5/NFM_fec!I$5)</f>
        <v>0</v>
      </c>
      <c r="J220" s="170">
        <f>IF(J$5=0,0,J$5/NFM_fec!J$5)</f>
        <v>0</v>
      </c>
      <c r="K220" s="170">
        <f>IF(K$5=0,0,K$5/NFM_fec!K$5)</f>
        <v>0</v>
      </c>
      <c r="L220" s="170">
        <f>IF(L$5=0,0,L$5/NFM_fec!L$5)</f>
        <v>0</v>
      </c>
      <c r="M220" s="170">
        <f>IF(M$5=0,0,M$5/NFM_fec!M$5)</f>
        <v>0</v>
      </c>
      <c r="N220" s="170">
        <f>IF(N$5=0,0,N$5/NFM_fec!N$5)</f>
        <v>0</v>
      </c>
      <c r="O220" s="170">
        <f>IF(O$5=0,0,O$5/NFM_fec!O$5)</f>
        <v>0</v>
      </c>
      <c r="P220" s="170">
        <f>IF(P$5=0,0,P$5/NFM_fec!P$5)</f>
        <v>0</v>
      </c>
      <c r="Q220" s="170">
        <f>IF(Q$5=0,0,Q$5/NFM_fec!Q$5)</f>
        <v>0</v>
      </c>
    </row>
    <row r="221" spans="1:17" x14ac:dyDescent="0.25">
      <c r="A221" s="132" t="s">
        <v>83</v>
      </c>
      <c r="B221" s="169">
        <f>IF(B$6=0,0,B$6/NFM_fec!B$6)</f>
        <v>0</v>
      </c>
      <c r="C221" s="169">
        <f>IF(C$6=0,0,C$6/NFM_fec!C$6)</f>
        <v>0</v>
      </c>
      <c r="D221" s="169">
        <f>IF(D$6=0,0,D$6/NFM_fec!D$6)</f>
        <v>0</v>
      </c>
      <c r="E221" s="169">
        <f>IF(E$6=0,0,E$6/NFM_fec!E$6)</f>
        <v>0</v>
      </c>
      <c r="F221" s="169">
        <f>IF(F$6=0,0,F$6/NFM_fec!F$6)</f>
        <v>0</v>
      </c>
      <c r="G221" s="169">
        <f>IF(G$6=0,0,G$6/NFM_fec!G$6)</f>
        <v>0</v>
      </c>
      <c r="H221" s="169">
        <f>IF(H$6=0,0,H$6/NFM_fec!H$6)</f>
        <v>0</v>
      </c>
      <c r="I221" s="169">
        <f>IF(I$6=0,0,I$6/NFM_fec!I$6)</f>
        <v>0</v>
      </c>
      <c r="J221" s="169">
        <f>IF(J$6=0,0,J$6/NFM_fec!J$6)</f>
        <v>0</v>
      </c>
      <c r="K221" s="169">
        <f>IF(K$6=0,0,K$6/NFM_fec!K$6)</f>
        <v>0</v>
      </c>
      <c r="L221" s="169">
        <f>IF(L$6=0,0,L$6/NFM_fec!L$6)</f>
        <v>0</v>
      </c>
      <c r="M221" s="169">
        <f>IF(M$6=0,0,M$6/NFM_fec!M$6)</f>
        <v>0</v>
      </c>
      <c r="N221" s="169">
        <f>IF(N$6=0,0,N$6/NFM_fec!N$6)</f>
        <v>0</v>
      </c>
      <c r="O221" s="169">
        <f>IF(O$6=0,0,O$6/NFM_fec!O$6)</f>
        <v>0</v>
      </c>
      <c r="P221" s="169">
        <f>IF(P$6=0,0,P$6/NFM_fec!P$6)</f>
        <v>0</v>
      </c>
      <c r="Q221" s="169">
        <f>IF(Q$6=0,0,Q$6/NFM_fec!Q$6)</f>
        <v>0</v>
      </c>
    </row>
    <row r="222" spans="1:17" x14ac:dyDescent="0.25">
      <c r="A222" s="76" t="s">
        <v>82</v>
      </c>
      <c r="B222" s="168">
        <f>IF(B$7=0,0,B$7/NFM_fec!B$7)</f>
        <v>0</v>
      </c>
      <c r="C222" s="168">
        <f>IF(C$7=0,0,C$7/NFM_fec!C$7)</f>
        <v>0</v>
      </c>
      <c r="D222" s="168">
        <f>IF(D$7=0,0,D$7/NFM_fec!D$7)</f>
        <v>0</v>
      </c>
      <c r="E222" s="168">
        <f>IF(E$7=0,0,E$7/NFM_fec!E$7)</f>
        <v>0</v>
      </c>
      <c r="F222" s="168">
        <f>IF(F$7=0,0,F$7/NFM_fec!F$7)</f>
        <v>0</v>
      </c>
      <c r="G222" s="168">
        <f>IF(G$7=0,0,G$7/NFM_fec!G$7)</f>
        <v>0</v>
      </c>
      <c r="H222" s="168">
        <f>IF(H$7=0,0,H$7/NFM_fec!H$7)</f>
        <v>0</v>
      </c>
      <c r="I222" s="168">
        <f>IF(I$7=0,0,I$7/NFM_fec!I$7)</f>
        <v>0</v>
      </c>
      <c r="J222" s="168">
        <f>IF(J$7=0,0,J$7/NFM_fec!J$7)</f>
        <v>0</v>
      </c>
      <c r="K222" s="168">
        <f>IF(K$7=0,0,K$7/NFM_fec!K$7)</f>
        <v>0</v>
      </c>
      <c r="L222" s="168">
        <f>IF(L$7=0,0,L$7/NFM_fec!L$7)</f>
        <v>0</v>
      </c>
      <c r="M222" s="168">
        <f>IF(M$7=0,0,M$7/NFM_fec!M$7)</f>
        <v>0</v>
      </c>
      <c r="N222" s="168">
        <f>IF(N$7=0,0,N$7/NFM_fec!N$7)</f>
        <v>0</v>
      </c>
      <c r="O222" s="168">
        <f>IF(O$7=0,0,O$7/NFM_fec!O$7)</f>
        <v>0</v>
      </c>
      <c r="P222" s="168">
        <f>IF(P$7=0,0,P$7/NFM_fec!P$7)</f>
        <v>0</v>
      </c>
      <c r="Q222" s="168">
        <f>IF(Q$7=0,0,Q$7/NFM_fec!Q$7)</f>
        <v>0</v>
      </c>
    </row>
    <row r="223" spans="1:17" x14ac:dyDescent="0.25">
      <c r="A223" s="76" t="s">
        <v>81</v>
      </c>
      <c r="B223" s="168">
        <f>IF(B$8=0,0,B$8/NFM_fec!B$8)</f>
        <v>0</v>
      </c>
      <c r="C223" s="168">
        <f>IF(C$8=0,0,C$8/NFM_fec!C$8)</f>
        <v>0</v>
      </c>
      <c r="D223" s="168">
        <f>IF(D$8=0,0,D$8/NFM_fec!D$8)</f>
        <v>0</v>
      </c>
      <c r="E223" s="168">
        <f>IF(E$8=0,0,E$8/NFM_fec!E$8)</f>
        <v>0</v>
      </c>
      <c r="F223" s="168">
        <f>IF(F$8=0,0,F$8/NFM_fec!F$8)</f>
        <v>0</v>
      </c>
      <c r="G223" s="168">
        <f>IF(G$8=0,0,G$8/NFM_fec!G$8)</f>
        <v>0</v>
      </c>
      <c r="H223" s="168">
        <f>IF(H$8=0,0,H$8/NFM_fec!H$8)</f>
        <v>0</v>
      </c>
      <c r="I223" s="168">
        <f>IF(I$8=0,0,I$8/NFM_fec!I$8)</f>
        <v>0</v>
      </c>
      <c r="J223" s="168">
        <f>IF(J$8=0,0,J$8/NFM_fec!J$8)</f>
        <v>0</v>
      </c>
      <c r="K223" s="168">
        <f>IF(K$8=0,0,K$8/NFM_fec!K$8)</f>
        <v>0</v>
      </c>
      <c r="L223" s="168">
        <f>IF(L$8=0,0,L$8/NFM_fec!L$8)</f>
        <v>0</v>
      </c>
      <c r="M223" s="168">
        <f>IF(M$8=0,0,M$8/NFM_fec!M$8)</f>
        <v>0</v>
      </c>
      <c r="N223" s="168">
        <f>IF(N$8=0,0,N$8/NFM_fec!N$8)</f>
        <v>0</v>
      </c>
      <c r="O223" s="168">
        <f>IF(O$8=0,0,O$8/NFM_fec!O$8)</f>
        <v>0</v>
      </c>
      <c r="P223" s="168">
        <f>IF(P$8=0,0,P$8/NFM_fec!P$8)</f>
        <v>0</v>
      </c>
      <c r="Q223" s="168">
        <f>IF(Q$8=0,0,Q$8/NFM_fec!Q$8)</f>
        <v>0</v>
      </c>
    </row>
    <row r="224" spans="1:17" x14ac:dyDescent="0.25">
      <c r="A224" s="76" t="s">
        <v>80</v>
      </c>
      <c r="B224" s="168">
        <f>IF(B$9=0,0,B$9/NFM_fec!B$9)</f>
        <v>0</v>
      </c>
      <c r="C224" s="168">
        <f>IF(C$9=0,0,C$9/NFM_fec!C$9)</f>
        <v>0</v>
      </c>
      <c r="D224" s="168">
        <f>IF(D$9=0,0,D$9/NFM_fec!D$9)</f>
        <v>0</v>
      </c>
      <c r="E224" s="168">
        <f>IF(E$9=0,0,E$9/NFM_fec!E$9)</f>
        <v>0</v>
      </c>
      <c r="F224" s="168">
        <f>IF(F$9=0,0,F$9/NFM_fec!F$9)</f>
        <v>0</v>
      </c>
      <c r="G224" s="168">
        <f>IF(G$9=0,0,G$9/NFM_fec!G$9)</f>
        <v>0</v>
      </c>
      <c r="H224" s="168">
        <f>IF(H$9=0,0,H$9/NFM_fec!H$9)</f>
        <v>0</v>
      </c>
      <c r="I224" s="168">
        <f>IF(I$9=0,0,I$9/NFM_fec!I$9)</f>
        <v>0</v>
      </c>
      <c r="J224" s="168">
        <f>IF(J$9=0,0,J$9/NFM_fec!J$9)</f>
        <v>0</v>
      </c>
      <c r="K224" s="168">
        <f>IF(K$9=0,0,K$9/NFM_fec!K$9)</f>
        <v>0</v>
      </c>
      <c r="L224" s="168">
        <f>IF(L$9=0,0,L$9/NFM_fec!L$9)</f>
        <v>0</v>
      </c>
      <c r="M224" s="168">
        <f>IF(M$9=0,0,M$9/NFM_fec!M$9)</f>
        <v>0</v>
      </c>
      <c r="N224" s="168">
        <f>IF(N$9=0,0,N$9/NFM_fec!N$9)</f>
        <v>0</v>
      </c>
      <c r="O224" s="168">
        <f>IF(O$9=0,0,O$9/NFM_fec!O$9)</f>
        <v>0</v>
      </c>
      <c r="P224" s="168">
        <f>IF(P$9=0,0,P$9/NFM_fec!P$9)</f>
        <v>0</v>
      </c>
      <c r="Q224" s="168">
        <f>IF(Q$9=0,0,Q$9/NFM_fec!Q$9)</f>
        <v>0</v>
      </c>
    </row>
    <row r="225" spans="1:17" x14ac:dyDescent="0.25">
      <c r="A225" s="129" t="s">
        <v>79</v>
      </c>
      <c r="B225" s="167">
        <f>IF(B$10=0,0,B$10/NFM_fec!B$10)</f>
        <v>0</v>
      </c>
      <c r="C225" s="167">
        <f>IF(C$10=0,0,C$10/NFM_fec!C$10)</f>
        <v>0</v>
      </c>
      <c r="D225" s="167">
        <f>IF(D$10=0,0,D$10/NFM_fec!D$10)</f>
        <v>0</v>
      </c>
      <c r="E225" s="167">
        <f>IF(E$10=0,0,E$10/NFM_fec!E$10)</f>
        <v>0</v>
      </c>
      <c r="F225" s="167">
        <f>IF(F$10=0,0,F$10/NFM_fec!F$10)</f>
        <v>0</v>
      </c>
      <c r="G225" s="167">
        <f>IF(G$10=0,0,G$10/NFM_fec!G$10)</f>
        <v>0</v>
      </c>
      <c r="H225" s="167">
        <f>IF(H$10=0,0,H$10/NFM_fec!H$10)</f>
        <v>0</v>
      </c>
      <c r="I225" s="167">
        <f>IF(I$10=0,0,I$10/NFM_fec!I$10)</f>
        <v>0</v>
      </c>
      <c r="J225" s="167">
        <f>IF(J$10=0,0,J$10/NFM_fec!J$10)</f>
        <v>0</v>
      </c>
      <c r="K225" s="167">
        <f>IF(K$10=0,0,K$10/NFM_fec!K$10)</f>
        <v>0</v>
      </c>
      <c r="L225" s="167">
        <f>IF(L$10=0,0,L$10/NFM_fec!L$10)</f>
        <v>0</v>
      </c>
      <c r="M225" s="167">
        <f>IF(M$10=0,0,M$10/NFM_fec!M$10)</f>
        <v>0</v>
      </c>
      <c r="N225" s="167">
        <f>IF(N$10=0,0,N$10/NFM_fec!N$10)</f>
        <v>0</v>
      </c>
      <c r="O225" s="167">
        <f>IF(O$10=0,0,O$10/NFM_fec!O$10)</f>
        <v>0</v>
      </c>
      <c r="P225" s="167">
        <f>IF(P$10=0,0,P$10/NFM_fec!P$10)</f>
        <v>0</v>
      </c>
      <c r="Q225" s="167">
        <f>IF(Q$10=0,0,Q$10/NFM_fec!Q$10)</f>
        <v>0</v>
      </c>
    </row>
    <row r="226" spans="1:17" x14ac:dyDescent="0.25">
      <c r="A226" s="127" t="s">
        <v>152</v>
      </c>
      <c r="B226" s="166">
        <f>IF(B$15=0,0,B$15/NFM_fec!B$15)</f>
        <v>0</v>
      </c>
      <c r="C226" s="166">
        <f>IF(C$15=0,0,C$15/NFM_fec!C$15)</f>
        <v>0</v>
      </c>
      <c r="D226" s="166">
        <f>IF(D$15=0,0,D$15/NFM_fec!D$15)</f>
        <v>0</v>
      </c>
      <c r="E226" s="166">
        <f>IF(E$15=0,0,E$15/NFM_fec!E$15)</f>
        <v>0</v>
      </c>
      <c r="F226" s="166">
        <f>IF(F$15=0,0,F$15/NFM_fec!F$15)</f>
        <v>0</v>
      </c>
      <c r="G226" s="166">
        <f>IF(G$15=0,0,G$15/NFM_fec!G$15)</f>
        <v>0</v>
      </c>
      <c r="H226" s="166">
        <f>IF(H$15=0,0,H$15/NFM_fec!H$15)</f>
        <v>0</v>
      </c>
      <c r="I226" s="166">
        <f>IF(I$15=0,0,I$15/NFM_fec!I$15)</f>
        <v>0</v>
      </c>
      <c r="J226" s="166">
        <f>IF(J$15=0,0,J$15/NFM_fec!J$15)</f>
        <v>0</v>
      </c>
      <c r="K226" s="166">
        <f>IF(K$15=0,0,K$15/NFM_fec!K$15)</f>
        <v>0</v>
      </c>
      <c r="L226" s="166">
        <f>IF(L$15=0,0,L$15/NFM_fec!L$15)</f>
        <v>0</v>
      </c>
      <c r="M226" s="166">
        <f>IF(M$15=0,0,M$15/NFM_fec!M$15)</f>
        <v>0</v>
      </c>
      <c r="N226" s="166">
        <f>IF(N$15=0,0,N$15/NFM_fec!N$15)</f>
        <v>0</v>
      </c>
      <c r="O226" s="166">
        <f>IF(O$15=0,0,O$15/NFM_fec!O$15)</f>
        <v>0</v>
      </c>
      <c r="P226" s="166">
        <f>IF(P$15=0,0,P$15/NFM_fec!P$15)</f>
        <v>0</v>
      </c>
      <c r="Q226" s="166">
        <f>IF(Q$15=0,0,Q$15/NFM_fec!Q$15)</f>
        <v>0</v>
      </c>
    </row>
    <row r="227" spans="1:17" x14ac:dyDescent="0.25">
      <c r="A227" s="72" t="s">
        <v>151</v>
      </c>
      <c r="B227" s="165">
        <f>IF(B$26=0,0,B$26/NFM_fec!B$26)</f>
        <v>0</v>
      </c>
      <c r="C227" s="165">
        <f>IF(C$26=0,0,C$26/NFM_fec!C$26)</f>
        <v>0</v>
      </c>
      <c r="D227" s="165">
        <f>IF(D$26=0,0,D$26/NFM_fec!D$26)</f>
        <v>0</v>
      </c>
      <c r="E227" s="165">
        <f>IF(E$26=0,0,E$26/NFM_fec!E$26)</f>
        <v>0</v>
      </c>
      <c r="F227" s="165">
        <f>IF(F$26=0,0,F$26/NFM_fec!F$26)</f>
        <v>0</v>
      </c>
      <c r="G227" s="165">
        <f>IF(G$26=0,0,G$26/NFM_fec!G$26)</f>
        <v>0</v>
      </c>
      <c r="H227" s="165">
        <f>IF(H$26=0,0,H$26/NFM_fec!H$26)</f>
        <v>0</v>
      </c>
      <c r="I227" s="165">
        <f>IF(I$26=0,0,I$26/NFM_fec!I$26)</f>
        <v>0</v>
      </c>
      <c r="J227" s="165">
        <f>IF(J$26=0,0,J$26/NFM_fec!J$26)</f>
        <v>0</v>
      </c>
      <c r="K227" s="165">
        <f>IF(K$26=0,0,K$26/NFM_fec!K$26)</f>
        <v>0</v>
      </c>
      <c r="L227" s="165">
        <f>IF(L$26=0,0,L$26/NFM_fec!L$26)</f>
        <v>0</v>
      </c>
      <c r="M227" s="165">
        <f>IF(M$26=0,0,M$26/NFM_fec!M$26)</f>
        <v>0</v>
      </c>
      <c r="N227" s="165">
        <f>IF(N$26=0,0,N$26/NFM_fec!N$26)</f>
        <v>0</v>
      </c>
      <c r="O227" s="165">
        <f>IF(O$26=0,0,O$26/NFM_fec!O$26)</f>
        <v>0</v>
      </c>
      <c r="P227" s="165">
        <f>IF(P$26=0,0,P$26/NFM_fec!P$26)</f>
        <v>0</v>
      </c>
      <c r="Q227" s="165">
        <f>IF(Q$26=0,0,Q$26/NFM_fec!Q$26)</f>
        <v>0</v>
      </c>
    </row>
    <row r="228" spans="1:17" x14ac:dyDescent="0.25">
      <c r="A228" s="196"/>
      <c r="B228" s="196"/>
      <c r="C228" s="196"/>
      <c r="D228" s="196"/>
      <c r="E228" s="196"/>
      <c r="F228" s="196"/>
      <c r="G228" s="196"/>
      <c r="H228" s="196"/>
      <c r="I228" s="196"/>
      <c r="J228" s="196"/>
      <c r="K228" s="196"/>
      <c r="L228" s="196"/>
      <c r="M228" s="196"/>
      <c r="N228" s="196"/>
      <c r="O228" s="196"/>
      <c r="P228" s="196"/>
      <c r="Q228" s="196"/>
    </row>
    <row r="229" spans="1:17" x14ac:dyDescent="0.25">
      <c r="A229" s="78" t="s">
        <v>43</v>
      </c>
      <c r="B229" s="170">
        <f>IF(B$33=0,0,B$33/NFM_fec!B$33)</f>
        <v>0.46209769757757629</v>
      </c>
      <c r="C229" s="170">
        <f>IF(C$33=0,0,C$33/NFM_fec!C$33)</f>
        <v>0.4638063078961851</v>
      </c>
      <c r="D229" s="170">
        <f>IF(D$33=0,0,D$33/NFM_fec!D$33)</f>
        <v>0.46467665191466717</v>
      </c>
      <c r="E229" s="170">
        <f>IF(E$33=0,0,E$33/NFM_fec!E$33)</f>
        <v>0.46479749601054299</v>
      </c>
      <c r="F229" s="170">
        <f>IF(F$33=0,0,F$33/NFM_fec!F$33)</f>
        <v>0.46474427176100397</v>
      </c>
      <c r="G229" s="170">
        <f>IF(G$33=0,0,G$33/NFM_fec!G$33)</f>
        <v>0.46490725297935376</v>
      </c>
      <c r="H229" s="170">
        <f>IF(H$33=0,0,H$33/NFM_fec!H$33)</f>
        <v>0.46472414496300574</v>
      </c>
      <c r="I229" s="170">
        <f>IF(I$33=0,0,I$33/NFM_fec!I$33)</f>
        <v>0.46463760711262841</v>
      </c>
      <c r="J229" s="170">
        <f>IF(J$33=0,0,J$33/NFM_fec!J$33)</f>
        <v>0.47133256863116418</v>
      </c>
      <c r="K229" s="170">
        <f>IF(K$33=0,0,K$33/NFM_fec!K$33)</f>
        <v>0.47144888820863368</v>
      </c>
      <c r="L229" s="170">
        <f>IF(L$33=0,0,L$33/NFM_fec!L$33)</f>
        <v>0.47106781424132765</v>
      </c>
      <c r="M229" s="170">
        <f>IF(M$33=0,0,M$33/NFM_fec!M$33)</f>
        <v>0.47139479025704006</v>
      </c>
      <c r="N229" s="170">
        <f>IF(N$33=0,0,N$33/NFM_fec!N$33)</f>
        <v>0.50540602923994915</v>
      </c>
      <c r="O229" s="170">
        <f>IF(O$33=0,0,O$33/NFM_fec!O$33)</f>
        <v>0.50530188381992136</v>
      </c>
      <c r="P229" s="170">
        <f>IF(P$33=0,0,P$33/NFM_fec!P$33)</f>
        <v>0.50599892606445873</v>
      </c>
      <c r="Q229" s="170">
        <f>IF(Q$33=0,0,Q$33/NFM_fec!Q$33)</f>
        <v>0.52700710516802651</v>
      </c>
    </row>
    <row r="230" spans="1:17" x14ac:dyDescent="0.25">
      <c r="A230" s="132" t="s">
        <v>83</v>
      </c>
      <c r="B230" s="169">
        <f>IF(B$34=0,0,B$34/NFM_fec!B$34)</f>
        <v>0.38890838899450869</v>
      </c>
      <c r="C230" s="169">
        <f>IF(C$34=0,0,C$34/NFM_fec!C$34)</f>
        <v>0.38890838899450875</v>
      </c>
      <c r="D230" s="169">
        <f>IF(D$34=0,0,D$34/NFM_fec!D$34)</f>
        <v>0.3889083889945088</v>
      </c>
      <c r="E230" s="169">
        <f>IF(E$34=0,0,E$34/NFM_fec!E$34)</f>
        <v>0.38890838899450875</v>
      </c>
      <c r="F230" s="169">
        <f>IF(F$34=0,0,F$34/NFM_fec!F$34)</f>
        <v>0.38890838899450869</v>
      </c>
      <c r="G230" s="169">
        <f>IF(G$34=0,0,G$34/NFM_fec!G$34)</f>
        <v>0.38890838899450869</v>
      </c>
      <c r="H230" s="169">
        <f>IF(H$34=0,0,H$34/NFM_fec!H$34)</f>
        <v>0.38890838899450869</v>
      </c>
      <c r="I230" s="169">
        <f>IF(I$34=0,0,I$34/NFM_fec!I$34)</f>
        <v>0.38890838899450869</v>
      </c>
      <c r="J230" s="169">
        <f>IF(J$34=0,0,J$34/NFM_fec!J$34)</f>
        <v>0.39569748704978319</v>
      </c>
      <c r="K230" s="169">
        <f>IF(K$34=0,0,K$34/NFM_fec!K$34)</f>
        <v>0.39569748704978319</v>
      </c>
      <c r="L230" s="169">
        <f>IF(L$34=0,0,L$34/NFM_fec!L$34)</f>
        <v>0.3956974870497833</v>
      </c>
      <c r="M230" s="169">
        <f>IF(M$34=0,0,M$34/NFM_fec!M$34)</f>
        <v>0.3956974870497833</v>
      </c>
      <c r="N230" s="169">
        <f>IF(N$34=0,0,N$34/NFM_fec!N$34)</f>
        <v>0.42386960131074375</v>
      </c>
      <c r="O230" s="169">
        <f>IF(O$34=0,0,O$34/NFM_fec!O$34)</f>
        <v>0.42386960131074386</v>
      </c>
      <c r="P230" s="169">
        <f>IF(P$34=0,0,P$34/NFM_fec!P$34)</f>
        <v>0.4238696013107438</v>
      </c>
      <c r="Q230" s="169">
        <f>IF(Q$34=0,0,Q$34/NFM_fec!Q$34)</f>
        <v>0.44288647394332809</v>
      </c>
    </row>
    <row r="231" spans="1:17" x14ac:dyDescent="0.25">
      <c r="A231" s="76" t="s">
        <v>82</v>
      </c>
      <c r="B231" s="168">
        <f>IF(B$35=0,0,B$35/NFM_fec!B$35)</f>
        <v>0.10137103930882659</v>
      </c>
      <c r="C231" s="168">
        <f>IF(C$35=0,0,C$35/NFM_fec!C$35)</f>
        <v>0.1013710393088266</v>
      </c>
      <c r="D231" s="168">
        <f>IF(D$35=0,0,D$35/NFM_fec!D$35)</f>
        <v>0.10137103930882661</v>
      </c>
      <c r="E231" s="168">
        <f>IF(E$35=0,0,E$35/NFM_fec!E$35)</f>
        <v>0.10137103930882663</v>
      </c>
      <c r="F231" s="168">
        <f>IF(F$35=0,0,F$35/NFM_fec!F$35)</f>
        <v>0.10137103930882663</v>
      </c>
      <c r="G231" s="168">
        <f>IF(G$35=0,0,G$35/NFM_fec!G$35)</f>
        <v>0.1013710393088266</v>
      </c>
      <c r="H231" s="168">
        <f>IF(H$35=0,0,H$35/NFM_fec!H$35)</f>
        <v>0.10137103930882663</v>
      </c>
      <c r="I231" s="168">
        <f>IF(I$35=0,0,I$35/NFM_fec!I$35)</f>
        <v>0.10137103930882661</v>
      </c>
      <c r="J231" s="168">
        <f>IF(J$35=0,0,J$35/NFM_fec!J$35)</f>
        <v>0.10314065381267429</v>
      </c>
      <c r="K231" s="168">
        <f>IF(K$35=0,0,K$35/NFM_fec!K$35)</f>
        <v>0.10314065381267427</v>
      </c>
      <c r="L231" s="168">
        <f>IF(L$35=0,0,L$35/NFM_fec!L$35)</f>
        <v>0.10314065381267427</v>
      </c>
      <c r="M231" s="168">
        <f>IF(M$35=0,0,M$35/NFM_fec!M$35)</f>
        <v>0.10314065381267427</v>
      </c>
      <c r="N231" s="168">
        <f>IF(N$35=0,0,N$35/NFM_fec!N$35)</f>
        <v>0.1104838651780658</v>
      </c>
      <c r="O231" s="168">
        <f>IF(O$35=0,0,O$35/NFM_fec!O$35)</f>
        <v>0.1104838651780658</v>
      </c>
      <c r="P231" s="168">
        <f>IF(P$35=0,0,P$35/NFM_fec!P$35)</f>
        <v>0.1104838651780658</v>
      </c>
      <c r="Q231" s="168">
        <f>IF(Q$35=0,0,Q$35/NFM_fec!Q$35)</f>
        <v>0.11544071413715541</v>
      </c>
    </row>
    <row r="232" spans="1:17" x14ac:dyDescent="0.25">
      <c r="A232" s="76" t="s">
        <v>81</v>
      </c>
      <c r="B232" s="168">
        <f>IF(B$36=0,0,B$36/NFM_fec!B$36)</f>
        <v>0.55653636047792843</v>
      </c>
      <c r="C232" s="168">
        <f>IF(C$36=0,0,C$36/NFM_fec!C$36)</f>
        <v>0.55653636047792843</v>
      </c>
      <c r="D232" s="168">
        <f>IF(D$36=0,0,D$36/NFM_fec!D$36)</f>
        <v>0.55653636047792843</v>
      </c>
      <c r="E232" s="168">
        <f>IF(E$36=0,0,E$36/NFM_fec!E$36)</f>
        <v>0.55653636047792843</v>
      </c>
      <c r="F232" s="168">
        <f>IF(F$36=0,0,F$36/NFM_fec!F$36)</f>
        <v>0.55653636047792843</v>
      </c>
      <c r="G232" s="168">
        <f>IF(G$36=0,0,G$36/NFM_fec!G$36)</f>
        <v>0.55653636047792843</v>
      </c>
      <c r="H232" s="168">
        <f>IF(H$36=0,0,H$36/NFM_fec!H$36)</f>
        <v>0.55653636047792854</v>
      </c>
      <c r="I232" s="168">
        <f>IF(I$36=0,0,I$36/NFM_fec!I$36)</f>
        <v>0.55653636047792843</v>
      </c>
      <c r="J232" s="168">
        <f>IF(J$36=0,0,J$36/NFM_fec!J$36)</f>
        <v>0.56625170740674879</v>
      </c>
      <c r="K232" s="168">
        <f>IF(K$36=0,0,K$36/NFM_fec!K$36)</f>
        <v>0.56625170740674879</v>
      </c>
      <c r="L232" s="168">
        <f>IF(L$36=0,0,L$36/NFM_fec!L$36)</f>
        <v>0.56625170740674891</v>
      </c>
      <c r="M232" s="168">
        <f>IF(M$36=0,0,M$36/NFM_fec!M$36)</f>
        <v>0.56625170740674879</v>
      </c>
      <c r="N232" s="168">
        <f>IF(N$36=0,0,N$36/NFM_fec!N$36)</f>
        <v>0.60656661544537349</v>
      </c>
      <c r="O232" s="168">
        <f>IF(O$36=0,0,O$36/NFM_fec!O$36)</f>
        <v>0.60656661544537349</v>
      </c>
      <c r="P232" s="168">
        <f>IF(P$36=0,0,P$36/NFM_fec!P$36)</f>
        <v>0.6065666154453736</v>
      </c>
      <c r="Q232" s="168">
        <f>IF(Q$36=0,0,Q$36/NFM_fec!Q$36)</f>
        <v>0.63378017365627703</v>
      </c>
    </row>
    <row r="233" spans="1:17" x14ac:dyDescent="0.25">
      <c r="A233" s="76" t="s">
        <v>80</v>
      </c>
      <c r="B233" s="168">
        <f>IF(B$37=0,0,B$37/NFM_fec!B$37)</f>
        <v>0.38726896310458941</v>
      </c>
      <c r="C233" s="168">
        <f>IF(C$37=0,0,C$37/NFM_fec!C$37)</f>
        <v>0.38726896310458947</v>
      </c>
      <c r="D233" s="168">
        <f>IF(D$37=0,0,D$37/NFM_fec!D$37)</f>
        <v>0.38726896310458941</v>
      </c>
      <c r="E233" s="168">
        <f>IF(E$37=0,0,E$37/NFM_fec!E$37)</f>
        <v>0.38726896310458941</v>
      </c>
      <c r="F233" s="168">
        <f>IF(F$37=0,0,F$37/NFM_fec!F$37)</f>
        <v>0.38726896310458936</v>
      </c>
      <c r="G233" s="168">
        <f>IF(G$37=0,0,G$37/NFM_fec!G$37)</f>
        <v>0.38726896310458947</v>
      </c>
      <c r="H233" s="168">
        <f>IF(H$37=0,0,H$37/NFM_fec!H$37)</f>
        <v>0.38726896310458947</v>
      </c>
      <c r="I233" s="168">
        <f>IF(I$37=0,0,I$37/NFM_fec!I$37)</f>
        <v>0.38726896310458947</v>
      </c>
      <c r="J233" s="168">
        <f>IF(J$37=0,0,J$37/NFM_fec!J$37)</f>
        <v>0.39402944202117735</v>
      </c>
      <c r="K233" s="168">
        <f>IF(K$37=0,0,K$37/NFM_fec!K$37)</f>
        <v>0.3940294420211774</v>
      </c>
      <c r="L233" s="168">
        <f>IF(L$37=0,0,L$37/NFM_fec!L$37)</f>
        <v>0.39402944202117735</v>
      </c>
      <c r="M233" s="168">
        <f>IF(M$37=0,0,M$37/NFM_fec!M$37)</f>
        <v>0.3940294420211774</v>
      </c>
      <c r="N233" s="168">
        <f>IF(N$37=0,0,N$37/NFM_fec!N$37)</f>
        <v>0.42208279799663884</v>
      </c>
      <c r="O233" s="168">
        <f>IF(O$37=0,0,O$37/NFM_fec!O$37)</f>
        <v>0.42208279799663889</v>
      </c>
      <c r="P233" s="168">
        <f>IF(P$37=0,0,P$37/NFM_fec!P$37)</f>
        <v>0.42208279799663889</v>
      </c>
      <c r="Q233" s="168">
        <f>IF(Q$37=0,0,Q$37/NFM_fec!Q$37)</f>
        <v>0.44101950585463506</v>
      </c>
    </row>
    <row r="234" spans="1:17" x14ac:dyDescent="0.25">
      <c r="A234" s="129" t="s">
        <v>79</v>
      </c>
      <c r="B234" s="167">
        <f>IF(B$38=0,0,B$38/NFM_fec!B$38)</f>
        <v>0.60954176668469351</v>
      </c>
      <c r="C234" s="167">
        <f>IF(C$38=0,0,C$38/NFM_fec!C$38)</f>
        <v>0.60954176668469362</v>
      </c>
      <c r="D234" s="167">
        <f>IF(D$38=0,0,D$38/NFM_fec!D$38)</f>
        <v>0.60954176668469362</v>
      </c>
      <c r="E234" s="167">
        <f>IF(E$38=0,0,E$38/NFM_fec!E$38)</f>
        <v>0.60954176668469373</v>
      </c>
      <c r="F234" s="167">
        <f>IF(F$38=0,0,F$38/NFM_fec!F$38)</f>
        <v>0.60954176668469362</v>
      </c>
      <c r="G234" s="167">
        <f>IF(G$38=0,0,G$38/NFM_fec!G$38)</f>
        <v>0.60954176668469362</v>
      </c>
      <c r="H234" s="167">
        <f>IF(H$38=0,0,H$38/NFM_fec!H$38)</f>
        <v>0.60954176668469362</v>
      </c>
      <c r="I234" s="167">
        <f>IF(I$38=0,0,I$38/NFM_fec!I$38)</f>
        <v>0.60954176668469362</v>
      </c>
      <c r="J234" s="167">
        <f>IF(J$38=0,0,J$38/NFM_fec!J$38)</f>
        <v>0.62018241867347368</v>
      </c>
      <c r="K234" s="167">
        <f>IF(K$38=0,0,K$38/NFM_fec!K$38)</f>
        <v>0.62018241867347357</v>
      </c>
      <c r="L234" s="167">
        <f>IF(L$38=0,0,L$38/NFM_fec!L$38)</f>
        <v>0.62018241867347357</v>
      </c>
      <c r="M234" s="167">
        <f>IF(M$38=0,0,M$38/NFM_fec!M$38)</f>
        <v>0.62018241867347357</v>
      </c>
      <c r="N234" s="167">
        <f>IF(N$38=0,0,N$38/NFM_fec!N$38)</f>
        <v>0.66433698253429962</v>
      </c>
      <c r="O234" s="167">
        <f>IF(O$38=0,0,O$38/NFM_fec!O$38)</f>
        <v>0.6643369825342994</v>
      </c>
      <c r="P234" s="167">
        <f>IF(P$38=0,0,P$38/NFM_fec!P$38)</f>
        <v>0.70877759414950436</v>
      </c>
      <c r="Q234" s="167">
        <f>IF(Q$38=0,0,Q$38/NFM_fec!Q$38)</f>
        <v>0.69414240321769549</v>
      </c>
    </row>
    <row r="235" spans="1:17" x14ac:dyDescent="0.25">
      <c r="A235" s="127" t="s">
        <v>150</v>
      </c>
      <c r="B235" s="166">
        <f>IF(B$43=0,0,B$43/NFM_fec!B$43)</f>
        <v>0.47279633549565558</v>
      </c>
      <c r="C235" s="166">
        <f>IF(C$43=0,0,C$43/NFM_fec!C$43)</f>
        <v>0.47279633549565558</v>
      </c>
      <c r="D235" s="166">
        <f>IF(D$43=0,0,D$43/NFM_fec!D$43)</f>
        <v>0.4727963354956557</v>
      </c>
      <c r="E235" s="166">
        <f>IF(E$43=0,0,E$43/NFM_fec!E$43)</f>
        <v>0.47279633549565564</v>
      </c>
      <c r="F235" s="166">
        <f>IF(F$43=0,0,F$43/NFM_fec!F$43)</f>
        <v>0.4727963354956557</v>
      </c>
      <c r="G235" s="166">
        <f>IF(G$43=0,0,G$43/NFM_fec!G$43)</f>
        <v>0.47279633549565564</v>
      </c>
      <c r="H235" s="166">
        <f>IF(H$43=0,0,H$43/NFM_fec!H$43)</f>
        <v>0.47279633549565564</v>
      </c>
      <c r="I235" s="166">
        <f>IF(I$43=0,0,I$43/NFM_fec!I$43)</f>
        <v>0.47279633549565558</v>
      </c>
      <c r="J235" s="166">
        <f>IF(J$43=0,0,J$43/NFM_fec!J$43)</f>
        <v>0.48104984910628601</v>
      </c>
      <c r="K235" s="166">
        <f>IF(K$43=0,0,K$43/NFM_fec!K$43)</f>
        <v>0.4810498491062859</v>
      </c>
      <c r="L235" s="166">
        <f>IF(L$43=0,0,L$43/NFM_fec!L$43)</f>
        <v>0.48104984910628595</v>
      </c>
      <c r="M235" s="166">
        <f>IF(M$43=0,0,M$43/NFM_fec!M$43)</f>
        <v>0.4810498491062859</v>
      </c>
      <c r="N235" s="166">
        <f>IF(N$43=0,0,N$43/NFM_fec!N$43)</f>
        <v>0.51529871789562731</v>
      </c>
      <c r="O235" s="166">
        <f>IF(O$43=0,0,O$43/NFM_fec!O$43)</f>
        <v>0.51529871789562731</v>
      </c>
      <c r="P235" s="166">
        <f>IF(P$43=0,0,P$43/NFM_fec!P$43)</f>
        <v>0.51529871789562731</v>
      </c>
      <c r="Q235" s="166">
        <f>IF(Q$43=0,0,Q$43/NFM_fec!Q$43)</f>
        <v>0.53841754985633472</v>
      </c>
    </row>
    <row r="236" spans="1:17" x14ac:dyDescent="0.25">
      <c r="A236" s="127" t="s">
        <v>148</v>
      </c>
      <c r="B236" s="166">
        <f>IF(B$44=0,0,B$44/NFM_fec!B$44)</f>
        <v>0.4157666070203741</v>
      </c>
      <c r="C236" s="166">
        <f>IF(C$44=0,0,C$44/NFM_fec!C$44)</f>
        <v>0.43070741367030835</v>
      </c>
      <c r="D236" s="166">
        <f>IF(D$44=0,0,D$44/NFM_fec!D$44)</f>
        <v>0.42937822715683749</v>
      </c>
      <c r="E236" s="166">
        <f>IF(E$44=0,0,E$44/NFM_fec!E$44)</f>
        <v>0.42926281457230187</v>
      </c>
      <c r="F236" s="166">
        <f>IF(F$44=0,0,F$44/NFM_fec!F$44)</f>
        <v>0.42958317685099801</v>
      </c>
      <c r="G236" s="166">
        <f>IF(G$44=0,0,G$44/NFM_fec!G$44)</f>
        <v>0.4296084656969571</v>
      </c>
      <c r="H236" s="166">
        <f>IF(H$44=0,0,H$44/NFM_fec!H$44)</f>
        <v>0.42945556666025525</v>
      </c>
      <c r="I236" s="166">
        <f>IF(I$44=0,0,I$44/NFM_fec!I$44)</f>
        <v>0.43074463408469316</v>
      </c>
      <c r="J236" s="166">
        <f>IF(J$44=0,0,J$44/NFM_fec!J$44)</f>
        <v>0.43155405361914723</v>
      </c>
      <c r="K236" s="166">
        <f>IF(K$44=0,0,K$44/NFM_fec!K$44)</f>
        <v>0.43182260688324875</v>
      </c>
      <c r="L236" s="166">
        <f>IF(L$44=0,0,L$44/NFM_fec!L$44)</f>
        <v>0.4307062473796045</v>
      </c>
      <c r="M236" s="166">
        <f>IF(M$44=0,0,M$44/NFM_fec!M$44)</f>
        <v>0.431586842447093</v>
      </c>
      <c r="N236" s="166">
        <f>IF(N$44=0,0,N$44/NFM_fec!N$44)</f>
        <v>0.46245039835503082</v>
      </c>
      <c r="O236" s="166">
        <f>IF(O$44=0,0,O$44/NFM_fec!O$44)</f>
        <v>0.46196541502954031</v>
      </c>
      <c r="P236" s="166">
        <f>IF(P$44=0,0,P$44/NFM_fec!P$44)</f>
        <v>0.46065906830286885</v>
      </c>
      <c r="Q236" s="166">
        <f>IF(Q$44=0,0,Q$44/NFM_fec!Q$44)</f>
        <v>0.48161388644601649</v>
      </c>
    </row>
    <row r="237" spans="1:17" x14ac:dyDescent="0.25">
      <c r="A237" s="72" t="s">
        <v>147</v>
      </c>
      <c r="B237" s="165">
        <f>IF(B$51=0,0,B$51/NFM_fec!B$51)</f>
        <v>0.37669096603867969</v>
      </c>
      <c r="C237" s="165">
        <f>IF(C$51=0,0,C$51/NFM_fec!C$51)</f>
        <v>0.38011281008056286</v>
      </c>
      <c r="D237" s="165">
        <f>IF(D$51=0,0,D$51/NFM_fec!D$51)</f>
        <v>0.39626669659133379</v>
      </c>
      <c r="E237" s="165">
        <f>IF(E$51=0,0,E$51/NFM_fec!E$51)</f>
        <v>0.39839815239006499</v>
      </c>
      <c r="F237" s="165">
        <f>IF(F$51=0,0,F$51/NFM_fec!F$51)</f>
        <v>0.39702490232492088</v>
      </c>
      <c r="G237" s="165">
        <f>IF(G$51=0,0,G$51/NFM_fec!G$51)</f>
        <v>0.39960789622237719</v>
      </c>
      <c r="H237" s="165">
        <f>IF(H$51=0,0,H$51/NFM_fec!H$51)</f>
        <v>0.39690659541106971</v>
      </c>
      <c r="I237" s="165">
        <f>IF(I$51=0,0,I$51/NFM_fec!I$51)</f>
        <v>0.39343551187681658</v>
      </c>
      <c r="J237" s="165">
        <f>IF(J$51=0,0,J$51/NFM_fec!J$51)</f>
        <v>0.38832246606887227</v>
      </c>
      <c r="K237" s="165">
        <f>IF(K$51=0,0,K$51/NFM_fec!K$51)</f>
        <v>0.38976213849786229</v>
      </c>
      <c r="L237" s="165">
        <f>IF(L$51=0,0,L$51/NFM_fec!L$51)</f>
        <v>0.38542695464933652</v>
      </c>
      <c r="M237" s="165">
        <f>IF(M$51=0,0,M$51/NFM_fec!M$51)</f>
        <v>0.38927128821959756</v>
      </c>
      <c r="N237" s="165">
        <f>IF(N$51=0,0,N$51/NFM_fec!N$51)</f>
        <v>0.42400691517191175</v>
      </c>
      <c r="O237" s="165">
        <f>IF(O$51=0,0,O$51/NFM_fec!O$51)</f>
        <v>0.42311210977301222</v>
      </c>
      <c r="P237" s="165">
        <f>IF(P$51=0,0,P$51/NFM_fec!P$51)</f>
        <v>0.43594564878685282</v>
      </c>
      <c r="Q237" s="165">
        <f>IF(Q$51=0,0,Q$51/NFM_fec!Q$51)</f>
        <v>0.4282952594767156</v>
      </c>
    </row>
    <row r="238" spans="1:17" x14ac:dyDescent="0.25">
      <c r="A238" s="196"/>
      <c r="B238" s="196"/>
      <c r="C238" s="196"/>
      <c r="D238" s="196"/>
      <c r="E238" s="196"/>
      <c r="F238" s="196"/>
      <c r="G238" s="196"/>
      <c r="H238" s="196"/>
      <c r="I238" s="196"/>
      <c r="J238" s="196"/>
      <c r="K238" s="196"/>
      <c r="L238" s="196"/>
      <c r="M238" s="196"/>
      <c r="N238" s="196"/>
      <c r="O238" s="196"/>
      <c r="P238" s="196"/>
      <c r="Q238" s="196"/>
    </row>
    <row r="239" spans="1:17" x14ac:dyDescent="0.25">
      <c r="A239" s="78" t="s">
        <v>344</v>
      </c>
      <c r="B239" s="170">
        <f>IF(B$70=0,0,B$70/NFM_fec!B$70)</f>
        <v>0.4757712363332805</v>
      </c>
      <c r="C239" s="170">
        <f>IF(C$70=0,0,C$70/NFM_fec!C$70)</f>
        <v>0.4868735594014007</v>
      </c>
      <c r="D239" s="170">
        <f>IF(D$70=0,0,D$70/NFM_fec!D$70)</f>
        <v>0.49139885308129228</v>
      </c>
      <c r="E239" s="170">
        <f>IF(E$70=0,0,E$70/NFM_fec!E$70)</f>
        <v>0.49535217692494421</v>
      </c>
      <c r="F239" s="170">
        <f>IF(F$70=0,0,F$70/NFM_fec!F$70)</f>
        <v>0.49525490292079472</v>
      </c>
      <c r="G239" s="170">
        <f>IF(G$70=0,0,G$70/NFM_fec!G$70)</f>
        <v>0.50171601109971065</v>
      </c>
      <c r="H239" s="170">
        <f>IF(H$70=0,0,H$70/NFM_fec!H$70)</f>
        <v>0.50076152737017543</v>
      </c>
      <c r="I239" s="170">
        <f>IF(I$70=0,0,I$70/NFM_fec!I$70)</f>
        <v>0.50069864277361154</v>
      </c>
      <c r="J239" s="170">
        <f>IF(J$70=0,0,J$70/NFM_fec!J$70)</f>
        <v>0.500499380358705</v>
      </c>
      <c r="K239" s="170">
        <f>IF(K$70=0,0,K$70/NFM_fec!K$70)</f>
        <v>0.50103504858239511</v>
      </c>
      <c r="L239" s="170">
        <f>IF(L$70=0,0,L$70/NFM_fec!L$70)</f>
        <v>0.50950594376398028</v>
      </c>
      <c r="M239" s="170">
        <f>IF(M$70=0,0,M$70/NFM_fec!M$70)</f>
        <v>0.51127077728959514</v>
      </c>
      <c r="N239" s="170">
        <f>IF(N$70=0,0,N$70/NFM_fec!N$70)</f>
        <v>0.51375818642728577</v>
      </c>
      <c r="O239" s="170">
        <f>IF(O$70=0,0,O$70/NFM_fec!O$70)</f>
        <v>0.52732959086169895</v>
      </c>
      <c r="P239" s="170">
        <f>IF(P$70=0,0,P$70/NFM_fec!P$70)</f>
        <v>0.54288336494826284</v>
      </c>
      <c r="Q239" s="170">
        <f>IF(Q$70=0,0,Q$70/NFM_fec!Q$70)</f>
        <v>0.55863134200440856</v>
      </c>
    </row>
    <row r="240" spans="1:17" x14ac:dyDescent="0.25">
      <c r="A240" s="132" t="s">
        <v>83</v>
      </c>
      <c r="B240" s="169">
        <f>IF(B$71=0,0,B$71/NFM_fec!B$71)</f>
        <v>0.43091267190638671</v>
      </c>
      <c r="C240" s="169">
        <f>IF(C$71=0,0,C$71/NFM_fec!C$71)</f>
        <v>0.43091267190638671</v>
      </c>
      <c r="D240" s="169">
        <f>IF(D$71=0,0,D$71/NFM_fec!D$71)</f>
        <v>0.43091267190638666</v>
      </c>
      <c r="E240" s="169">
        <f>IF(E$71=0,0,E$71/NFM_fec!E$71)</f>
        <v>0.43394739679394323</v>
      </c>
      <c r="F240" s="169">
        <f>IF(F$71=0,0,F$71/NFM_fec!F$71)</f>
        <v>0.43394739679394317</v>
      </c>
      <c r="G240" s="169">
        <f>IF(G$71=0,0,G$71/NFM_fec!G$71)</f>
        <v>0.43886045529333639</v>
      </c>
      <c r="H240" s="169">
        <f>IF(H$71=0,0,H$71/NFM_fec!H$71)</f>
        <v>0.43886045529333645</v>
      </c>
      <c r="I240" s="169">
        <f>IF(I$71=0,0,I$71/NFM_fec!I$71)</f>
        <v>0.43886045529333639</v>
      </c>
      <c r="J240" s="169">
        <f>IF(J$71=0,0,J$71/NFM_fec!J$71)</f>
        <v>0.4467667597561325</v>
      </c>
      <c r="K240" s="169">
        <f>IF(K$71=0,0,K$71/NFM_fec!K$71)</f>
        <v>0.44676675975613245</v>
      </c>
      <c r="L240" s="169">
        <f>IF(L$71=0,0,L$71/NFM_fec!L$71)</f>
        <v>0.45639647682070505</v>
      </c>
      <c r="M240" s="169">
        <f>IF(M$71=0,0,M$71/NFM_fec!M$71)</f>
        <v>0.45639647682070505</v>
      </c>
      <c r="N240" s="169">
        <f>IF(N$71=0,0,N$71/NFM_fec!N$71)</f>
        <v>0.45639647682070511</v>
      </c>
      <c r="O240" s="169">
        <f>IF(O$71=0,0,O$71/NFM_fec!O$71)</f>
        <v>0.46904938222608006</v>
      </c>
      <c r="P240" s="169">
        <f>IF(P$71=0,0,P$71/NFM_fec!P$71)</f>
        <v>0.48085219265575019</v>
      </c>
      <c r="Q240" s="169">
        <f>IF(Q$71=0,0,Q$71/NFM_fec!Q$71)</f>
        <v>0.50161515478795082</v>
      </c>
    </row>
    <row r="241" spans="1:17" x14ac:dyDescent="0.25">
      <c r="A241" s="76" t="s">
        <v>82</v>
      </c>
      <c r="B241" s="168">
        <f>IF(B$72=0,0,B$72/NFM_fec!B$72)</f>
        <v>0.11198932070780891</v>
      </c>
      <c r="C241" s="168">
        <f>IF(C$72=0,0,C$72/NFM_fec!C$72)</f>
        <v>0.11198932070780891</v>
      </c>
      <c r="D241" s="168">
        <f>IF(D$72=0,0,D$72/NFM_fec!D$72)</f>
        <v>0.11198932070780893</v>
      </c>
      <c r="E241" s="168">
        <f>IF(E$72=0,0,E$72/NFM_fec!E$72)</f>
        <v>0.11277801131927083</v>
      </c>
      <c r="F241" s="168">
        <f>IF(F$72=0,0,F$72/NFM_fec!F$72)</f>
        <v>0.11277801131927083</v>
      </c>
      <c r="G241" s="168">
        <f>IF(G$72=0,0,G$72/NFM_fec!G$72)</f>
        <v>0.11405485955283659</v>
      </c>
      <c r="H241" s="168">
        <f>IF(H$72=0,0,H$72/NFM_fec!H$72)</f>
        <v>0.11405485955283658</v>
      </c>
      <c r="I241" s="168">
        <f>IF(I$72=0,0,I$72/NFM_fec!I$72)</f>
        <v>0.11405485955283659</v>
      </c>
      <c r="J241" s="168">
        <f>IF(J$72=0,0,J$72/NFM_fec!J$72)</f>
        <v>0.11610961849547914</v>
      </c>
      <c r="K241" s="168">
        <f>IF(K$72=0,0,K$72/NFM_fec!K$72)</f>
        <v>0.11610961849547914</v>
      </c>
      <c r="L241" s="168">
        <f>IF(L$72=0,0,L$72/NFM_fec!L$72)</f>
        <v>0.11861227284513859</v>
      </c>
      <c r="M241" s="168">
        <f>IF(M$72=0,0,M$72/NFM_fec!M$72)</f>
        <v>0.11861227284513859</v>
      </c>
      <c r="N241" s="168">
        <f>IF(N$72=0,0,N$72/NFM_fec!N$72)</f>
        <v>0.11861227284513856</v>
      </c>
      <c r="O241" s="168">
        <f>IF(O$72=0,0,O$72/NFM_fec!O$72)</f>
        <v>0.12190061958848045</v>
      </c>
      <c r="P241" s="168">
        <f>IF(P$72=0,0,P$72/NFM_fec!P$72)</f>
        <v>0.12496803628015982</v>
      </c>
      <c r="Q241" s="168">
        <f>IF(Q$72=0,0,Q$72/NFM_fec!Q$72)</f>
        <v>0.13036409487082534</v>
      </c>
    </row>
    <row r="242" spans="1:17" x14ac:dyDescent="0.25">
      <c r="A242" s="76" t="s">
        <v>81</v>
      </c>
      <c r="B242" s="168">
        <f>IF(B$73=0,0,B$73/NFM_fec!B$73)</f>
        <v>0.61685443098872694</v>
      </c>
      <c r="C242" s="168">
        <f>IF(C$73=0,0,C$73/NFM_fec!C$73)</f>
        <v>0.61685443098872694</v>
      </c>
      <c r="D242" s="168">
        <f>IF(D$73=0,0,D$73/NFM_fec!D$73)</f>
        <v>0.61685443098872694</v>
      </c>
      <c r="E242" s="168">
        <f>IF(E$73=0,0,E$73/NFM_fec!E$73)</f>
        <v>0.62119866037849925</v>
      </c>
      <c r="F242" s="168">
        <f>IF(F$73=0,0,F$73/NFM_fec!F$73)</f>
        <v>0.62119866037849925</v>
      </c>
      <c r="G242" s="168">
        <f>IF(G$73=0,0,G$73/NFM_fec!G$73)</f>
        <v>0.62823173715400871</v>
      </c>
      <c r="H242" s="168">
        <f>IF(H$73=0,0,H$73/NFM_fec!H$73)</f>
        <v>0.6282317371540086</v>
      </c>
      <c r="I242" s="168">
        <f>IF(I$73=0,0,I$73/NFM_fec!I$73)</f>
        <v>0.62823173715400871</v>
      </c>
      <c r="J242" s="168">
        <f>IF(J$73=0,0,J$73/NFM_fec!J$73)</f>
        <v>0.63954966595625373</v>
      </c>
      <c r="K242" s="168">
        <f>IF(K$73=0,0,K$73/NFM_fec!K$73)</f>
        <v>0.63954966595625373</v>
      </c>
      <c r="L242" s="168">
        <f>IF(L$73=0,0,L$73/NFM_fec!L$73)</f>
        <v>0.65333467166093595</v>
      </c>
      <c r="M242" s="168">
        <f>IF(M$73=0,0,M$73/NFM_fec!M$73)</f>
        <v>0.65333467166093584</v>
      </c>
      <c r="N242" s="168">
        <f>IF(N$73=0,0,N$73/NFM_fec!N$73)</f>
        <v>0.65333467166093595</v>
      </c>
      <c r="O242" s="168">
        <f>IF(O$73=0,0,O$73/NFM_fec!O$73)</f>
        <v>0.67144739210997018</v>
      </c>
      <c r="P242" s="168">
        <f>IF(P$73=0,0,P$73/NFM_fec!P$73)</f>
        <v>0.68834319579903802</v>
      </c>
      <c r="Q242" s="168">
        <f>IF(Q$73=0,0,Q$73/NFM_fec!Q$73)</f>
        <v>0.7180655178069677</v>
      </c>
    </row>
    <row r="243" spans="1:17" x14ac:dyDescent="0.25">
      <c r="A243" s="76" t="s">
        <v>80</v>
      </c>
      <c r="B243" s="168">
        <f>IF(B$74=0,0,B$74/NFM_fec!B$74)</f>
        <v>0.42747167461956687</v>
      </c>
      <c r="C243" s="168">
        <f>IF(C$74=0,0,C$74/NFM_fec!C$74)</f>
        <v>0.42747167461956675</v>
      </c>
      <c r="D243" s="168">
        <f>IF(D$74=0,0,D$74/NFM_fec!D$74)</f>
        <v>0.42747167461956687</v>
      </c>
      <c r="E243" s="168">
        <f>IF(E$74=0,0,E$74/NFM_fec!E$74)</f>
        <v>0.43048216610489337</v>
      </c>
      <c r="F243" s="168">
        <f>IF(F$74=0,0,F$74/NFM_fec!F$74)</f>
        <v>0.43048216610489332</v>
      </c>
      <c r="G243" s="168">
        <f>IF(G$74=0,0,G$74/NFM_fec!G$74)</f>
        <v>0.43535599201246783</v>
      </c>
      <c r="H243" s="168">
        <f>IF(H$74=0,0,H$74/NFM_fec!H$74)</f>
        <v>0.43535599201246783</v>
      </c>
      <c r="I243" s="168">
        <f>IF(I$74=0,0,I$74/NFM_fec!I$74)</f>
        <v>0.43535599201246783</v>
      </c>
      <c r="J243" s="168">
        <f>IF(J$74=0,0,J$74/NFM_fec!J$74)</f>
        <v>0.44319916170578749</v>
      </c>
      <c r="K243" s="168">
        <f>IF(K$74=0,0,K$74/NFM_fec!K$74)</f>
        <v>0.44319916170578755</v>
      </c>
      <c r="L243" s="168">
        <f>IF(L$74=0,0,L$74/NFM_fec!L$74)</f>
        <v>0.45275198191294025</v>
      </c>
      <c r="M243" s="168">
        <f>IF(M$74=0,0,M$74/NFM_fec!M$74)</f>
        <v>0.45275198191294025</v>
      </c>
      <c r="N243" s="168">
        <f>IF(N$74=0,0,N$74/NFM_fec!N$74)</f>
        <v>0.45275198191294019</v>
      </c>
      <c r="O243" s="168">
        <f>IF(O$74=0,0,O$74/NFM_fec!O$74)</f>
        <v>0.46530384918226397</v>
      </c>
      <c r="P243" s="168">
        <f>IF(P$74=0,0,P$74/NFM_fec!P$74)</f>
        <v>0.47701240979912252</v>
      </c>
      <c r="Q243" s="168">
        <f>IF(Q$74=0,0,Q$74/NFM_fec!Q$74)</f>
        <v>0.49760957198850131</v>
      </c>
    </row>
    <row r="244" spans="1:17" x14ac:dyDescent="0.25">
      <c r="A244" s="129" t="s">
        <v>79</v>
      </c>
      <c r="B244" s="167">
        <f>IF(B$75=0,0,B$75/NFM_fec!B$75)</f>
        <v>0.67558073735361912</v>
      </c>
      <c r="C244" s="167">
        <f>IF(C$75=0,0,C$75/NFM_fec!C$75)</f>
        <v>0.67558073735361912</v>
      </c>
      <c r="D244" s="167">
        <f>IF(D$75=0,0,D$75/NFM_fec!D$75)</f>
        <v>0.67558073735361912</v>
      </c>
      <c r="E244" s="167">
        <f>IF(E$75=0,0,E$75/NFM_fec!E$75)</f>
        <v>0.68033854980812558</v>
      </c>
      <c r="F244" s="167">
        <f>IF(F$75=0,0,F$75/NFM_fec!F$75)</f>
        <v>0.68033854980812536</v>
      </c>
      <c r="G244" s="167">
        <f>IF(G$75=0,0,G$75/NFM_fec!G$75)</f>
        <v>0.68804119561103794</v>
      </c>
      <c r="H244" s="167">
        <f>IF(H$75=0,0,H$75/NFM_fec!H$75)</f>
        <v>0.68804119561103794</v>
      </c>
      <c r="I244" s="167">
        <f>IF(I$75=0,0,I$75/NFM_fec!I$75)</f>
        <v>0.68804119561103794</v>
      </c>
      <c r="J244" s="167">
        <f>IF(J$75=0,0,J$75/NFM_fec!J$75)</f>
        <v>0.70043662361060788</v>
      </c>
      <c r="K244" s="167">
        <f>IF(K$75=0,0,K$75/NFM_fec!K$75)</f>
        <v>0.70043662361060799</v>
      </c>
      <c r="L244" s="167">
        <f>IF(L$75=0,0,L$75/NFM_fec!L$75)</f>
        <v>0.71553400129089129</v>
      </c>
      <c r="M244" s="167">
        <f>IF(M$75=0,0,M$75/NFM_fec!M$75)</f>
        <v>0.71553400129089118</v>
      </c>
      <c r="N244" s="167">
        <f>IF(N$75=0,0,N$75/NFM_fec!N$75)</f>
        <v>0.71553400129089129</v>
      </c>
      <c r="O244" s="167">
        <f>IF(O$75=0,0,O$75/NFM_fec!O$75)</f>
        <v>0.73537110453877585</v>
      </c>
      <c r="P244" s="167">
        <f>IF(P$75=0,0,P$75/NFM_fec!P$75)</f>
        <v>0.804305695185909</v>
      </c>
      <c r="Q244" s="167">
        <f>IF(Q$75=0,0,Q$75/NFM_fec!Q$75)</f>
        <v>0.78642740915498932</v>
      </c>
    </row>
    <row r="245" spans="1:17" x14ac:dyDescent="0.25">
      <c r="A245" s="127" t="s">
        <v>149</v>
      </c>
      <c r="B245" s="166">
        <f>IF(B$80=0,0,B$80/NFM_fec!B$80)</f>
        <v>0.44625968501020391</v>
      </c>
      <c r="C245" s="166">
        <f>IF(C$80=0,0,C$80/NFM_fec!C$80)</f>
        <v>0.45195871861396336</v>
      </c>
      <c r="D245" s="166">
        <f>IF(D$80=0,0,D$80/NFM_fec!D$80)</f>
        <v>0.45206268812121064</v>
      </c>
      <c r="E245" s="166">
        <f>IF(E$80=0,0,E$80/NFM_fec!E$80)</f>
        <v>0.4549183346010196</v>
      </c>
      <c r="F245" s="166">
        <f>IF(F$80=0,0,F$80/NFM_fec!F$80)</f>
        <v>0.45538570321870314</v>
      </c>
      <c r="G245" s="166">
        <f>IF(G$80=0,0,G$80/NFM_fec!G$80)</f>
        <v>0.46057608016494178</v>
      </c>
      <c r="H245" s="166">
        <f>IF(H$80=0,0,H$80/NFM_fec!H$80)</f>
        <v>0.46066963365291663</v>
      </c>
      <c r="I245" s="166">
        <f>IF(I$80=0,0,I$80/NFM_fec!I$80)</f>
        <v>0.46188473559974069</v>
      </c>
      <c r="J245" s="166">
        <f>IF(J$80=0,0,J$80/NFM_fec!J$80)</f>
        <v>0.46486787076124003</v>
      </c>
      <c r="K245" s="166">
        <f>IF(K$80=0,0,K$80/NFM_fec!K$80)</f>
        <v>0.46461413843931298</v>
      </c>
      <c r="L245" s="166">
        <f>IF(L$80=0,0,L$80/NFM_fec!L$80)</f>
        <v>0.47395776632415676</v>
      </c>
      <c r="M245" s="166">
        <f>IF(M$80=0,0,M$80/NFM_fec!M$80)</f>
        <v>0.47367412772423129</v>
      </c>
      <c r="N245" s="166">
        <f>IF(N$80=0,0,N$80/NFM_fec!N$80)</f>
        <v>0.47435541217337768</v>
      </c>
      <c r="O245" s="166">
        <f>IF(O$80=0,0,O$80/NFM_fec!O$80)</f>
        <v>0.48711604168452954</v>
      </c>
      <c r="P245" s="166">
        <f>IF(P$80=0,0,P$80/NFM_fec!P$80)</f>
        <v>0.49459716281144278</v>
      </c>
      <c r="Q245" s="166">
        <f>IF(Q$80=0,0,Q$80/NFM_fec!Q$80)</f>
        <v>0.52046260845439629</v>
      </c>
    </row>
    <row r="246" spans="1:17" x14ac:dyDescent="0.25">
      <c r="A246" s="127" t="s">
        <v>148</v>
      </c>
      <c r="B246" s="166">
        <f>IF(B$87=0,0,B$87/NFM_fec!B$87)</f>
        <v>0.50412767350531618</v>
      </c>
      <c r="C246" s="166">
        <f>IF(C$87=0,0,C$87/NFM_fec!C$87)</f>
        <v>0.52224378473104272</v>
      </c>
      <c r="D246" s="166">
        <f>IF(D$87=0,0,D$87/NFM_fec!D$87)</f>
        <v>0.52063211199596471</v>
      </c>
      <c r="E246" s="166">
        <f>IF(E$87=0,0,E$87/NFM_fec!E$87)</f>
        <v>0.52415776444497253</v>
      </c>
      <c r="F246" s="166">
        <f>IF(F$87=0,0,F$87/NFM_fec!F$87)</f>
        <v>0.52454894758526205</v>
      </c>
      <c r="G246" s="166">
        <f>IF(G$87=0,0,G$87/NFM_fec!G$87)</f>
        <v>0.53051900616385916</v>
      </c>
      <c r="H246" s="166">
        <f>IF(H$87=0,0,H$87/NFM_fec!H$87)</f>
        <v>0.53033019274077453</v>
      </c>
      <c r="I246" s="166">
        <f>IF(I$87=0,0,I$87/NFM_fec!I$87)</f>
        <v>0.53192204863630843</v>
      </c>
      <c r="J246" s="166">
        <f>IF(J$87=0,0,J$87/NFM_fec!J$87)</f>
        <v>0.533214240998647</v>
      </c>
      <c r="K246" s="166">
        <f>IF(K$87=0,0,K$87/NFM_fec!K$87)</f>
        <v>0.53354605673223765</v>
      </c>
      <c r="L246" s="166">
        <f>IF(L$87=0,0,L$87/NFM_fec!L$87)</f>
        <v>0.54363716712025179</v>
      </c>
      <c r="M246" s="166">
        <f>IF(M$87=0,0,M$87/NFM_fec!M$87)</f>
        <v>0.54474865368628611</v>
      </c>
      <c r="N246" s="166">
        <f>IF(N$87=0,0,N$87/NFM_fec!N$87)</f>
        <v>0.54490920980341662</v>
      </c>
      <c r="O246" s="166">
        <f>IF(O$87=0,0,O$87/NFM_fec!O$87)</f>
        <v>0.55942869469664014</v>
      </c>
      <c r="P246" s="166">
        <f>IF(P$87=0,0,P$87/NFM_fec!P$87)</f>
        <v>0.57188398235742188</v>
      </c>
      <c r="Q246" s="166">
        <f>IF(Q$87=0,0,Q$87/NFM_fec!Q$87)</f>
        <v>0.59693385575240077</v>
      </c>
    </row>
    <row r="247" spans="1:17" x14ac:dyDescent="0.25">
      <c r="A247" s="72" t="s">
        <v>147</v>
      </c>
      <c r="B247" s="165">
        <f>IF(B$94=0,0,B$94/NFM_fec!B$94)</f>
        <v>0.44286582656694468</v>
      </c>
      <c r="C247" s="165">
        <f>IF(C$94=0,0,C$94/NFM_fec!C$94)</f>
        <v>0.44763778077296051</v>
      </c>
      <c r="D247" s="165">
        <f>IF(D$94=0,0,D$94/NFM_fec!D$94)</f>
        <v>0.47032537324697365</v>
      </c>
      <c r="E247" s="165">
        <f>IF(E$94=0,0,E$94/NFM_fec!E$94)</f>
        <v>0.47644941147683839</v>
      </c>
      <c r="F247" s="165">
        <f>IF(F$94=0,0,F$94/NFM_fec!F$94)</f>
        <v>0.47467707769409379</v>
      </c>
      <c r="G247" s="165">
        <f>IF(G$94=0,0,G$94/NFM_fec!G$94)</f>
        <v>0.48364132756561601</v>
      </c>
      <c r="H247" s="165">
        <f>IF(H$94=0,0,H$94/NFM_fec!H$94)</f>
        <v>0.47977719424372095</v>
      </c>
      <c r="I247" s="165">
        <f>IF(I$94=0,0,I$94/NFM_fec!I$94)</f>
        <v>0.47483786253486981</v>
      </c>
      <c r="J247" s="165">
        <f>IF(J$94=0,0,J$94/NFM_fec!J$94)</f>
        <v>0.46661012668023466</v>
      </c>
      <c r="K247" s="165">
        <f>IF(K$94=0,0,K$94/NFM_fec!K$94)</f>
        <v>0.46856934583787202</v>
      </c>
      <c r="L247" s="165">
        <f>IF(L$94=0,0,L$94/NFM_fec!L$94)</f>
        <v>0.47223509065155556</v>
      </c>
      <c r="M247" s="165">
        <f>IF(M$94=0,0,M$94/NFM_fec!M$94)</f>
        <v>0.47798397341794013</v>
      </c>
      <c r="N247" s="165">
        <f>IF(N$94=0,0,N$94/NFM_fec!N$94)</f>
        <v>0.4875981430208059</v>
      </c>
      <c r="O247" s="165">
        <f>IF(O$94=0,0,O$94/NFM_fec!O$94)</f>
        <v>0.49986107362738863</v>
      </c>
      <c r="P247" s="165">
        <f>IF(P$94=0,0,P$94/NFM_fec!P$94)</f>
        <v>0.53112038919441817</v>
      </c>
      <c r="Q247" s="165">
        <f>IF(Q$94=0,0,Q$94/NFM_fec!Q$94)</f>
        <v>0.51484442310614309</v>
      </c>
    </row>
    <row r="248" spans="1:17" x14ac:dyDescent="0.25">
      <c r="A248" s="195"/>
      <c r="B248" s="194"/>
      <c r="C248" s="194"/>
      <c r="D248" s="194"/>
      <c r="E248" s="194"/>
      <c r="F248" s="194"/>
      <c r="G248" s="194"/>
      <c r="H248" s="194"/>
      <c r="I248" s="194"/>
      <c r="J248" s="194"/>
      <c r="K248" s="194"/>
      <c r="L248" s="194"/>
      <c r="M248" s="194"/>
      <c r="N248" s="194"/>
      <c r="O248" s="194"/>
      <c r="P248" s="194"/>
      <c r="Q248" s="194"/>
    </row>
    <row r="249" spans="1:17" x14ac:dyDescent="0.25">
      <c r="A249" s="78" t="s">
        <v>42</v>
      </c>
      <c r="B249" s="170">
        <f>IF(B$112=0,0,B$112/NFM_fec!B$112)</f>
        <v>0.40401696277394594</v>
      </c>
      <c r="C249" s="170">
        <f>IF(C$112=0,0,C$112/NFM_fec!C$112)</f>
        <v>0.42448477803501272</v>
      </c>
      <c r="D249" s="170">
        <f>IF(D$112=0,0,D$112/NFM_fec!D$112)</f>
        <v>0.43055607422075143</v>
      </c>
      <c r="E249" s="170">
        <f>IF(E$112=0,0,E$112/NFM_fec!E$112)</f>
        <v>0.43219252312312295</v>
      </c>
      <c r="F249" s="170">
        <f>IF(F$112=0,0,F$112/NFM_fec!F$112)</f>
        <v>0.43925195200247702</v>
      </c>
      <c r="G249" s="170">
        <f>IF(G$112=0,0,G$112/NFM_fec!G$112)</f>
        <v>0.44366287538391436</v>
      </c>
      <c r="H249" s="170">
        <f>IF(H$112=0,0,H$112/NFM_fec!H$112)</f>
        <v>0.44313483218246197</v>
      </c>
      <c r="I249" s="170">
        <f>IF(I$112=0,0,I$112/NFM_fec!I$112)</f>
        <v>0.44217070037516049</v>
      </c>
      <c r="J249" s="170">
        <f>IF(J$112=0,0,J$112/NFM_fec!J$112)</f>
        <v>0.43215629066413563</v>
      </c>
      <c r="K249" s="170">
        <f>IF(K$112=0,0,K$112/NFM_fec!K$112)</f>
        <v>0.43077485903364088</v>
      </c>
      <c r="L249" s="170">
        <f>IF(L$112=0,0,L$112/NFM_fec!L$112)</f>
        <v>0.42694952596453262</v>
      </c>
      <c r="M249" s="170">
        <f>IF(M$112=0,0,M$112/NFM_fec!M$112)</f>
        <v>0.44510769556419477</v>
      </c>
      <c r="N249" s="170">
        <f>IF(N$112=0,0,N$112/NFM_fec!N$112)</f>
        <v>0.45579127356035759</v>
      </c>
      <c r="O249" s="170">
        <f>IF(O$112=0,0,O$112/NFM_fec!O$112)</f>
        <v>0.45653257439759531</v>
      </c>
      <c r="P249" s="170">
        <f>IF(P$112=0,0,P$112/NFM_fec!P$112)</f>
        <v>0.45576980937411649</v>
      </c>
      <c r="Q249" s="170">
        <f>IF(Q$112=0,0,Q$112/NFM_fec!Q$112)</f>
        <v>0.44949255860391507</v>
      </c>
    </row>
    <row r="250" spans="1:17" x14ac:dyDescent="0.25">
      <c r="A250" s="132" t="s">
        <v>83</v>
      </c>
      <c r="B250" s="169">
        <f>IF(B$113=0,0,B$113/NFM_fec!B$113)</f>
        <v>0.47046166478690643</v>
      </c>
      <c r="C250" s="169">
        <f>IF(C$113=0,0,C$113/NFM_fec!C$113)</f>
        <v>0.47408322142001785</v>
      </c>
      <c r="D250" s="169">
        <f>IF(D$113=0,0,D$113/NFM_fec!D$113)</f>
        <v>0.47555448059107197</v>
      </c>
      <c r="E250" s="169">
        <f>IF(E$113=0,0,E$113/NFM_fec!E$113)</f>
        <v>0.47781876231074472</v>
      </c>
      <c r="F250" s="169">
        <f>IF(F$113=0,0,F$113/NFM_fec!F$113)</f>
        <v>0.48065784555269753</v>
      </c>
      <c r="G250" s="169">
        <f>IF(G$113=0,0,G$113/NFM_fec!G$113)</f>
        <v>0.48065784555269753</v>
      </c>
      <c r="H250" s="169">
        <f>IF(H$113=0,0,H$113/NFM_fec!H$113)</f>
        <v>0.48065784555269753</v>
      </c>
      <c r="I250" s="169">
        <f>IF(I$113=0,0,I$113/NFM_fec!I$113)</f>
        <v>0.48065784555269753</v>
      </c>
      <c r="J250" s="169">
        <f>IF(J$113=0,0,J$113/NFM_fec!J$113)</f>
        <v>0.48065784555269747</v>
      </c>
      <c r="K250" s="169">
        <f>IF(K$113=0,0,K$113/NFM_fec!K$113)</f>
        <v>0.48065784555269747</v>
      </c>
      <c r="L250" s="169">
        <f>IF(L$113=0,0,L$113/NFM_fec!L$113)</f>
        <v>0.48065784555269747</v>
      </c>
      <c r="M250" s="169">
        <f>IF(M$113=0,0,M$113/NFM_fec!M$113)</f>
        <v>0.49063149060536776</v>
      </c>
      <c r="N250" s="169">
        <f>IF(N$113=0,0,N$113/NFM_fec!N$113)</f>
        <v>0.50107194391001475</v>
      </c>
      <c r="O250" s="169">
        <f>IF(O$113=0,0,O$113/NFM_fec!O$113)</f>
        <v>0.50107194391001486</v>
      </c>
      <c r="P250" s="169">
        <f>IF(P$113=0,0,P$113/NFM_fec!P$113)</f>
        <v>0.50107194391001486</v>
      </c>
      <c r="Q250" s="169">
        <f>IF(Q$113=0,0,Q$113/NFM_fec!Q$113)</f>
        <v>0.50107194391001475</v>
      </c>
    </row>
    <row r="251" spans="1:17" x14ac:dyDescent="0.25">
      <c r="A251" s="76" t="s">
        <v>82</v>
      </c>
      <c r="B251" s="168">
        <f>IF(B$114=0,0,B$114/NFM_fec!B$114)</f>
        <v>0.12241242656067572</v>
      </c>
      <c r="C251" s="168">
        <f>IF(C$114=0,0,C$114/NFM_fec!C$114)</f>
        <v>0.12335474252086535</v>
      </c>
      <c r="D251" s="168">
        <f>IF(D$114=0,0,D$114/NFM_fec!D$114)</f>
        <v>0.12373755884514538</v>
      </c>
      <c r="E251" s="168">
        <f>IF(E$114=0,0,E$114/NFM_fec!E$114)</f>
        <v>0.1243267167733427</v>
      </c>
      <c r="F251" s="168">
        <f>IF(F$114=0,0,F$114/NFM_fec!F$114)</f>
        <v>0.12506543598229802</v>
      </c>
      <c r="G251" s="168">
        <f>IF(G$114=0,0,G$114/NFM_fec!G$114)</f>
        <v>0.12506543598229805</v>
      </c>
      <c r="H251" s="168">
        <f>IF(H$114=0,0,H$114/NFM_fec!H$114)</f>
        <v>0.12506543598229802</v>
      </c>
      <c r="I251" s="168">
        <f>IF(I$114=0,0,I$114/NFM_fec!I$114)</f>
        <v>0.12506543598229805</v>
      </c>
      <c r="J251" s="168">
        <f>IF(J$114=0,0,J$114/NFM_fec!J$114)</f>
        <v>0.12506543598229805</v>
      </c>
      <c r="K251" s="168">
        <f>IF(K$114=0,0,K$114/NFM_fec!K$114)</f>
        <v>0.12506543598229805</v>
      </c>
      <c r="L251" s="168">
        <f>IF(L$114=0,0,L$114/NFM_fec!L$114)</f>
        <v>0.12506543598229805</v>
      </c>
      <c r="M251" s="168">
        <f>IF(M$114=0,0,M$114/NFM_fec!M$114)</f>
        <v>0.12766054241483862</v>
      </c>
      <c r="N251" s="168">
        <f>IF(N$114=0,0,N$114/NFM_fec!N$114)</f>
        <v>0.13037711066911742</v>
      </c>
      <c r="O251" s="168">
        <f>IF(O$114=0,0,O$114/NFM_fec!O$114)</f>
        <v>0.13037711066911742</v>
      </c>
      <c r="P251" s="168">
        <f>IF(P$114=0,0,P$114/NFM_fec!P$114)</f>
        <v>0.13037711066911742</v>
      </c>
      <c r="Q251" s="168">
        <f>IF(Q$114=0,0,Q$114/NFM_fec!Q$114)</f>
        <v>0.13037711066911742</v>
      </c>
    </row>
    <row r="252" spans="1:17" x14ac:dyDescent="0.25">
      <c r="A252" s="76" t="s">
        <v>81</v>
      </c>
      <c r="B252" s="168">
        <f>IF(B$115=0,0,B$115/NFM_fec!B$115)</f>
        <v>0.67343336971621925</v>
      </c>
      <c r="C252" s="168">
        <f>IF(C$115=0,0,C$115/NFM_fec!C$115)</f>
        <v>0.67861737782909937</v>
      </c>
      <c r="D252" s="168">
        <f>IF(D$115=0,0,D$115/NFM_fec!D$115)</f>
        <v>0.68072338368557583</v>
      </c>
      <c r="E252" s="168">
        <f>IF(E$115=0,0,E$115/NFM_fec!E$115)</f>
        <v>0.68396454653176986</v>
      </c>
      <c r="F252" s="168">
        <f>IF(F$115=0,0,F$115/NFM_fec!F$115)</f>
        <v>0.68802849804501232</v>
      </c>
      <c r="G252" s="168">
        <f>IF(G$115=0,0,G$115/NFM_fec!G$115)</f>
        <v>0.68802849804501209</v>
      </c>
      <c r="H252" s="168">
        <f>IF(H$115=0,0,H$115/NFM_fec!H$115)</f>
        <v>0.68802849804501209</v>
      </c>
      <c r="I252" s="168">
        <f>IF(I$115=0,0,I$115/NFM_fec!I$115)</f>
        <v>0.68802849804501209</v>
      </c>
      <c r="J252" s="168">
        <f>IF(J$115=0,0,J$115/NFM_fec!J$115)</f>
        <v>0.68802849804501209</v>
      </c>
      <c r="K252" s="168">
        <f>IF(K$115=0,0,K$115/NFM_fec!K$115)</f>
        <v>0.6880284980450122</v>
      </c>
      <c r="L252" s="168">
        <f>IF(L$115=0,0,L$115/NFM_fec!L$115)</f>
        <v>0.68802849804501209</v>
      </c>
      <c r="M252" s="168">
        <f>IF(M$115=0,0,M$115/NFM_fec!M$115)</f>
        <v>0.70230508187510055</v>
      </c>
      <c r="N252" s="168">
        <f>IF(N$115=0,0,N$115/NFM_fec!N$115)</f>
        <v>0.71724986946687586</v>
      </c>
      <c r="O252" s="168">
        <f>IF(O$115=0,0,O$115/NFM_fec!O$115)</f>
        <v>0.71724986946687586</v>
      </c>
      <c r="P252" s="168">
        <f>IF(P$115=0,0,P$115/NFM_fec!P$115)</f>
        <v>0.71724986946687574</v>
      </c>
      <c r="Q252" s="168">
        <f>IF(Q$115=0,0,Q$115/NFM_fec!Q$115)</f>
        <v>0.71724986946687586</v>
      </c>
    </row>
    <row r="253" spans="1:17" x14ac:dyDescent="0.25">
      <c r="A253" s="76" t="s">
        <v>80</v>
      </c>
      <c r="B253" s="168">
        <f>IF(B$116=0,0,B$116/NFM_fec!B$116)</f>
        <v>0.4674171149960818</v>
      </c>
      <c r="C253" s="168">
        <f>IF(C$116=0,0,C$116/NFM_fec!C$116)</f>
        <v>0.47101523505547199</v>
      </c>
      <c r="D253" s="168">
        <f>IF(D$116=0,0,D$116/NFM_fec!D$116)</f>
        <v>0.47247697310687564</v>
      </c>
      <c r="E253" s="168">
        <f>IF(E$116=0,0,E$116/NFM_fec!E$116)</f>
        <v>0.4747266017337417</v>
      </c>
      <c r="F253" s="168">
        <f>IF(F$116=0,0,F$116/NFM_fec!F$116)</f>
        <v>0.47754731210721796</v>
      </c>
      <c r="G253" s="168">
        <f>IF(G$116=0,0,G$116/NFM_fec!G$116)</f>
        <v>0.47754731210721801</v>
      </c>
      <c r="H253" s="168">
        <f>IF(H$116=0,0,H$116/NFM_fec!H$116)</f>
        <v>0.47754731210721807</v>
      </c>
      <c r="I253" s="168">
        <f>IF(I$116=0,0,I$116/NFM_fec!I$116)</f>
        <v>0.47754731210721796</v>
      </c>
      <c r="J253" s="168">
        <f>IF(J$116=0,0,J$116/NFM_fec!J$116)</f>
        <v>0.4775473121072179</v>
      </c>
      <c r="K253" s="168">
        <f>IF(K$116=0,0,K$116/NFM_fec!K$116)</f>
        <v>0.47754731210721801</v>
      </c>
      <c r="L253" s="168">
        <f>IF(L$116=0,0,L$116/NFM_fec!L$116)</f>
        <v>0.47754731210721796</v>
      </c>
      <c r="M253" s="168">
        <f>IF(M$116=0,0,M$116/NFM_fec!M$116)</f>
        <v>0.48745641362482117</v>
      </c>
      <c r="N253" s="168">
        <f>IF(N$116=0,0,N$116/NFM_fec!N$116)</f>
        <v>0.49782930248733853</v>
      </c>
      <c r="O253" s="168">
        <f>IF(O$116=0,0,O$116/NFM_fec!O$116)</f>
        <v>0.49782930248733848</v>
      </c>
      <c r="P253" s="168">
        <f>IF(P$116=0,0,P$116/NFM_fec!P$116)</f>
        <v>0.49782930248733848</v>
      </c>
      <c r="Q253" s="168">
        <f>IF(Q$116=0,0,Q$116/NFM_fec!Q$116)</f>
        <v>0.49782930248733853</v>
      </c>
    </row>
    <row r="254" spans="1:17" x14ac:dyDescent="0.25">
      <c r="A254" s="129" t="s">
        <v>79</v>
      </c>
      <c r="B254" s="167">
        <f>IF(B$117=0,0,B$117/NFM_fec!B$117)</f>
        <v>0.73749712153021785</v>
      </c>
      <c r="C254" s="167">
        <f>IF(C$117=0,0,C$117/NFM_fec!C$117)</f>
        <v>0.74317428460701851</v>
      </c>
      <c r="D254" s="167">
        <f>IF(D$117=0,0,D$117/NFM_fec!D$117)</f>
        <v>0.74548063491117966</v>
      </c>
      <c r="E254" s="167">
        <f>IF(E$117=0,0,E$117/NFM_fec!E$117)</f>
        <v>0.74903012974908179</v>
      </c>
      <c r="F254" s="167">
        <f>IF(F$117=0,0,F$117/NFM_fec!F$117)</f>
        <v>0.75348068518312195</v>
      </c>
      <c r="G254" s="167">
        <f>IF(G$117=0,0,G$117/NFM_fec!G$117)</f>
        <v>0.75348068518312217</v>
      </c>
      <c r="H254" s="167">
        <f>IF(H$117=0,0,H$117/NFM_fec!H$117)</f>
        <v>0.75348068518312195</v>
      </c>
      <c r="I254" s="167">
        <f>IF(I$117=0,0,I$117/NFM_fec!I$117)</f>
        <v>0.75348068518312183</v>
      </c>
      <c r="J254" s="167">
        <f>IF(J$117=0,0,J$117/NFM_fec!J$117)</f>
        <v>0.75348068518312217</v>
      </c>
      <c r="K254" s="167">
        <f>IF(K$117=0,0,K$117/NFM_fec!K$117)</f>
        <v>0.75348068518312195</v>
      </c>
      <c r="L254" s="167">
        <f>IF(L$117=0,0,L$117/NFM_fec!L$117)</f>
        <v>0.75348068518312195</v>
      </c>
      <c r="M254" s="167">
        <f>IF(M$117=0,0,M$117/NFM_fec!M$117)</f>
        <v>0.76911540118243749</v>
      </c>
      <c r="N254" s="167">
        <f>IF(N$117=0,0,N$117/NFM_fec!N$117)</f>
        <v>0.78548188720236733</v>
      </c>
      <c r="O254" s="167">
        <f>IF(O$117=0,0,O$117/NFM_fec!O$117)</f>
        <v>0.78548188720236722</v>
      </c>
      <c r="P254" s="167">
        <f>IF(P$117=0,0,P$117/NFM_fec!P$117)</f>
        <v>0.83802644876926202</v>
      </c>
      <c r="Q254" s="167">
        <f>IF(Q$117=0,0,Q$117/NFM_fec!Q$117)</f>
        <v>0.78548188720236733</v>
      </c>
    </row>
    <row r="255" spans="1:17" x14ac:dyDescent="0.25">
      <c r="A255" s="127" t="s">
        <v>146</v>
      </c>
      <c r="B255" s="166">
        <f>IF(B$122=0,0,B$122/NFM_fec!B$122)</f>
        <v>0.3310266929311354</v>
      </c>
      <c r="C255" s="166">
        <f>IF(C$122=0,0,C$122/NFM_fec!C$122)</f>
        <v>0.35431722982697195</v>
      </c>
      <c r="D255" s="166">
        <f>IF(D$122=0,0,D$122/NFM_fec!D$122)</f>
        <v>0.35833178982182562</v>
      </c>
      <c r="E255" s="166">
        <f>IF(E$122=0,0,E$122/NFM_fec!E$122)</f>
        <v>0.35859621399431335</v>
      </c>
      <c r="F255" s="166">
        <f>IF(F$122=0,0,F$122/NFM_fec!F$122)</f>
        <v>0.36901281901582933</v>
      </c>
      <c r="G255" s="166">
        <f>IF(G$122=0,0,G$122/NFM_fec!G$122)</f>
        <v>0.37585256410559875</v>
      </c>
      <c r="H255" s="166">
        <f>IF(H$122=0,0,H$122/NFM_fec!H$122)</f>
        <v>0.37607391484099884</v>
      </c>
      <c r="I255" s="166">
        <f>IF(I$122=0,0,I$122/NFM_fec!I$122)</f>
        <v>0.37495504087317089</v>
      </c>
      <c r="J255" s="166">
        <f>IF(J$122=0,0,J$122/NFM_fec!J$122)</f>
        <v>0.36563243071023521</v>
      </c>
      <c r="K255" s="166">
        <f>IF(K$122=0,0,K$122/NFM_fec!K$122)</f>
        <v>0.36248917866260405</v>
      </c>
      <c r="L255" s="166">
        <f>IF(L$122=0,0,L$122/NFM_fec!L$122)</f>
        <v>0.35805655423699101</v>
      </c>
      <c r="M255" s="166">
        <f>IF(M$122=0,0,M$122/NFM_fec!M$122)</f>
        <v>0.37993006946660696</v>
      </c>
      <c r="N255" s="166">
        <f>IF(N$122=0,0,N$122/NFM_fec!N$122)</f>
        <v>0.38742463033283758</v>
      </c>
      <c r="O255" s="166">
        <f>IF(O$122=0,0,O$122/NFM_fec!O$122)</f>
        <v>0.38935867408274449</v>
      </c>
      <c r="P255" s="166">
        <f>IF(P$122=0,0,P$122/NFM_fec!P$122)</f>
        <v>0.38373188711056722</v>
      </c>
      <c r="Q255" s="166">
        <f>IF(Q$122=0,0,Q$122/NFM_fec!Q$122)</f>
        <v>0.38240148268120067</v>
      </c>
    </row>
    <row r="256" spans="1:17" x14ac:dyDescent="0.25">
      <c r="A256" s="127" t="s">
        <v>145</v>
      </c>
      <c r="B256" s="166">
        <f>IF(B$130=0,0,B$130/NFM_fec!B$130)</f>
        <v>0.50569258844511478</v>
      </c>
      <c r="C256" s="166">
        <f>IF(C$130=0,0,C$130/NFM_fec!C$130)</f>
        <v>0.52789758428168565</v>
      </c>
      <c r="D256" s="166">
        <f>IF(D$130=0,0,D$130/NFM_fec!D$130)</f>
        <v>0.52790167328762005</v>
      </c>
      <c r="E256" s="166">
        <f>IF(E$130=0,0,E$130/NFM_fec!E$130)</f>
        <v>0.53027262804197495</v>
      </c>
      <c r="F256" s="166">
        <f>IF(F$130=0,0,F$130/NFM_fec!F$130)</f>
        <v>0.53382147758005716</v>
      </c>
      <c r="G256" s="166">
        <f>IF(G$130=0,0,G$130/NFM_fec!G$130)</f>
        <v>0.53385290276112485</v>
      </c>
      <c r="H256" s="166">
        <f>IF(H$130=0,0,H$130/NFM_fec!H$130)</f>
        <v>0.53366290279350259</v>
      </c>
      <c r="I256" s="166">
        <f>IF(I$130=0,0,I$130/NFM_fec!I$130)</f>
        <v>0.53526476225703656</v>
      </c>
      <c r="J256" s="166">
        <f>IF(J$130=0,0,J$130/NFM_fec!J$130)</f>
        <v>0.52706963529166129</v>
      </c>
      <c r="K256" s="166">
        <f>IF(K$130=0,0,K$130/NFM_fec!K$130)</f>
        <v>0.52739762727732198</v>
      </c>
      <c r="L256" s="166">
        <f>IF(L$130=0,0,L$130/NFM_fec!L$130)</f>
        <v>0.52603418464132834</v>
      </c>
      <c r="M256" s="166">
        <f>IF(M$130=0,0,M$130/NFM_fec!M$130)</f>
        <v>0.53804720138658368</v>
      </c>
      <c r="N256" s="166">
        <f>IF(N$130=0,0,N$130/NFM_fec!N$130)</f>
        <v>0.54965859866820144</v>
      </c>
      <c r="O256" s="166">
        <f>IF(O$130=0,0,O$130/NFM_fec!O$130)</f>
        <v>0.54908215791690196</v>
      </c>
      <c r="P256" s="166">
        <f>IF(P$130=0,0,P$130/NFM_fec!P$130)</f>
        <v>0.54752946229006028</v>
      </c>
      <c r="Q256" s="166">
        <f>IF(Q$130=0,0,Q$130/NFM_fec!Q$130)</f>
        <v>0.54785637988807623</v>
      </c>
    </row>
    <row r="257" spans="1:17" x14ac:dyDescent="0.25">
      <c r="A257" s="72" t="s">
        <v>144</v>
      </c>
      <c r="B257" s="165">
        <f>IF(B$137=0,0,B$137/NFM_fec!B$137)</f>
        <v>0.46118967028124713</v>
      </c>
      <c r="C257" s="165">
        <f>IF(C$137=0,0,C$137/NFM_fec!C$137)</f>
        <v>0.46987291158807792</v>
      </c>
      <c r="D257" s="165">
        <f>IF(D$137=0,0,D$137/NFM_fec!D$137)</f>
        <v>0.49583392538139609</v>
      </c>
      <c r="E257" s="165">
        <f>IF(E$137=0,0,E$137/NFM_fec!E$137)</f>
        <v>0.50119613851761913</v>
      </c>
      <c r="F257" s="165">
        <f>IF(F$137=0,0,F$137/NFM_fec!F$137)</f>
        <v>0.50227695484246593</v>
      </c>
      <c r="G257" s="165">
        <f>IF(G$137=0,0,G$137/NFM_fec!G$137)</f>
        <v>0.50611029814749831</v>
      </c>
      <c r="H257" s="165">
        <f>IF(H$137=0,0,H$137/NFM_fec!H$137)</f>
        <v>0.50196856294923375</v>
      </c>
      <c r="I257" s="165">
        <f>IF(I$137=0,0,I$137/NFM_fec!I$137)</f>
        <v>0.4966780075538626</v>
      </c>
      <c r="J257" s="165">
        <f>IF(J$137=0,0,J$137/NFM_fec!J$137)</f>
        <v>0.4790586510876248</v>
      </c>
      <c r="K257" s="165">
        <f>IF(K$137=0,0,K$137/NFM_fec!K$137)</f>
        <v>0.48110757266427601</v>
      </c>
      <c r="L257" s="165">
        <f>IF(L$137=0,0,L$137/NFM_fec!L$137)</f>
        <v>0.47446361387037822</v>
      </c>
      <c r="M257" s="165">
        <f>IF(M$137=0,0,M$137/NFM_fec!M$137)</f>
        <v>0.49037434156057097</v>
      </c>
      <c r="N257" s="165">
        <f>IF(N$137=0,0,N$137/NFM_fec!N$137)</f>
        <v>0.51114341255573104</v>
      </c>
      <c r="O257" s="165">
        <f>IF(O$137=0,0,O$137/NFM_fec!O$137)</f>
        <v>0.50983141119973752</v>
      </c>
      <c r="P257" s="165">
        <f>IF(P$137=0,0,P$137/NFM_fec!P$137)</f>
        <v>0.5289121821797389</v>
      </c>
      <c r="Q257" s="165">
        <f>IF(Q$137=0,0,Q$137/NFM_fec!Q$137)</f>
        <v>0.49056362927771413</v>
      </c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tabColor theme="4" tint="0.79998168889431442"/>
    <pageSetUpPr fitToPage="1"/>
  </sheetPr>
  <dimension ref="A1:Q25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2.75" x14ac:dyDescent="0.25">
      <c r="A3" s="98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4" spans="1:17" x14ac:dyDescent="0.25">
      <c r="A4" s="164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</row>
    <row r="5" spans="1:17" ht="12.75" x14ac:dyDescent="0.25">
      <c r="A5" s="97" t="s">
        <v>44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152</v>
      </c>
      <c r="B15" s="206">
        <v>0</v>
      </c>
      <c r="C15" s="206">
        <v>0</v>
      </c>
      <c r="D15" s="206">
        <v>0</v>
      </c>
      <c r="E15" s="206">
        <v>0</v>
      </c>
      <c r="F15" s="206">
        <v>0</v>
      </c>
      <c r="G15" s="206">
        <v>0</v>
      </c>
      <c r="H15" s="206">
        <v>0</v>
      </c>
      <c r="I15" s="206">
        <v>0</v>
      </c>
      <c r="J15" s="206">
        <v>0</v>
      </c>
      <c r="K15" s="206">
        <v>0</v>
      </c>
      <c r="L15" s="206">
        <v>0</v>
      </c>
      <c r="M15" s="206">
        <v>0</v>
      </c>
      <c r="N15" s="206">
        <v>0</v>
      </c>
      <c r="O15" s="206">
        <v>0</v>
      </c>
      <c r="P15" s="206">
        <v>0</v>
      </c>
      <c r="Q15" s="206">
        <v>0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151</v>
      </c>
      <c r="B26" s="204">
        <v>0</v>
      </c>
      <c r="C26" s="204">
        <v>0</v>
      </c>
      <c r="D26" s="204">
        <v>0</v>
      </c>
      <c r="E26" s="204">
        <v>0</v>
      </c>
      <c r="F26" s="204">
        <v>0</v>
      </c>
      <c r="G26" s="204">
        <v>0</v>
      </c>
      <c r="H26" s="204">
        <v>0</v>
      </c>
      <c r="I26" s="204">
        <v>0</v>
      </c>
      <c r="J26" s="204">
        <v>0</v>
      </c>
      <c r="K26" s="204">
        <v>0</v>
      </c>
      <c r="L26" s="204">
        <v>0</v>
      </c>
      <c r="M26" s="204">
        <v>0</v>
      </c>
      <c r="N26" s="204">
        <v>0</v>
      </c>
      <c r="O26" s="204">
        <v>0</v>
      </c>
      <c r="P26" s="204">
        <v>0</v>
      </c>
      <c r="Q26" s="204">
        <v>0</v>
      </c>
    </row>
    <row r="27" spans="1:17" x14ac:dyDescent="0.25">
      <c r="A27" s="84" t="s">
        <v>30</v>
      </c>
      <c r="B27" s="208">
        <v>0</v>
      </c>
      <c r="C27" s="208">
        <v>0</v>
      </c>
      <c r="D27" s="208">
        <v>0</v>
      </c>
      <c r="E27" s="208">
        <v>0</v>
      </c>
      <c r="F27" s="208">
        <v>0</v>
      </c>
      <c r="G27" s="208">
        <v>0</v>
      </c>
      <c r="H27" s="208">
        <v>0</v>
      </c>
      <c r="I27" s="208">
        <v>0</v>
      </c>
      <c r="J27" s="208">
        <v>0</v>
      </c>
      <c r="K27" s="208">
        <v>0</v>
      </c>
      <c r="L27" s="208">
        <v>0</v>
      </c>
      <c r="M27" s="208">
        <v>0</v>
      </c>
      <c r="N27" s="208">
        <v>0</v>
      </c>
      <c r="O27" s="208">
        <v>0</v>
      </c>
      <c r="P27" s="208">
        <v>0</v>
      </c>
      <c r="Q27" s="208">
        <v>0</v>
      </c>
    </row>
    <row r="28" spans="1:17" x14ac:dyDescent="0.25">
      <c r="A28" s="84" t="s">
        <v>125</v>
      </c>
      <c r="B28" s="208">
        <v>0</v>
      </c>
      <c r="C28" s="208">
        <v>0</v>
      </c>
      <c r="D28" s="208">
        <v>0</v>
      </c>
      <c r="E28" s="208">
        <v>0</v>
      </c>
      <c r="F28" s="208">
        <v>0</v>
      </c>
      <c r="G28" s="208">
        <v>0</v>
      </c>
      <c r="H28" s="208">
        <v>0</v>
      </c>
      <c r="I28" s="208">
        <v>0</v>
      </c>
      <c r="J28" s="208">
        <v>0</v>
      </c>
      <c r="K28" s="208">
        <v>0</v>
      </c>
      <c r="L28" s="208">
        <v>0</v>
      </c>
      <c r="M28" s="208">
        <v>0</v>
      </c>
      <c r="N28" s="208">
        <v>0</v>
      </c>
      <c r="O28" s="208">
        <v>0</v>
      </c>
      <c r="P28" s="208">
        <v>0</v>
      </c>
      <c r="Q28" s="208">
        <v>0</v>
      </c>
    </row>
    <row r="29" spans="1:17" x14ac:dyDescent="0.25">
      <c r="A29" s="84" t="s">
        <v>29</v>
      </c>
      <c r="B29" s="208">
        <v>0</v>
      </c>
      <c r="C29" s="208">
        <v>0</v>
      </c>
      <c r="D29" s="208">
        <v>0</v>
      </c>
      <c r="E29" s="208">
        <v>0</v>
      </c>
      <c r="F29" s="208">
        <v>0</v>
      </c>
      <c r="G29" s="208">
        <v>0</v>
      </c>
      <c r="H29" s="208">
        <v>0</v>
      </c>
      <c r="I29" s="208">
        <v>0</v>
      </c>
      <c r="J29" s="208">
        <v>0</v>
      </c>
      <c r="K29" s="208">
        <v>0</v>
      </c>
      <c r="L29" s="208">
        <v>0</v>
      </c>
      <c r="M29" s="208">
        <v>0</v>
      </c>
      <c r="N29" s="208">
        <v>0</v>
      </c>
      <c r="O29" s="208">
        <v>0</v>
      </c>
      <c r="P29" s="208">
        <v>0</v>
      </c>
      <c r="Q29" s="208">
        <v>0</v>
      </c>
    </row>
    <row r="30" spans="1:17" x14ac:dyDescent="0.25">
      <c r="A30" s="84" t="s">
        <v>26</v>
      </c>
      <c r="B30" s="208">
        <v>0</v>
      </c>
      <c r="C30" s="208">
        <v>0</v>
      </c>
      <c r="D30" s="208">
        <v>0</v>
      </c>
      <c r="E30" s="208">
        <v>0</v>
      </c>
      <c r="F30" s="208">
        <v>0</v>
      </c>
      <c r="G30" s="208">
        <v>0</v>
      </c>
      <c r="H30" s="208">
        <v>0</v>
      </c>
      <c r="I30" s="208">
        <v>0</v>
      </c>
      <c r="J30" s="208">
        <v>0</v>
      </c>
      <c r="K30" s="208">
        <v>0</v>
      </c>
      <c r="L30" s="208">
        <v>0</v>
      </c>
      <c r="M30" s="208">
        <v>0</v>
      </c>
      <c r="N30" s="208">
        <v>0</v>
      </c>
      <c r="O30" s="208">
        <v>0</v>
      </c>
      <c r="P30" s="208">
        <v>0</v>
      </c>
      <c r="Q30" s="208">
        <v>0</v>
      </c>
    </row>
    <row r="31" spans="1:17" x14ac:dyDescent="0.25">
      <c r="A31" s="82" t="s">
        <v>21</v>
      </c>
      <c r="B31" s="207">
        <v>0</v>
      </c>
      <c r="C31" s="207">
        <v>0</v>
      </c>
      <c r="D31" s="207">
        <v>0</v>
      </c>
      <c r="E31" s="207">
        <v>0</v>
      </c>
      <c r="F31" s="207">
        <v>0</v>
      </c>
      <c r="G31" s="207">
        <v>0</v>
      </c>
      <c r="H31" s="207">
        <v>0</v>
      </c>
      <c r="I31" s="207">
        <v>0</v>
      </c>
      <c r="J31" s="207">
        <v>0</v>
      </c>
      <c r="K31" s="207">
        <v>0</v>
      </c>
      <c r="L31" s="207">
        <v>0</v>
      </c>
      <c r="M31" s="207">
        <v>0</v>
      </c>
      <c r="N31" s="207">
        <v>0</v>
      </c>
      <c r="O31" s="207">
        <v>0</v>
      </c>
      <c r="P31" s="207">
        <v>0</v>
      </c>
      <c r="Q31" s="207">
        <v>0</v>
      </c>
    </row>
    <row r="32" spans="1:17" x14ac:dyDescent="0.25">
      <c r="A32" s="196"/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  <c r="O32" s="196"/>
      <c r="P32" s="196"/>
      <c r="Q32" s="196"/>
    </row>
    <row r="33" spans="1:17" ht="12.75" x14ac:dyDescent="0.25">
      <c r="A33" s="97" t="s">
        <v>43</v>
      </c>
      <c r="B33" s="96">
        <v>191.18371931895064</v>
      </c>
      <c r="C33" s="96">
        <v>180.00415617521216</v>
      </c>
      <c r="D33" s="96">
        <v>174.43763243921279</v>
      </c>
      <c r="E33" s="96">
        <v>174.11609049205836</v>
      </c>
      <c r="F33" s="96">
        <v>168.42310013659147</v>
      </c>
      <c r="G33" s="96">
        <v>171.63022026977936</v>
      </c>
      <c r="H33" s="96">
        <v>171.64610804326753</v>
      </c>
      <c r="I33" s="96">
        <v>170.38125571690526</v>
      </c>
      <c r="J33" s="96">
        <v>151.10648422817778</v>
      </c>
      <c r="K33" s="96">
        <v>120.18211849187291</v>
      </c>
      <c r="L33" s="96">
        <v>164.28664779269283</v>
      </c>
      <c r="M33" s="96">
        <v>194.15353645886933</v>
      </c>
      <c r="N33" s="96">
        <v>236.99927436325493</v>
      </c>
      <c r="O33" s="96">
        <v>234.50381141595631</v>
      </c>
      <c r="P33" s="96">
        <v>203.49710098119635</v>
      </c>
      <c r="Q33" s="96">
        <v>219.1496037342107</v>
      </c>
    </row>
    <row r="34" spans="1:17" x14ac:dyDescent="0.25">
      <c r="A34" s="132" t="s">
        <v>83</v>
      </c>
      <c r="B34" s="160">
        <v>0</v>
      </c>
      <c r="C34" s="160">
        <v>0</v>
      </c>
      <c r="D34" s="160">
        <v>0</v>
      </c>
      <c r="E34" s="160">
        <v>0</v>
      </c>
      <c r="F34" s="160">
        <v>0</v>
      </c>
      <c r="G34" s="160">
        <v>0</v>
      </c>
      <c r="H34" s="160">
        <v>0</v>
      </c>
      <c r="I34" s="160">
        <v>0</v>
      </c>
      <c r="J34" s="160">
        <v>0</v>
      </c>
      <c r="K34" s="160">
        <v>0</v>
      </c>
      <c r="L34" s="160">
        <v>0</v>
      </c>
      <c r="M34" s="160">
        <v>0</v>
      </c>
      <c r="N34" s="160">
        <v>0</v>
      </c>
      <c r="O34" s="160">
        <v>0</v>
      </c>
      <c r="P34" s="160">
        <v>0</v>
      </c>
      <c r="Q34" s="160">
        <v>0</v>
      </c>
    </row>
    <row r="35" spans="1:17" x14ac:dyDescent="0.25">
      <c r="A35" s="76" t="s">
        <v>82</v>
      </c>
      <c r="B35" s="159">
        <v>0</v>
      </c>
      <c r="C35" s="159">
        <v>0</v>
      </c>
      <c r="D35" s="159">
        <v>0</v>
      </c>
      <c r="E35" s="159">
        <v>0</v>
      </c>
      <c r="F35" s="159">
        <v>0</v>
      </c>
      <c r="G35" s="159">
        <v>0</v>
      </c>
      <c r="H35" s="159">
        <v>0</v>
      </c>
      <c r="I35" s="159">
        <v>0</v>
      </c>
      <c r="J35" s="159">
        <v>0</v>
      </c>
      <c r="K35" s="159">
        <v>0</v>
      </c>
      <c r="L35" s="159">
        <v>0</v>
      </c>
      <c r="M35" s="159">
        <v>0</v>
      </c>
      <c r="N35" s="159">
        <v>0</v>
      </c>
      <c r="O35" s="159">
        <v>0</v>
      </c>
      <c r="P35" s="159">
        <v>0</v>
      </c>
      <c r="Q35" s="159">
        <v>0</v>
      </c>
    </row>
    <row r="36" spans="1:17" x14ac:dyDescent="0.25">
      <c r="A36" s="76" t="s">
        <v>81</v>
      </c>
      <c r="B36" s="159">
        <v>0</v>
      </c>
      <c r="C36" s="159">
        <v>0</v>
      </c>
      <c r="D36" s="159">
        <v>0</v>
      </c>
      <c r="E36" s="159">
        <v>0</v>
      </c>
      <c r="F36" s="159">
        <v>0</v>
      </c>
      <c r="G36" s="159">
        <v>0</v>
      </c>
      <c r="H36" s="159">
        <v>0</v>
      </c>
      <c r="I36" s="159">
        <v>0</v>
      </c>
      <c r="J36" s="159">
        <v>0</v>
      </c>
      <c r="K36" s="159">
        <v>0</v>
      </c>
      <c r="L36" s="159">
        <v>0</v>
      </c>
      <c r="M36" s="159">
        <v>0</v>
      </c>
      <c r="N36" s="159">
        <v>0</v>
      </c>
      <c r="O36" s="159">
        <v>0</v>
      </c>
      <c r="P36" s="159">
        <v>0</v>
      </c>
      <c r="Q36" s="159">
        <v>0</v>
      </c>
    </row>
    <row r="37" spans="1:17" x14ac:dyDescent="0.25">
      <c r="A37" s="76" t="s">
        <v>80</v>
      </c>
      <c r="B37" s="159">
        <v>0</v>
      </c>
      <c r="C37" s="159">
        <v>0</v>
      </c>
      <c r="D37" s="159">
        <v>0</v>
      </c>
      <c r="E37" s="159">
        <v>0</v>
      </c>
      <c r="F37" s="159">
        <v>0</v>
      </c>
      <c r="G37" s="159">
        <v>0</v>
      </c>
      <c r="H37" s="159">
        <v>0</v>
      </c>
      <c r="I37" s="159">
        <v>0</v>
      </c>
      <c r="J37" s="159">
        <v>0</v>
      </c>
      <c r="K37" s="159">
        <v>0</v>
      </c>
      <c r="L37" s="159">
        <v>0</v>
      </c>
      <c r="M37" s="159">
        <v>0</v>
      </c>
      <c r="N37" s="159">
        <v>0</v>
      </c>
      <c r="O37" s="159">
        <v>0</v>
      </c>
      <c r="P37" s="159">
        <v>0</v>
      </c>
      <c r="Q37" s="159">
        <v>0</v>
      </c>
    </row>
    <row r="38" spans="1:17" x14ac:dyDescent="0.25">
      <c r="A38" s="129" t="s">
        <v>79</v>
      </c>
      <c r="B38" s="158">
        <v>0.16458636464743584</v>
      </c>
      <c r="C38" s="158">
        <v>0.14212676793302581</v>
      </c>
      <c r="D38" s="158">
        <v>0.13604648144486253</v>
      </c>
      <c r="E38" s="158">
        <v>0.13766127453359717</v>
      </c>
      <c r="F38" s="158">
        <v>0.13347857572176164</v>
      </c>
      <c r="G38" s="158">
        <v>0.14052484163347517</v>
      </c>
      <c r="H38" s="158">
        <v>0.14295239655301203</v>
      </c>
      <c r="I38" s="158">
        <v>0.14757846239083794</v>
      </c>
      <c r="J38" s="158">
        <v>0.14809982323027523</v>
      </c>
      <c r="K38" s="158">
        <v>9.2345403289529462E-2</v>
      </c>
      <c r="L38" s="158">
        <v>0.11686260830423773</v>
      </c>
      <c r="M38" s="158">
        <v>0.14441994350672849</v>
      </c>
      <c r="N38" s="158">
        <v>0.15794310554633362</v>
      </c>
      <c r="O38" s="158">
        <v>0.15539526580944976</v>
      </c>
      <c r="P38" s="158">
        <v>6.4186790304604766E-2</v>
      </c>
      <c r="Q38" s="158">
        <v>0.14895238139440017</v>
      </c>
    </row>
    <row r="39" spans="1:17" x14ac:dyDescent="0.25">
      <c r="A39" s="92" t="s">
        <v>125</v>
      </c>
      <c r="B39" s="91">
        <v>7.7066980223538667E-2</v>
      </c>
      <c r="C39" s="91">
        <v>6.6550353894705941E-2</v>
      </c>
      <c r="D39" s="91">
        <v>6.3703281359016206E-2</v>
      </c>
      <c r="E39" s="91">
        <v>6.4459402483030323E-2</v>
      </c>
      <c r="F39" s="91">
        <v>6.2500868631801182E-2</v>
      </c>
      <c r="G39" s="91">
        <v>6.5800257598992176E-2</v>
      </c>
      <c r="H39" s="91">
        <v>6.6936951561315586E-2</v>
      </c>
      <c r="I39" s="91">
        <v>6.9103090446515594E-2</v>
      </c>
      <c r="J39" s="91">
        <v>6.9347215806403767E-2</v>
      </c>
      <c r="K39" s="91">
        <v>4.3240406848367351E-2</v>
      </c>
      <c r="L39" s="91">
        <v>5.4720500950041169E-2</v>
      </c>
      <c r="M39" s="91">
        <v>6.7624125205994201E-2</v>
      </c>
      <c r="N39" s="91">
        <v>7.3956297762927781E-2</v>
      </c>
      <c r="O39" s="91">
        <v>7.2763280862434304E-2</v>
      </c>
      <c r="P39" s="91">
        <v>6.4186790304604766E-2</v>
      </c>
      <c r="Q39" s="91">
        <v>6.974642313633525E-2</v>
      </c>
    </row>
    <row r="40" spans="1:17" x14ac:dyDescent="0.25">
      <c r="A40" s="92" t="s">
        <v>26</v>
      </c>
      <c r="B40" s="91">
        <v>8.7519384423897173E-2</v>
      </c>
      <c r="C40" s="91">
        <v>7.5576414038319883E-2</v>
      </c>
      <c r="D40" s="91">
        <v>7.234320008584634E-2</v>
      </c>
      <c r="E40" s="91">
        <v>7.320187205056683E-2</v>
      </c>
      <c r="F40" s="91">
        <v>7.0977707089960457E-2</v>
      </c>
      <c r="G40" s="91">
        <v>7.472458403448301E-2</v>
      </c>
      <c r="H40" s="91">
        <v>7.6015444991696449E-2</v>
      </c>
      <c r="I40" s="91">
        <v>7.8475371944322359E-2</v>
      </c>
      <c r="J40" s="91">
        <v>7.8752607423871468E-2</v>
      </c>
      <c r="K40" s="91">
        <v>4.9104996441162112E-2</v>
      </c>
      <c r="L40" s="91">
        <v>6.2142107354196556E-2</v>
      </c>
      <c r="M40" s="91">
        <v>7.6795818300734286E-2</v>
      </c>
      <c r="N40" s="91">
        <v>8.3986807783405837E-2</v>
      </c>
      <c r="O40" s="91">
        <v>8.2631984947015458E-2</v>
      </c>
      <c r="P40" s="91">
        <v>0</v>
      </c>
      <c r="Q40" s="91">
        <v>7.9205958258064924E-2</v>
      </c>
    </row>
    <row r="41" spans="1:17" x14ac:dyDescent="0.25">
      <c r="A41" s="92" t="s">
        <v>126</v>
      </c>
      <c r="B41" s="91">
        <v>0</v>
      </c>
      <c r="C41" s="91">
        <v>0</v>
      </c>
      <c r="D41" s="91">
        <v>0</v>
      </c>
      <c r="E41" s="91">
        <v>0</v>
      </c>
      <c r="F41" s="91">
        <v>0</v>
      </c>
      <c r="G41" s="91">
        <v>0</v>
      </c>
      <c r="H41" s="91">
        <v>0</v>
      </c>
      <c r="I41" s="91">
        <v>0</v>
      </c>
      <c r="J41" s="91">
        <v>0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1:17" x14ac:dyDescent="0.25">
      <c r="A42" s="92" t="s">
        <v>21</v>
      </c>
      <c r="B42" s="157">
        <v>0</v>
      </c>
      <c r="C42" s="157">
        <v>0</v>
      </c>
      <c r="D42" s="157">
        <v>0</v>
      </c>
      <c r="E42" s="157">
        <v>0</v>
      </c>
      <c r="F42" s="157">
        <v>0</v>
      </c>
      <c r="G42" s="157">
        <v>0</v>
      </c>
      <c r="H42" s="157">
        <v>0</v>
      </c>
      <c r="I42" s="157">
        <v>0</v>
      </c>
      <c r="J42" s="157">
        <v>0</v>
      </c>
      <c r="K42" s="157">
        <v>0</v>
      </c>
      <c r="L42" s="157">
        <v>0</v>
      </c>
      <c r="M42" s="157">
        <v>0</v>
      </c>
      <c r="N42" s="157">
        <v>0</v>
      </c>
      <c r="O42" s="157">
        <v>0</v>
      </c>
      <c r="P42" s="157">
        <v>0</v>
      </c>
      <c r="Q42" s="157">
        <v>0</v>
      </c>
    </row>
    <row r="43" spans="1:17" x14ac:dyDescent="0.25">
      <c r="A43" s="156" t="s">
        <v>150</v>
      </c>
      <c r="B43" s="204">
        <v>0</v>
      </c>
      <c r="C43" s="204">
        <v>0</v>
      </c>
      <c r="D43" s="204">
        <v>0</v>
      </c>
      <c r="E43" s="204">
        <v>0</v>
      </c>
      <c r="F43" s="204">
        <v>0</v>
      </c>
      <c r="G43" s="204">
        <v>0</v>
      </c>
      <c r="H43" s="204">
        <v>0</v>
      </c>
      <c r="I43" s="204">
        <v>0</v>
      </c>
      <c r="J43" s="204">
        <v>0</v>
      </c>
      <c r="K43" s="204">
        <v>0</v>
      </c>
      <c r="L43" s="204">
        <v>0</v>
      </c>
      <c r="M43" s="204">
        <v>0</v>
      </c>
      <c r="N43" s="204">
        <v>0</v>
      </c>
      <c r="O43" s="204">
        <v>0</v>
      </c>
      <c r="P43" s="204">
        <v>0</v>
      </c>
      <c r="Q43" s="204">
        <v>0</v>
      </c>
    </row>
    <row r="44" spans="1:17" x14ac:dyDescent="0.25">
      <c r="A44" s="156" t="s">
        <v>148</v>
      </c>
      <c r="B44" s="206">
        <v>10.403952690838057</v>
      </c>
      <c r="C44" s="206">
        <v>2.5972409345862149</v>
      </c>
      <c r="D44" s="206">
        <v>3.0257450783607127</v>
      </c>
      <c r="E44" s="206">
        <v>3.1092021373176264</v>
      </c>
      <c r="F44" s="206">
        <v>2.886940380555346</v>
      </c>
      <c r="G44" s="206">
        <v>3.0287213801947295</v>
      </c>
      <c r="H44" s="206">
        <v>3.1462335012332634</v>
      </c>
      <c r="I44" s="206">
        <v>2.6798107509098399</v>
      </c>
      <c r="J44" s="206">
        <v>5.6062500071151931</v>
      </c>
      <c r="K44" s="206">
        <v>3.4230171927450068</v>
      </c>
      <c r="L44" s="206">
        <v>4.7146780452919499</v>
      </c>
      <c r="M44" s="206">
        <v>5.4535363216711215</v>
      </c>
      <c r="N44" s="206">
        <v>5.9049723844734743</v>
      </c>
      <c r="O44" s="206">
        <v>6.0162364414287408</v>
      </c>
      <c r="P44" s="206">
        <v>5.7991298606306909</v>
      </c>
      <c r="Q44" s="206">
        <v>6.1997896813710645</v>
      </c>
    </row>
    <row r="45" spans="1:17" x14ac:dyDescent="0.25">
      <c r="A45" s="152" t="s">
        <v>164</v>
      </c>
      <c r="B45" s="151">
        <v>10.403952690838057</v>
      </c>
      <c r="C45" s="151">
        <v>2.5972409345862149</v>
      </c>
      <c r="D45" s="151">
        <v>3.0257450783607127</v>
      </c>
      <c r="E45" s="151">
        <v>3.1092021373176264</v>
      </c>
      <c r="F45" s="151">
        <v>2.886940380555346</v>
      </c>
      <c r="G45" s="151">
        <v>3.0287213801947295</v>
      </c>
      <c r="H45" s="151">
        <v>3.1462335012332634</v>
      </c>
      <c r="I45" s="151">
        <v>2.6798107509098399</v>
      </c>
      <c r="J45" s="151">
        <v>5.6062500071151931</v>
      </c>
      <c r="K45" s="151">
        <v>3.4230171927450068</v>
      </c>
      <c r="L45" s="151">
        <v>4.7146780452919499</v>
      </c>
      <c r="M45" s="151">
        <v>5.4535363216711215</v>
      </c>
      <c r="N45" s="151">
        <v>5.9049723844734743</v>
      </c>
      <c r="O45" s="151">
        <v>6.0162364414287408</v>
      </c>
      <c r="P45" s="151">
        <v>5.7991298606306909</v>
      </c>
      <c r="Q45" s="151">
        <v>6.1997896813710645</v>
      </c>
    </row>
    <row r="46" spans="1:17" x14ac:dyDescent="0.25">
      <c r="A46" s="154" t="s">
        <v>30</v>
      </c>
      <c r="B46" s="205">
        <v>6.6058863240382841</v>
      </c>
      <c r="C46" s="205">
        <v>2.1987276402983675</v>
      </c>
      <c r="D46" s="205">
        <v>2.664922076782124</v>
      </c>
      <c r="E46" s="205">
        <v>2.7407407126027215</v>
      </c>
      <c r="F46" s="205">
        <v>2.5321169813107356</v>
      </c>
      <c r="G46" s="205">
        <v>2.6553280556693903</v>
      </c>
      <c r="H46" s="205">
        <v>2.7701660035214699</v>
      </c>
      <c r="I46" s="205">
        <v>2.2912775247941153</v>
      </c>
      <c r="J46" s="205">
        <v>5.23373381724313</v>
      </c>
      <c r="K46" s="205">
        <v>3.1856369466450141</v>
      </c>
      <c r="L46" s="205">
        <v>4.4194840756823206</v>
      </c>
      <c r="M46" s="205">
        <v>5.0712233463096146</v>
      </c>
      <c r="N46" s="205">
        <v>5.4961757791706241</v>
      </c>
      <c r="O46" s="205">
        <v>5.615072883163454</v>
      </c>
      <c r="P46" s="205">
        <v>5.3967499762770377</v>
      </c>
      <c r="Q46" s="205">
        <v>5.0589336059225856</v>
      </c>
    </row>
    <row r="47" spans="1:17" x14ac:dyDescent="0.25">
      <c r="A47" s="154" t="s">
        <v>125</v>
      </c>
      <c r="B47" s="205">
        <v>2.2124979447315356</v>
      </c>
      <c r="C47" s="205">
        <v>0.21596258771714857</v>
      </c>
      <c r="D47" s="205">
        <v>0.1422542868160811</v>
      </c>
      <c r="E47" s="205">
        <v>0.15937416509344249</v>
      </c>
      <c r="F47" s="205">
        <v>0.13988821511563621</v>
      </c>
      <c r="G47" s="205">
        <v>0.14622720869827879</v>
      </c>
      <c r="H47" s="205">
        <v>0.1357322525664075</v>
      </c>
      <c r="I47" s="205">
        <v>0.1205343561363179</v>
      </c>
      <c r="J47" s="205">
        <v>0.15677002020451447</v>
      </c>
      <c r="K47" s="205">
        <v>0.11591394431148185</v>
      </c>
      <c r="L47" s="205">
        <v>0.13944649411058335</v>
      </c>
      <c r="M47" s="205">
        <v>0.23012049123832543</v>
      </c>
      <c r="N47" s="205">
        <v>0.21149391357463709</v>
      </c>
      <c r="O47" s="205">
        <v>0.21140326558714798</v>
      </c>
      <c r="P47" s="205">
        <v>0.40237988435365291</v>
      </c>
      <c r="Q47" s="205">
        <v>0.74685415106727815</v>
      </c>
    </row>
    <row r="48" spans="1:17" x14ac:dyDescent="0.25">
      <c r="A48" s="154" t="s">
        <v>29</v>
      </c>
      <c r="B48" s="205">
        <v>0</v>
      </c>
      <c r="C48" s="205">
        <v>0</v>
      </c>
      <c r="D48" s="205">
        <v>0</v>
      </c>
      <c r="E48" s="205">
        <v>0</v>
      </c>
      <c r="F48" s="205">
        <v>0</v>
      </c>
      <c r="G48" s="205">
        <v>0</v>
      </c>
      <c r="H48" s="205">
        <v>0</v>
      </c>
      <c r="I48" s="205">
        <v>0</v>
      </c>
      <c r="J48" s="205">
        <v>0</v>
      </c>
      <c r="K48" s="205">
        <v>0</v>
      </c>
      <c r="L48" s="205">
        <v>0</v>
      </c>
      <c r="M48" s="205">
        <v>0</v>
      </c>
      <c r="N48" s="205">
        <v>0</v>
      </c>
      <c r="O48" s="205">
        <v>0</v>
      </c>
      <c r="P48" s="205">
        <v>0</v>
      </c>
      <c r="Q48" s="205">
        <v>0</v>
      </c>
    </row>
    <row r="49" spans="1:17" x14ac:dyDescent="0.25">
      <c r="A49" s="154" t="s">
        <v>26</v>
      </c>
      <c r="B49" s="205">
        <v>1.585568422068238</v>
      </c>
      <c r="C49" s="205">
        <v>0.18255070657069875</v>
      </c>
      <c r="D49" s="205">
        <v>0.21856871476250761</v>
      </c>
      <c r="E49" s="205">
        <v>0.20908725962146224</v>
      </c>
      <c r="F49" s="205">
        <v>0.21493518412897447</v>
      </c>
      <c r="G49" s="205">
        <v>0.22716611582706037</v>
      </c>
      <c r="H49" s="205">
        <v>0.24033524514538609</v>
      </c>
      <c r="I49" s="205">
        <v>0.26799886997940692</v>
      </c>
      <c r="J49" s="205">
        <v>0.21574616966754889</v>
      </c>
      <c r="K49" s="205">
        <v>0.12146630178851106</v>
      </c>
      <c r="L49" s="205">
        <v>0.15574747549904633</v>
      </c>
      <c r="M49" s="205">
        <v>0.15219248412318173</v>
      </c>
      <c r="N49" s="205">
        <v>0.19730269172821338</v>
      </c>
      <c r="O49" s="205">
        <v>0.18976029267813913</v>
      </c>
      <c r="P49" s="205">
        <v>0</v>
      </c>
      <c r="Q49" s="205">
        <v>0.39400192438120124</v>
      </c>
    </row>
    <row r="50" spans="1:17" x14ac:dyDescent="0.25">
      <c r="A50" s="152" t="s">
        <v>163</v>
      </c>
      <c r="B50" s="151">
        <v>0</v>
      </c>
      <c r="C50" s="151">
        <v>0</v>
      </c>
      <c r="D50" s="151">
        <v>0</v>
      </c>
      <c r="E50" s="151">
        <v>0</v>
      </c>
      <c r="F50" s="151">
        <v>0</v>
      </c>
      <c r="G50" s="151">
        <v>0</v>
      </c>
      <c r="H50" s="151">
        <v>0</v>
      </c>
      <c r="I50" s="151">
        <v>0</v>
      </c>
      <c r="J50" s="151">
        <v>0</v>
      </c>
      <c r="K50" s="151">
        <v>0</v>
      </c>
      <c r="L50" s="151">
        <v>0</v>
      </c>
      <c r="M50" s="151">
        <v>0</v>
      </c>
      <c r="N50" s="151">
        <v>0</v>
      </c>
      <c r="O50" s="151">
        <v>0</v>
      </c>
      <c r="P50" s="151">
        <v>0</v>
      </c>
      <c r="Q50" s="151">
        <v>0</v>
      </c>
    </row>
    <row r="51" spans="1:17" x14ac:dyDescent="0.25">
      <c r="A51" s="156" t="s">
        <v>147</v>
      </c>
      <c r="B51" s="206">
        <v>35.728040263465175</v>
      </c>
      <c r="C51" s="206">
        <v>30.062138472692915</v>
      </c>
      <c r="D51" s="206">
        <v>25.275840879407212</v>
      </c>
      <c r="E51" s="206">
        <v>24.870227080207133</v>
      </c>
      <c r="F51" s="206">
        <v>24.630681180314387</v>
      </c>
      <c r="G51" s="206">
        <v>24.929974047951159</v>
      </c>
      <c r="H51" s="206">
        <v>26.015922145481237</v>
      </c>
      <c r="I51" s="206">
        <v>27.760866503604571</v>
      </c>
      <c r="J51" s="206">
        <v>31.077134397832303</v>
      </c>
      <c r="K51" s="206">
        <v>19.075755895838377</v>
      </c>
      <c r="L51" s="206">
        <v>24.89710713909664</v>
      </c>
      <c r="M51" s="206">
        <v>29.925580193691488</v>
      </c>
      <c r="N51" s="206">
        <v>31.114038873235113</v>
      </c>
      <c r="O51" s="206">
        <v>30.818879708718129</v>
      </c>
      <c r="P51" s="206">
        <v>24.437384330261054</v>
      </c>
      <c r="Q51" s="206">
        <v>32.563761671445235</v>
      </c>
    </row>
    <row r="52" spans="1:17" x14ac:dyDescent="0.25">
      <c r="A52" s="152" t="s">
        <v>162</v>
      </c>
      <c r="B52" s="151">
        <v>8.8059932201092934</v>
      </c>
      <c r="C52" s="151">
        <v>6.7736232533082372</v>
      </c>
      <c r="D52" s="151">
        <v>2.5667533265091009</v>
      </c>
      <c r="E52" s="151">
        <v>2.214020166879958</v>
      </c>
      <c r="F52" s="151">
        <v>2.360323018358593</v>
      </c>
      <c r="G52" s="151">
        <v>1.9111286548830713</v>
      </c>
      <c r="H52" s="151">
        <v>2.6314058884660172</v>
      </c>
      <c r="I52" s="151">
        <v>3.6112776237417363</v>
      </c>
      <c r="J52" s="151">
        <v>6.4588336660372345</v>
      </c>
      <c r="K52" s="151">
        <v>3.8407601980633679</v>
      </c>
      <c r="L52" s="151">
        <v>5.7987146919825783</v>
      </c>
      <c r="M52" s="151">
        <v>6.1097334373170487</v>
      </c>
      <c r="N52" s="151">
        <v>4.8449041269102766</v>
      </c>
      <c r="O52" s="151">
        <v>4.9932712747321393</v>
      </c>
      <c r="P52" s="151">
        <v>1.3887542868394622</v>
      </c>
      <c r="Q52" s="151">
        <v>7.9469078981141577</v>
      </c>
    </row>
    <row r="53" spans="1:17" x14ac:dyDescent="0.25">
      <c r="A53" s="154" t="s">
        <v>30</v>
      </c>
      <c r="B53" s="153">
        <v>1.4556408252258075</v>
      </c>
      <c r="C53" s="153">
        <v>0.48450087691096566</v>
      </c>
      <c r="D53" s="153">
        <v>0.58722920448897487</v>
      </c>
      <c r="E53" s="153">
        <v>0.60393622852779272</v>
      </c>
      <c r="F53" s="153">
        <v>0.5579649227130844</v>
      </c>
      <c r="G53" s="153">
        <v>0.58511511288570928</v>
      </c>
      <c r="H53" s="153">
        <v>0.61042024182357058</v>
      </c>
      <c r="I53" s="153">
        <v>0.50489471713672218</v>
      </c>
      <c r="J53" s="153">
        <v>1.1532800049890557</v>
      </c>
      <c r="K53" s="153">
        <v>0.70197138830711903</v>
      </c>
      <c r="L53" s="153">
        <v>0.97385591144502592</v>
      </c>
      <c r="M53" s="153">
        <v>1.1174699918562674</v>
      </c>
      <c r="N53" s="153">
        <v>1.2111104330792086</v>
      </c>
      <c r="O53" s="153">
        <v>1.2373100178258167</v>
      </c>
      <c r="P53" s="153">
        <v>1.1892014490801783</v>
      </c>
      <c r="Q53" s="153">
        <v>1.1147618847285852</v>
      </c>
    </row>
    <row r="54" spans="1:17" x14ac:dyDescent="0.25">
      <c r="A54" s="154" t="s">
        <v>125</v>
      </c>
      <c r="B54" s="153">
        <v>4.2818207993650832</v>
      </c>
      <c r="C54" s="153">
        <v>3.4082053531080705</v>
      </c>
      <c r="D54" s="153">
        <v>0.78042638906398354</v>
      </c>
      <c r="E54" s="153">
        <v>0.69642509688438958</v>
      </c>
      <c r="F54" s="153">
        <v>0.71057505659386777</v>
      </c>
      <c r="G54" s="153">
        <v>0.51928957002345588</v>
      </c>
      <c r="H54" s="153">
        <v>0.72942473330514568</v>
      </c>
      <c r="I54" s="153">
        <v>0.96369071778941617</v>
      </c>
      <c r="J54" s="153">
        <v>2.2327935731446034</v>
      </c>
      <c r="K54" s="153">
        <v>1.5326860481319466</v>
      </c>
      <c r="L54" s="153">
        <v>2.279212012407871</v>
      </c>
      <c r="M54" s="153">
        <v>3.0049257820095301</v>
      </c>
      <c r="N54" s="153">
        <v>1.8799697440291041</v>
      </c>
      <c r="O54" s="153">
        <v>1.9792986146656038</v>
      </c>
      <c r="P54" s="153">
        <v>0.19955283775928395</v>
      </c>
      <c r="Q54" s="153">
        <v>4.4726207981921693</v>
      </c>
    </row>
    <row r="55" spans="1:17" x14ac:dyDescent="0.25">
      <c r="A55" s="154" t="s">
        <v>26</v>
      </c>
      <c r="B55" s="153">
        <v>3.0685315955184036</v>
      </c>
      <c r="C55" s="153">
        <v>2.8809170232892005</v>
      </c>
      <c r="D55" s="153">
        <v>1.1990977329561427</v>
      </c>
      <c r="E55" s="153">
        <v>0.91365884146777565</v>
      </c>
      <c r="F55" s="153">
        <v>1.0917830390516408</v>
      </c>
      <c r="G55" s="153">
        <v>0.80672397197390611</v>
      </c>
      <c r="H55" s="153">
        <v>1.2915609133373012</v>
      </c>
      <c r="I55" s="153">
        <v>2.1426921888155981</v>
      </c>
      <c r="J55" s="153">
        <v>3.0727600879035752</v>
      </c>
      <c r="K55" s="153">
        <v>1.6061027616243024</v>
      </c>
      <c r="L55" s="153">
        <v>2.5456467681296817</v>
      </c>
      <c r="M55" s="153">
        <v>1.987337663451251</v>
      </c>
      <c r="N55" s="153">
        <v>1.7538239498019639</v>
      </c>
      <c r="O55" s="153">
        <v>1.7766626422407192</v>
      </c>
      <c r="P55" s="153">
        <v>0</v>
      </c>
      <c r="Q55" s="153">
        <v>2.3595252151934032</v>
      </c>
    </row>
    <row r="56" spans="1:17" x14ac:dyDescent="0.25">
      <c r="A56" s="152" t="s">
        <v>161</v>
      </c>
      <c r="B56" s="151">
        <v>26.922047043355878</v>
      </c>
      <c r="C56" s="151">
        <v>23.288515219384678</v>
      </c>
      <c r="D56" s="151">
        <v>22.709087552898112</v>
      </c>
      <c r="E56" s="151">
        <v>22.656206913327175</v>
      </c>
      <c r="F56" s="151">
        <v>22.270358161955794</v>
      </c>
      <c r="G56" s="151">
        <v>23.018845393068087</v>
      </c>
      <c r="H56" s="151">
        <v>23.384516257015221</v>
      </c>
      <c r="I56" s="151">
        <v>24.149588879862836</v>
      </c>
      <c r="J56" s="151">
        <v>24.618300731795067</v>
      </c>
      <c r="K56" s="151">
        <v>15.234995697775009</v>
      </c>
      <c r="L56" s="151">
        <v>19.098392447114062</v>
      </c>
      <c r="M56" s="151">
        <v>23.815846756374437</v>
      </c>
      <c r="N56" s="151">
        <v>26.269134746324838</v>
      </c>
      <c r="O56" s="151">
        <v>25.825608433985991</v>
      </c>
      <c r="P56" s="151">
        <v>23.048630043421593</v>
      </c>
      <c r="Q56" s="151">
        <v>24.616853773331076</v>
      </c>
    </row>
    <row r="57" spans="1:17" x14ac:dyDescent="0.25">
      <c r="A57" s="150" t="s">
        <v>33</v>
      </c>
      <c r="B57" s="87">
        <v>20.842326857767986</v>
      </c>
      <c r="C57" s="87">
        <v>18.226228986614483</v>
      </c>
      <c r="D57" s="87">
        <v>19.662460841759199</v>
      </c>
      <c r="E57" s="87">
        <v>18.038717191532825</v>
      </c>
      <c r="F57" s="87">
        <v>19.093821785928391</v>
      </c>
      <c r="G57" s="87">
        <v>19.081959416230259</v>
      </c>
      <c r="H57" s="87">
        <v>19.306552306082594</v>
      </c>
      <c r="I57" s="87">
        <v>20.095781305624786</v>
      </c>
      <c r="J57" s="87">
        <v>22.010995943424376</v>
      </c>
      <c r="K57" s="87">
        <v>12.983817938531267</v>
      </c>
      <c r="L57" s="87">
        <v>15.465236231205431</v>
      </c>
      <c r="M57" s="87">
        <v>19.95321298320183</v>
      </c>
      <c r="N57" s="87">
        <v>23.293447178012059</v>
      </c>
      <c r="O57" s="87">
        <v>22.782359032819556</v>
      </c>
      <c r="P57" s="87">
        <v>20.194344845826009</v>
      </c>
      <c r="Q57" s="87">
        <v>20.723217411609131</v>
      </c>
    </row>
    <row r="58" spans="1:17" x14ac:dyDescent="0.25">
      <c r="A58" s="150" t="s">
        <v>31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30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125</v>
      </c>
      <c r="B60" s="87">
        <v>1.1310182421027175</v>
      </c>
      <c r="C60" s="87">
        <v>0.89716248266101395</v>
      </c>
      <c r="D60" s="87">
        <v>0.59952739539566657</v>
      </c>
      <c r="E60" s="87">
        <v>0.67156147369793828</v>
      </c>
      <c r="F60" s="87">
        <v>0.58820638715144979</v>
      </c>
      <c r="G60" s="87">
        <v>0.61470011877958275</v>
      </c>
      <c r="H60" s="87">
        <v>0.57230280490072749</v>
      </c>
      <c r="I60" s="87">
        <v>0.50202105890162096</v>
      </c>
      <c r="J60" s="87">
        <v>0.70174044163805327</v>
      </c>
      <c r="K60" s="87">
        <v>0.51708858011833858</v>
      </c>
      <c r="L60" s="87">
        <v>0.63038242104742914</v>
      </c>
      <c r="M60" s="87">
        <v>1.0298886548880759</v>
      </c>
      <c r="N60" s="87">
        <v>0.94360379652022897</v>
      </c>
      <c r="O60" s="87">
        <v>0.94829430104422341</v>
      </c>
      <c r="P60" s="87">
        <v>1.8630213904999615</v>
      </c>
      <c r="Q60" s="87">
        <v>1.1751371531994714</v>
      </c>
    </row>
    <row r="61" spans="1:17" x14ac:dyDescent="0.25">
      <c r="A61" s="150" t="s">
        <v>29</v>
      </c>
      <c r="B61" s="87">
        <v>4.1114790036665276</v>
      </c>
      <c r="C61" s="87">
        <v>3.3819485703086101</v>
      </c>
      <c r="D61" s="87">
        <v>1.5011517532035863</v>
      </c>
      <c r="E61" s="87">
        <v>3.0379013064357405</v>
      </c>
      <c r="F61" s="87">
        <v>1.6602337472415203</v>
      </c>
      <c r="G61" s="87">
        <v>2.341645562602289</v>
      </c>
      <c r="H61" s="87">
        <v>2.4680443224735202</v>
      </c>
      <c r="I61" s="87">
        <v>2.4133608532134607</v>
      </c>
      <c r="J61" s="87">
        <v>0.91297873157271003</v>
      </c>
      <c r="K61" s="87">
        <v>1.1753876171660227</v>
      </c>
      <c r="L61" s="87">
        <v>2.2775772334109399</v>
      </c>
      <c r="M61" s="87">
        <v>2.1264594653023874</v>
      </c>
      <c r="N61" s="87">
        <v>1.1213275133717013</v>
      </c>
      <c r="O61" s="87">
        <v>1.2139657715105368</v>
      </c>
      <c r="P61" s="87">
        <v>0.99126380709562112</v>
      </c>
      <c r="Q61" s="87">
        <v>2.075542814609046</v>
      </c>
    </row>
    <row r="62" spans="1:17" x14ac:dyDescent="0.25">
      <c r="A62" s="150" t="s">
        <v>28</v>
      </c>
      <c r="B62" s="87">
        <v>0</v>
      </c>
      <c r="C62" s="87">
        <v>0</v>
      </c>
      <c r="D62" s="87">
        <v>0</v>
      </c>
      <c r="E62" s="87">
        <v>0</v>
      </c>
      <c r="F62" s="87">
        <v>0</v>
      </c>
      <c r="G62" s="87">
        <v>0</v>
      </c>
      <c r="H62" s="87">
        <v>0</v>
      </c>
      <c r="I62" s="87">
        <v>0</v>
      </c>
      <c r="J62" s="87">
        <v>0</v>
      </c>
      <c r="K62" s="87">
        <v>0</v>
      </c>
      <c r="L62" s="87">
        <v>0</v>
      </c>
      <c r="M62" s="87">
        <v>0</v>
      </c>
      <c r="N62" s="87">
        <v>0</v>
      </c>
      <c r="O62" s="87">
        <v>0</v>
      </c>
      <c r="P62" s="87">
        <v>0</v>
      </c>
      <c r="Q62" s="87">
        <v>0</v>
      </c>
    </row>
    <row r="63" spans="1:17" x14ac:dyDescent="0.25">
      <c r="A63" s="150" t="s">
        <v>26</v>
      </c>
      <c r="B63" s="87">
        <v>0.83722293981864393</v>
      </c>
      <c r="C63" s="87">
        <v>0.78317517980057294</v>
      </c>
      <c r="D63" s="87">
        <v>0.94594756253965628</v>
      </c>
      <c r="E63" s="87">
        <v>0.90802694166067255</v>
      </c>
      <c r="F63" s="87">
        <v>0.92809624163443505</v>
      </c>
      <c r="G63" s="87">
        <v>0.98054029545595756</v>
      </c>
      <c r="H63" s="87">
        <v>1.0376168235583794</v>
      </c>
      <c r="I63" s="87">
        <v>1.1384256621229669</v>
      </c>
      <c r="J63" s="87">
        <v>0.99258561515992905</v>
      </c>
      <c r="K63" s="87">
        <v>0.55870156195938159</v>
      </c>
      <c r="L63" s="87">
        <v>0.72519656145025935</v>
      </c>
      <c r="M63" s="87">
        <v>0.70628565298214363</v>
      </c>
      <c r="N63" s="87">
        <v>0.91075625842085028</v>
      </c>
      <c r="O63" s="87">
        <v>0.88098932861167201</v>
      </c>
      <c r="P63" s="87">
        <v>0</v>
      </c>
      <c r="Q63" s="87">
        <v>0.64295639391342607</v>
      </c>
    </row>
    <row r="64" spans="1:17" x14ac:dyDescent="0.25">
      <c r="A64" s="150" t="s">
        <v>25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86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0" t="s">
        <v>22</v>
      </c>
      <c r="B66" s="87">
        <v>0</v>
      </c>
      <c r="C66" s="87">
        <v>0</v>
      </c>
      <c r="D66" s="87">
        <v>0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7">
        <v>0</v>
      </c>
      <c r="N66" s="87">
        <v>0</v>
      </c>
      <c r="O66" s="87">
        <v>0</v>
      </c>
      <c r="P66" s="87">
        <v>0</v>
      </c>
      <c r="Q66" s="87">
        <v>0</v>
      </c>
    </row>
    <row r="67" spans="1:17" x14ac:dyDescent="0.25">
      <c r="A67" s="152" t="s">
        <v>160</v>
      </c>
      <c r="B67" s="151">
        <v>0</v>
      </c>
      <c r="C67" s="151">
        <v>0</v>
      </c>
      <c r="D67" s="151">
        <v>0</v>
      </c>
      <c r="E67" s="151">
        <v>0</v>
      </c>
      <c r="F67" s="151">
        <v>0</v>
      </c>
      <c r="G67" s="151">
        <v>0</v>
      </c>
      <c r="H67" s="151">
        <v>0</v>
      </c>
      <c r="I67" s="151">
        <v>0</v>
      </c>
      <c r="J67" s="151">
        <v>0</v>
      </c>
      <c r="K67" s="151">
        <v>0</v>
      </c>
      <c r="L67" s="151">
        <v>0</v>
      </c>
      <c r="M67" s="151">
        <v>0</v>
      </c>
      <c r="N67" s="151">
        <v>0</v>
      </c>
      <c r="O67" s="151">
        <v>0</v>
      </c>
      <c r="P67" s="151">
        <v>0</v>
      </c>
      <c r="Q67" s="151">
        <v>0</v>
      </c>
    </row>
    <row r="68" spans="1:17" x14ac:dyDescent="0.25">
      <c r="A68" s="177" t="s">
        <v>98</v>
      </c>
      <c r="B68" s="176">
        <v>144.88713999999999</v>
      </c>
      <c r="C68" s="176">
        <v>147.20265000000001</v>
      </c>
      <c r="D68" s="176">
        <v>146</v>
      </c>
      <c r="E68" s="176">
        <v>145.999</v>
      </c>
      <c r="F68" s="176">
        <v>140.77199999999999</v>
      </c>
      <c r="G68" s="176">
        <v>143.53100000000001</v>
      </c>
      <c r="H68" s="176">
        <v>142.34100000000001</v>
      </c>
      <c r="I68" s="176">
        <v>139.79300000000001</v>
      </c>
      <c r="J68" s="176">
        <v>114.27500000000001</v>
      </c>
      <c r="K68" s="176">
        <v>97.590999999999994</v>
      </c>
      <c r="L68" s="176">
        <v>134.55799999999999</v>
      </c>
      <c r="M68" s="176">
        <v>158.63</v>
      </c>
      <c r="N68" s="176">
        <v>199.82231999999999</v>
      </c>
      <c r="O68" s="176">
        <v>197.51329999999999</v>
      </c>
      <c r="P68" s="176">
        <v>173.19640000000001</v>
      </c>
      <c r="Q68" s="176">
        <v>180.2371</v>
      </c>
    </row>
    <row r="69" spans="1:17" x14ac:dyDescent="0.25">
      <c r="A69" s="196"/>
      <c r="B69" s="196"/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</row>
    <row r="70" spans="1:17" ht="12.75" x14ac:dyDescent="0.25">
      <c r="A70" s="97" t="s">
        <v>344</v>
      </c>
      <c r="B70" s="96">
        <v>6.9694206662074185</v>
      </c>
      <c r="C70" s="96">
        <v>4.7131745298052214</v>
      </c>
      <c r="D70" s="96">
        <v>4.7136865390647973</v>
      </c>
      <c r="E70" s="96">
        <v>4.8971871846295087</v>
      </c>
      <c r="F70" s="96">
        <v>4.6083599527639043</v>
      </c>
      <c r="G70" s="96">
        <v>4.7457432509175792</v>
      </c>
      <c r="H70" s="96">
        <v>5.306081658654497</v>
      </c>
      <c r="I70" s="96">
        <v>5.6592077690271116</v>
      </c>
      <c r="J70" s="96">
        <v>5.9508335985651808</v>
      </c>
      <c r="K70" s="96">
        <v>5.5285011118482004</v>
      </c>
      <c r="L70" s="96">
        <v>5.2816010588404101</v>
      </c>
      <c r="M70" s="96">
        <v>5.3245063098244749</v>
      </c>
      <c r="N70" s="96">
        <v>5.2744735188650269</v>
      </c>
      <c r="O70" s="96">
        <v>5.0046724814845547</v>
      </c>
      <c r="P70" s="96">
        <v>5.5296075927907715</v>
      </c>
      <c r="Q70" s="96">
        <v>6.7875117771248732</v>
      </c>
    </row>
    <row r="71" spans="1:17" x14ac:dyDescent="0.25">
      <c r="A71" s="132" t="s">
        <v>83</v>
      </c>
      <c r="B71" s="160">
        <v>0</v>
      </c>
      <c r="C71" s="160">
        <v>0</v>
      </c>
      <c r="D71" s="160">
        <v>0</v>
      </c>
      <c r="E71" s="160">
        <v>0</v>
      </c>
      <c r="F71" s="160">
        <v>0</v>
      </c>
      <c r="G71" s="160">
        <v>0</v>
      </c>
      <c r="H71" s="160">
        <v>0</v>
      </c>
      <c r="I71" s="160">
        <v>0</v>
      </c>
      <c r="J71" s="160">
        <v>0</v>
      </c>
      <c r="K71" s="160">
        <v>0</v>
      </c>
      <c r="L71" s="160">
        <v>0</v>
      </c>
      <c r="M71" s="160">
        <v>0</v>
      </c>
      <c r="N71" s="160">
        <v>0</v>
      </c>
      <c r="O71" s="160">
        <v>0</v>
      </c>
      <c r="P71" s="160">
        <v>0</v>
      </c>
      <c r="Q71" s="160">
        <v>0</v>
      </c>
    </row>
    <row r="72" spans="1:17" x14ac:dyDescent="0.25">
      <c r="A72" s="76" t="s">
        <v>82</v>
      </c>
      <c r="B72" s="159">
        <v>0</v>
      </c>
      <c r="C72" s="159">
        <v>0</v>
      </c>
      <c r="D72" s="159">
        <v>0</v>
      </c>
      <c r="E72" s="159">
        <v>0</v>
      </c>
      <c r="F72" s="159">
        <v>0</v>
      </c>
      <c r="G72" s="159">
        <v>0</v>
      </c>
      <c r="H72" s="159">
        <v>0</v>
      </c>
      <c r="I72" s="159">
        <v>0</v>
      </c>
      <c r="J72" s="159">
        <v>0</v>
      </c>
      <c r="K72" s="159">
        <v>0</v>
      </c>
      <c r="L72" s="159">
        <v>0</v>
      </c>
      <c r="M72" s="159">
        <v>0</v>
      </c>
      <c r="N72" s="159">
        <v>0</v>
      </c>
      <c r="O72" s="159">
        <v>0</v>
      </c>
      <c r="P72" s="159">
        <v>0</v>
      </c>
      <c r="Q72" s="159">
        <v>0</v>
      </c>
    </row>
    <row r="73" spans="1:17" x14ac:dyDescent="0.25">
      <c r="A73" s="76" t="s">
        <v>81</v>
      </c>
      <c r="B73" s="159">
        <v>0</v>
      </c>
      <c r="C73" s="159">
        <v>0</v>
      </c>
      <c r="D73" s="159">
        <v>0</v>
      </c>
      <c r="E73" s="159">
        <v>0</v>
      </c>
      <c r="F73" s="159">
        <v>0</v>
      </c>
      <c r="G73" s="159">
        <v>0</v>
      </c>
      <c r="H73" s="159">
        <v>0</v>
      </c>
      <c r="I73" s="159">
        <v>0</v>
      </c>
      <c r="J73" s="159">
        <v>0</v>
      </c>
      <c r="K73" s="159">
        <v>0</v>
      </c>
      <c r="L73" s="159">
        <v>0</v>
      </c>
      <c r="M73" s="159">
        <v>0</v>
      </c>
      <c r="N73" s="159">
        <v>0</v>
      </c>
      <c r="O73" s="159">
        <v>0</v>
      </c>
      <c r="P73" s="159">
        <v>0</v>
      </c>
      <c r="Q73" s="159">
        <v>0</v>
      </c>
    </row>
    <row r="74" spans="1:17" x14ac:dyDescent="0.25">
      <c r="A74" s="76" t="s">
        <v>80</v>
      </c>
      <c r="B74" s="159">
        <v>0</v>
      </c>
      <c r="C74" s="159">
        <v>0</v>
      </c>
      <c r="D74" s="159">
        <v>0</v>
      </c>
      <c r="E74" s="159">
        <v>0</v>
      </c>
      <c r="F74" s="159">
        <v>0</v>
      </c>
      <c r="G74" s="159">
        <v>0</v>
      </c>
      <c r="H74" s="159">
        <v>0</v>
      </c>
      <c r="I74" s="159">
        <v>0</v>
      </c>
      <c r="J74" s="159">
        <v>0</v>
      </c>
      <c r="K74" s="159">
        <v>0</v>
      </c>
      <c r="L74" s="159">
        <v>0</v>
      </c>
      <c r="M74" s="159">
        <v>0</v>
      </c>
      <c r="N74" s="159">
        <v>0</v>
      </c>
      <c r="O74" s="159">
        <v>0</v>
      </c>
      <c r="P74" s="159">
        <v>0</v>
      </c>
      <c r="Q74" s="159">
        <v>0</v>
      </c>
    </row>
    <row r="75" spans="1:17" x14ac:dyDescent="0.25">
      <c r="A75" s="129" t="s">
        <v>79</v>
      </c>
      <c r="B75" s="158">
        <v>7.3957321060363346E-3</v>
      </c>
      <c r="C75" s="158">
        <v>6.0805464924017904E-3</v>
      </c>
      <c r="D75" s="158">
        <v>6.5966260825619828E-3</v>
      </c>
      <c r="E75" s="158">
        <v>6.9494556935722294E-3</v>
      </c>
      <c r="F75" s="158">
        <v>6.5008458619744856E-3</v>
      </c>
      <c r="G75" s="158">
        <v>6.8649629165628417E-3</v>
      </c>
      <c r="H75" s="158">
        <v>7.5300936323757263E-3</v>
      </c>
      <c r="I75" s="158">
        <v>8.0276116365736536E-3</v>
      </c>
      <c r="J75" s="158">
        <v>7.0844499638497314E-3</v>
      </c>
      <c r="K75" s="158">
        <v>6.6538584232163763E-3</v>
      </c>
      <c r="L75" s="158">
        <v>6.1320556312054958E-3</v>
      </c>
      <c r="M75" s="158">
        <v>6.3491801742537202E-3</v>
      </c>
      <c r="N75" s="158">
        <v>6.5417057212382012E-3</v>
      </c>
      <c r="O75" s="158">
        <v>6.1386537613982214E-3</v>
      </c>
      <c r="P75" s="158">
        <v>3.2830213041354036E-3</v>
      </c>
      <c r="Q75" s="158">
        <v>7.7076777994443098E-3</v>
      </c>
    </row>
    <row r="76" spans="1:17" x14ac:dyDescent="0.25">
      <c r="A76" s="92" t="s">
        <v>125</v>
      </c>
      <c r="B76" s="91">
        <v>3.4630252705042173E-3</v>
      </c>
      <c r="C76" s="91">
        <v>2.8471942817502221E-3</v>
      </c>
      <c r="D76" s="91">
        <v>3.0888467154366064E-3</v>
      </c>
      <c r="E76" s="91">
        <v>3.2540579266584655E-3</v>
      </c>
      <c r="F76" s="91">
        <v>3.0439979675975317E-3</v>
      </c>
      <c r="G76" s="91">
        <v>3.2144944841535957E-3</v>
      </c>
      <c r="H76" s="91">
        <v>3.525939577624274E-3</v>
      </c>
      <c r="I76" s="91">
        <v>3.7589006146610286E-3</v>
      </c>
      <c r="J76" s="91">
        <v>3.3172685138784528E-3</v>
      </c>
      <c r="K76" s="91">
        <v>3.1156455555155357E-3</v>
      </c>
      <c r="L76" s="91">
        <v>2.8713132529057015E-3</v>
      </c>
      <c r="M76" s="91">
        <v>2.9729810484183296E-3</v>
      </c>
      <c r="N76" s="91">
        <v>3.0631304514613E-3</v>
      </c>
      <c r="O76" s="91">
        <v>2.874402803915376E-3</v>
      </c>
      <c r="P76" s="91">
        <v>3.2830213041354036E-3</v>
      </c>
      <c r="Q76" s="91">
        <v>3.6090927326307949E-3</v>
      </c>
    </row>
    <row r="77" spans="1:17" x14ac:dyDescent="0.25">
      <c r="A77" s="92" t="s">
        <v>26</v>
      </c>
      <c r="B77" s="91">
        <v>3.9327068355321177E-3</v>
      </c>
      <c r="C77" s="91">
        <v>3.2333522106515679E-3</v>
      </c>
      <c r="D77" s="91">
        <v>3.5077793671253769E-3</v>
      </c>
      <c r="E77" s="91">
        <v>3.6953977669137634E-3</v>
      </c>
      <c r="F77" s="91">
        <v>3.4568478943769539E-3</v>
      </c>
      <c r="G77" s="91">
        <v>3.6504684324092456E-3</v>
      </c>
      <c r="H77" s="91">
        <v>4.0041540547514519E-3</v>
      </c>
      <c r="I77" s="91">
        <v>4.268711021912625E-3</v>
      </c>
      <c r="J77" s="91">
        <v>3.7671814499712786E-3</v>
      </c>
      <c r="K77" s="91">
        <v>3.5382128677008406E-3</v>
      </c>
      <c r="L77" s="91">
        <v>3.2607423782997943E-3</v>
      </c>
      <c r="M77" s="91">
        <v>3.3761991258353902E-3</v>
      </c>
      <c r="N77" s="91">
        <v>3.4785752697769016E-3</v>
      </c>
      <c r="O77" s="91">
        <v>3.2642509574828454E-3</v>
      </c>
      <c r="P77" s="91">
        <v>0</v>
      </c>
      <c r="Q77" s="91">
        <v>4.0985850668135149E-3</v>
      </c>
    </row>
    <row r="78" spans="1:17" x14ac:dyDescent="0.25">
      <c r="A78" s="92" t="s">
        <v>126</v>
      </c>
      <c r="B78" s="91">
        <v>0</v>
      </c>
      <c r="C78" s="91">
        <v>0</v>
      </c>
      <c r="D78" s="91">
        <v>0</v>
      </c>
      <c r="E78" s="91">
        <v>0</v>
      </c>
      <c r="F78" s="91">
        <v>0</v>
      </c>
      <c r="G78" s="91">
        <v>0</v>
      </c>
      <c r="H78" s="91">
        <v>0</v>
      </c>
      <c r="I78" s="91">
        <v>0</v>
      </c>
      <c r="J78" s="91">
        <v>0</v>
      </c>
      <c r="K78" s="91">
        <v>0</v>
      </c>
      <c r="L78" s="91">
        <v>0</v>
      </c>
      <c r="M78" s="91">
        <v>0</v>
      </c>
      <c r="N78" s="91">
        <v>0</v>
      </c>
      <c r="O78" s="91">
        <v>0</v>
      </c>
      <c r="P78" s="91">
        <v>0</v>
      </c>
      <c r="Q78" s="91">
        <v>0</v>
      </c>
    </row>
    <row r="79" spans="1:17" x14ac:dyDescent="0.25">
      <c r="A79" s="92" t="s">
        <v>21</v>
      </c>
      <c r="B79" s="157">
        <v>0</v>
      </c>
      <c r="C79" s="157">
        <v>0</v>
      </c>
      <c r="D79" s="157">
        <v>0</v>
      </c>
      <c r="E79" s="157">
        <v>0</v>
      </c>
      <c r="F79" s="157">
        <v>0</v>
      </c>
      <c r="G79" s="157">
        <v>0</v>
      </c>
      <c r="H79" s="157">
        <v>0</v>
      </c>
      <c r="I79" s="157">
        <v>0</v>
      </c>
      <c r="J79" s="157">
        <v>0</v>
      </c>
      <c r="K79" s="157">
        <v>0</v>
      </c>
      <c r="L79" s="157">
        <v>0</v>
      </c>
      <c r="M79" s="157">
        <v>0</v>
      </c>
      <c r="N79" s="157">
        <v>0</v>
      </c>
      <c r="O79" s="157">
        <v>0</v>
      </c>
      <c r="P79" s="157">
        <v>0</v>
      </c>
      <c r="Q79" s="157">
        <v>0</v>
      </c>
    </row>
    <row r="80" spans="1:17" x14ac:dyDescent="0.25">
      <c r="A80" s="156" t="s">
        <v>149</v>
      </c>
      <c r="B80" s="204">
        <v>2.0904613053529717</v>
      </c>
      <c r="C80" s="204">
        <v>1.5689960835973986</v>
      </c>
      <c r="D80" s="204">
        <v>1.6982435235221542</v>
      </c>
      <c r="E80" s="204">
        <v>1.7990966265402311</v>
      </c>
      <c r="F80" s="204">
        <v>1.6697034924453076</v>
      </c>
      <c r="G80" s="204">
        <v>1.7622013677854815</v>
      </c>
      <c r="H80" s="204">
        <v>1.9297383046898289</v>
      </c>
      <c r="I80" s="204">
        <v>2.0155231856958955</v>
      </c>
      <c r="J80" s="204">
        <v>1.9368619767679469</v>
      </c>
      <c r="K80" s="204">
        <v>1.8265767021720571</v>
      </c>
      <c r="L80" s="204">
        <v>1.7000005444144075</v>
      </c>
      <c r="M80" s="204">
        <v>1.7683186421478445</v>
      </c>
      <c r="N80" s="204">
        <v>1.8032468021329631</v>
      </c>
      <c r="O80" s="204">
        <v>1.70169237061173</v>
      </c>
      <c r="P80" s="204">
        <v>2.0766603904859702</v>
      </c>
      <c r="Q80" s="204">
        <v>2.1511491999182275</v>
      </c>
    </row>
    <row r="81" spans="1:17" x14ac:dyDescent="0.25">
      <c r="A81" s="152" t="s">
        <v>166</v>
      </c>
      <c r="B81" s="151">
        <v>2.0904613053529717</v>
      </c>
      <c r="C81" s="151">
        <v>1.5689960835973986</v>
      </c>
      <c r="D81" s="151">
        <v>1.6982435235221542</v>
      </c>
      <c r="E81" s="151">
        <v>1.7990966265402311</v>
      </c>
      <c r="F81" s="151">
        <v>1.6697034924453076</v>
      </c>
      <c r="G81" s="151">
        <v>1.7622013677854815</v>
      </c>
      <c r="H81" s="151">
        <v>1.9297383046898289</v>
      </c>
      <c r="I81" s="151">
        <v>2.0155231856958955</v>
      </c>
      <c r="J81" s="151">
        <v>1.9368619767679469</v>
      </c>
      <c r="K81" s="151">
        <v>1.8265767021720571</v>
      </c>
      <c r="L81" s="151">
        <v>1.7000005444144075</v>
      </c>
      <c r="M81" s="151">
        <v>1.7683186421478445</v>
      </c>
      <c r="N81" s="151">
        <v>1.8032468021329631</v>
      </c>
      <c r="O81" s="151">
        <v>1.70169237061173</v>
      </c>
      <c r="P81" s="151">
        <v>2.0766603904859702</v>
      </c>
      <c r="Q81" s="151">
        <v>2.1511491999182275</v>
      </c>
    </row>
    <row r="82" spans="1:17" x14ac:dyDescent="0.25">
      <c r="A82" s="154" t="s">
        <v>30</v>
      </c>
      <c r="B82" s="153">
        <v>0.40673883936156502</v>
      </c>
      <c r="C82" s="153">
        <v>0.12889480085639124</v>
      </c>
      <c r="D82" s="153">
        <v>0.17705830341394649</v>
      </c>
      <c r="E82" s="153">
        <v>0.18958509291941328</v>
      </c>
      <c r="F82" s="153">
        <v>0.16898155455793343</v>
      </c>
      <c r="G82" s="153">
        <v>0.17774627399185683</v>
      </c>
      <c r="H82" s="153">
        <v>0.19994565059413247</v>
      </c>
      <c r="I82" s="153">
        <v>0.17078050686255286</v>
      </c>
      <c r="J82" s="153">
        <v>0.34305239729593279</v>
      </c>
      <c r="K82" s="153">
        <v>0.31452254682427533</v>
      </c>
      <c r="L82" s="153">
        <v>0.31776006429189219</v>
      </c>
      <c r="M82" s="153">
        <v>0.3054924272923229</v>
      </c>
      <c r="N82" s="153">
        <v>0.31192355704905378</v>
      </c>
      <c r="O82" s="153">
        <v>0.30394008667842004</v>
      </c>
      <c r="P82" s="153">
        <v>0.37823139152995278</v>
      </c>
      <c r="Q82" s="153">
        <v>0.35870077160324204</v>
      </c>
    </row>
    <row r="83" spans="1:17" x14ac:dyDescent="0.25">
      <c r="A83" s="154" t="s">
        <v>125</v>
      </c>
      <c r="B83" s="153">
        <v>0.45704432776462905</v>
      </c>
      <c r="C83" s="153">
        <v>0.37980767912376057</v>
      </c>
      <c r="D83" s="153">
        <v>0.28354265473416324</v>
      </c>
      <c r="E83" s="153">
        <v>0.33073138687571257</v>
      </c>
      <c r="F83" s="153">
        <v>0.28006440732060944</v>
      </c>
      <c r="G83" s="153">
        <v>0.29365119063372891</v>
      </c>
      <c r="H83" s="153">
        <v>0.29390737065754946</v>
      </c>
      <c r="I83" s="153">
        <v>0.2695210625412307</v>
      </c>
      <c r="J83" s="153">
        <v>0.30827130190365354</v>
      </c>
      <c r="K83" s="153">
        <v>0.34333054508006883</v>
      </c>
      <c r="L83" s="153">
        <v>0.30078529195978609</v>
      </c>
      <c r="M83" s="153">
        <v>0.41587638309751823</v>
      </c>
      <c r="N83" s="153">
        <v>0.36008637532903243</v>
      </c>
      <c r="O83" s="153">
        <v>0.34329346138669486</v>
      </c>
      <c r="P83" s="153">
        <v>0.84602420485524121</v>
      </c>
      <c r="Q83" s="153">
        <v>0.55997058823838763</v>
      </c>
    </row>
    <row r="84" spans="1:17" x14ac:dyDescent="0.25">
      <c r="A84" s="154" t="s">
        <v>29</v>
      </c>
      <c r="B84" s="153">
        <v>0.89914108658132086</v>
      </c>
      <c r="C84" s="153">
        <v>0.73924651431384936</v>
      </c>
      <c r="D84" s="153">
        <v>0.80198923630621877</v>
      </c>
      <c r="E84" s="153">
        <v>0.84488473269161168</v>
      </c>
      <c r="F84" s="153">
        <v>0.79034469180713518</v>
      </c>
      <c r="G84" s="153">
        <v>0.83461246670911537</v>
      </c>
      <c r="H84" s="153">
        <v>0.91547617918005353</v>
      </c>
      <c r="I84" s="153">
        <v>0.97596226392116814</v>
      </c>
      <c r="J84" s="153">
        <v>0.86129675155861452</v>
      </c>
      <c r="K84" s="153">
        <v>0.80894729647197061</v>
      </c>
      <c r="L84" s="153">
        <v>0.74550877237955615</v>
      </c>
      <c r="M84" s="153">
        <v>0.77190583419315417</v>
      </c>
      <c r="N84" s="153">
        <v>0.79531225657681537</v>
      </c>
      <c r="O84" s="153">
        <v>0.74631094447906332</v>
      </c>
      <c r="P84" s="153">
        <v>0.85240479410077596</v>
      </c>
      <c r="Q84" s="153">
        <v>0.93706609328840318</v>
      </c>
    </row>
    <row r="85" spans="1:17" x14ac:dyDescent="0.25">
      <c r="A85" s="154" t="s">
        <v>26</v>
      </c>
      <c r="B85" s="153">
        <v>0.32753705164545677</v>
      </c>
      <c r="C85" s="153">
        <v>0.32104708930339748</v>
      </c>
      <c r="D85" s="153">
        <v>0.43565332906782583</v>
      </c>
      <c r="E85" s="153">
        <v>0.43389541405349369</v>
      </c>
      <c r="F85" s="153">
        <v>0.4303128387596295</v>
      </c>
      <c r="G85" s="153">
        <v>0.45619143645078042</v>
      </c>
      <c r="H85" s="153">
        <v>0.5204091042580935</v>
      </c>
      <c r="I85" s="153">
        <v>0.59925935237094374</v>
      </c>
      <c r="J85" s="153">
        <v>0.42424152600974596</v>
      </c>
      <c r="K85" s="153">
        <v>0.35977631379574232</v>
      </c>
      <c r="L85" s="153">
        <v>0.33594641578317297</v>
      </c>
      <c r="M85" s="153">
        <v>0.27504399756484915</v>
      </c>
      <c r="N85" s="153">
        <v>0.3359246131780616</v>
      </c>
      <c r="O85" s="153">
        <v>0.30814787806755167</v>
      </c>
      <c r="P85" s="153">
        <v>0</v>
      </c>
      <c r="Q85" s="153">
        <v>0.29541174678819465</v>
      </c>
    </row>
    <row r="86" spans="1:17" x14ac:dyDescent="0.25">
      <c r="A86" s="152" t="s">
        <v>165</v>
      </c>
      <c r="B86" s="151">
        <v>0</v>
      </c>
      <c r="C86" s="151">
        <v>0</v>
      </c>
      <c r="D86" s="151">
        <v>0</v>
      </c>
      <c r="E86" s="151">
        <v>0</v>
      </c>
      <c r="F86" s="151">
        <v>0</v>
      </c>
      <c r="G86" s="151">
        <v>0</v>
      </c>
      <c r="H86" s="151">
        <v>0</v>
      </c>
      <c r="I86" s="151">
        <v>0</v>
      </c>
      <c r="J86" s="151">
        <v>0</v>
      </c>
      <c r="K86" s="151">
        <v>0</v>
      </c>
      <c r="L86" s="151">
        <v>0</v>
      </c>
      <c r="M86" s="151">
        <v>0</v>
      </c>
      <c r="N86" s="151">
        <v>0</v>
      </c>
      <c r="O86" s="151">
        <v>0</v>
      </c>
      <c r="P86" s="151">
        <v>0</v>
      </c>
      <c r="Q86" s="151">
        <v>0</v>
      </c>
    </row>
    <row r="87" spans="1:17" x14ac:dyDescent="0.25">
      <c r="A87" s="156" t="s">
        <v>148</v>
      </c>
      <c r="B87" s="206">
        <v>1.3259840526825983</v>
      </c>
      <c r="C87" s="206">
        <v>0.31516035872633241</v>
      </c>
      <c r="D87" s="206">
        <v>0.41612087453736707</v>
      </c>
      <c r="E87" s="206">
        <v>0.44518505386130469</v>
      </c>
      <c r="F87" s="206">
        <v>0.39879410845333607</v>
      </c>
      <c r="G87" s="206">
        <v>0.41965947010660803</v>
      </c>
      <c r="H87" s="206">
        <v>0.4700591387781845</v>
      </c>
      <c r="I87" s="206">
        <v>0.41344725353556028</v>
      </c>
      <c r="J87" s="206">
        <v>0.76063564171561426</v>
      </c>
      <c r="K87" s="206">
        <v>0.69955194386287745</v>
      </c>
      <c r="L87" s="206">
        <v>0.70167364649468089</v>
      </c>
      <c r="M87" s="206">
        <v>0.68001940238024194</v>
      </c>
      <c r="N87" s="206">
        <v>0.69368262218563748</v>
      </c>
      <c r="O87" s="206">
        <v>0.67408220801739782</v>
      </c>
      <c r="P87" s="206">
        <v>0.84128566619261835</v>
      </c>
      <c r="Q87" s="206">
        <v>0.90992515497158444</v>
      </c>
    </row>
    <row r="88" spans="1:17" x14ac:dyDescent="0.25">
      <c r="A88" s="152" t="s">
        <v>164</v>
      </c>
      <c r="B88" s="151">
        <v>1.3259840526825983</v>
      </c>
      <c r="C88" s="151">
        <v>0.31516035872633241</v>
      </c>
      <c r="D88" s="151">
        <v>0.41612087453736707</v>
      </c>
      <c r="E88" s="151">
        <v>0.44518505386130469</v>
      </c>
      <c r="F88" s="151">
        <v>0.39879410845333607</v>
      </c>
      <c r="G88" s="151">
        <v>0.41965947010660803</v>
      </c>
      <c r="H88" s="151">
        <v>0.4700591387781845</v>
      </c>
      <c r="I88" s="151">
        <v>0.41344725353556028</v>
      </c>
      <c r="J88" s="151">
        <v>0.76063564171561426</v>
      </c>
      <c r="K88" s="151">
        <v>0.69955194386287745</v>
      </c>
      <c r="L88" s="151">
        <v>0.70167364649468089</v>
      </c>
      <c r="M88" s="151">
        <v>0.68001940238024194</v>
      </c>
      <c r="N88" s="151">
        <v>0.69368262218563748</v>
      </c>
      <c r="O88" s="151">
        <v>0.67408220801739782</v>
      </c>
      <c r="P88" s="151">
        <v>0.84128566619261835</v>
      </c>
      <c r="Q88" s="151">
        <v>0.90992515497158444</v>
      </c>
    </row>
    <row r="89" spans="1:17" x14ac:dyDescent="0.25">
      <c r="A89" s="154" t="s">
        <v>30</v>
      </c>
      <c r="B89" s="205">
        <v>0.84192039120116946</v>
      </c>
      <c r="C89" s="205">
        <v>0.26680304573604563</v>
      </c>
      <c r="D89" s="205">
        <v>0.36649806128588647</v>
      </c>
      <c r="E89" s="205">
        <v>0.39242762222354277</v>
      </c>
      <c r="F89" s="205">
        <v>0.34977976714126618</v>
      </c>
      <c r="G89" s="205">
        <v>0.36792211132005176</v>
      </c>
      <c r="H89" s="205">
        <v>0.41387323775476059</v>
      </c>
      <c r="I89" s="205">
        <v>0.35350347012088518</v>
      </c>
      <c r="J89" s="205">
        <v>0.7100939978764742</v>
      </c>
      <c r="K89" s="205">
        <v>0.65103924198517216</v>
      </c>
      <c r="L89" s="205">
        <v>0.6577406722619934</v>
      </c>
      <c r="M89" s="205">
        <v>0.63234753853027703</v>
      </c>
      <c r="N89" s="205">
        <v>0.64565951849548298</v>
      </c>
      <c r="O89" s="205">
        <v>0.62913430416351235</v>
      </c>
      <c r="P89" s="205">
        <v>0.78291200717713361</v>
      </c>
      <c r="Q89" s="205">
        <v>0.74248501674045009</v>
      </c>
    </row>
    <row r="90" spans="1:17" x14ac:dyDescent="0.25">
      <c r="A90" s="154" t="s">
        <v>125</v>
      </c>
      <c r="B90" s="205">
        <v>0.28198292307601053</v>
      </c>
      <c r="C90" s="205">
        <v>2.6205827002817959E-2</v>
      </c>
      <c r="D90" s="205">
        <v>1.956376915555218E-2</v>
      </c>
      <c r="E90" s="205">
        <v>2.281967949900986E-2</v>
      </c>
      <c r="F90" s="205">
        <v>1.9323778352304331E-2</v>
      </c>
      <c r="G90" s="205">
        <v>2.0261234103198564E-2</v>
      </c>
      <c r="H90" s="205">
        <v>2.0278909915865836E-2</v>
      </c>
      <c r="I90" s="205">
        <v>1.8596312625553155E-2</v>
      </c>
      <c r="J90" s="205">
        <v>2.1269987026745256E-2</v>
      </c>
      <c r="K90" s="205">
        <v>2.3688991465124373E-2</v>
      </c>
      <c r="L90" s="205">
        <v>2.0753470135925919E-2</v>
      </c>
      <c r="M90" s="205">
        <v>2.8694481836582283E-2</v>
      </c>
      <c r="N90" s="205">
        <v>2.4845103921318067E-2</v>
      </c>
      <c r="O90" s="205">
        <v>2.3686432778435029E-2</v>
      </c>
      <c r="P90" s="205">
        <v>5.8373659015484754E-2</v>
      </c>
      <c r="Q90" s="205">
        <v>0.10961361821563871</v>
      </c>
    </row>
    <row r="91" spans="1:17" x14ac:dyDescent="0.25">
      <c r="A91" s="154" t="s">
        <v>29</v>
      </c>
      <c r="B91" s="205">
        <v>0</v>
      </c>
      <c r="C91" s="205">
        <v>0</v>
      </c>
      <c r="D91" s="205">
        <v>0</v>
      </c>
      <c r="E91" s="205">
        <v>0</v>
      </c>
      <c r="F91" s="205">
        <v>0</v>
      </c>
      <c r="G91" s="205">
        <v>0</v>
      </c>
      <c r="H91" s="205">
        <v>0</v>
      </c>
      <c r="I91" s="205">
        <v>0</v>
      </c>
      <c r="J91" s="205">
        <v>0</v>
      </c>
      <c r="K91" s="205">
        <v>0</v>
      </c>
      <c r="L91" s="205">
        <v>0</v>
      </c>
      <c r="M91" s="205">
        <v>0</v>
      </c>
      <c r="N91" s="205">
        <v>0</v>
      </c>
      <c r="O91" s="205">
        <v>0</v>
      </c>
      <c r="P91" s="205">
        <v>0</v>
      </c>
      <c r="Q91" s="205">
        <v>0</v>
      </c>
    </row>
    <row r="92" spans="1:17" x14ac:dyDescent="0.25">
      <c r="A92" s="154" t="s">
        <v>26</v>
      </c>
      <c r="B92" s="205">
        <v>0.20208073840541843</v>
      </c>
      <c r="C92" s="205">
        <v>2.2151485987468786E-2</v>
      </c>
      <c r="D92" s="205">
        <v>3.0059044095928411E-2</v>
      </c>
      <c r="E92" s="205">
        <v>2.9937752138752074E-2</v>
      </c>
      <c r="F92" s="205">
        <v>2.9690562959765548E-2</v>
      </c>
      <c r="G92" s="205">
        <v>3.1476124683357698E-2</v>
      </c>
      <c r="H92" s="205">
        <v>3.5906991107558052E-2</v>
      </c>
      <c r="I92" s="205">
        <v>4.1347470789121932E-2</v>
      </c>
      <c r="J92" s="205">
        <v>2.9271656812394801E-2</v>
      </c>
      <c r="K92" s="205">
        <v>2.4823710412580947E-2</v>
      </c>
      <c r="L92" s="205">
        <v>2.3179504096761616E-2</v>
      </c>
      <c r="M92" s="205">
        <v>1.897738201338264E-2</v>
      </c>
      <c r="N92" s="205">
        <v>2.3177999768836399E-2</v>
      </c>
      <c r="O92" s="205">
        <v>2.1261471075450369E-2</v>
      </c>
      <c r="P92" s="205">
        <v>0</v>
      </c>
      <c r="Q92" s="205">
        <v>5.7826520015495625E-2</v>
      </c>
    </row>
    <row r="93" spans="1:17" x14ac:dyDescent="0.25">
      <c r="A93" s="152" t="s">
        <v>163</v>
      </c>
      <c r="B93" s="151">
        <v>0</v>
      </c>
      <c r="C93" s="151">
        <v>0</v>
      </c>
      <c r="D93" s="151">
        <v>0</v>
      </c>
      <c r="E93" s="151">
        <v>0</v>
      </c>
      <c r="F93" s="151">
        <v>0</v>
      </c>
      <c r="G93" s="151">
        <v>0</v>
      </c>
      <c r="H93" s="151">
        <v>0</v>
      </c>
      <c r="I93" s="151">
        <v>0</v>
      </c>
      <c r="J93" s="151">
        <v>0</v>
      </c>
      <c r="K93" s="151">
        <v>0</v>
      </c>
      <c r="L93" s="151">
        <v>0</v>
      </c>
      <c r="M93" s="151">
        <v>0</v>
      </c>
      <c r="N93" s="151">
        <v>0</v>
      </c>
      <c r="O93" s="151">
        <v>0</v>
      </c>
      <c r="P93" s="151">
        <v>0</v>
      </c>
      <c r="Q93" s="151">
        <v>0</v>
      </c>
    </row>
    <row r="94" spans="1:17" x14ac:dyDescent="0.25">
      <c r="A94" s="156" t="s">
        <v>147</v>
      </c>
      <c r="B94" s="206">
        <v>3.545579576065812</v>
      </c>
      <c r="C94" s="206">
        <v>2.8229375409890891</v>
      </c>
      <c r="D94" s="206">
        <v>2.5927255149227135</v>
      </c>
      <c r="E94" s="206">
        <v>2.6459560485344009</v>
      </c>
      <c r="F94" s="206">
        <v>2.5333615060032866</v>
      </c>
      <c r="G94" s="206">
        <v>2.5570174501089271</v>
      </c>
      <c r="H94" s="206">
        <v>2.8987541215541084</v>
      </c>
      <c r="I94" s="206">
        <v>3.2222097181590823</v>
      </c>
      <c r="J94" s="206">
        <v>3.246251530117771</v>
      </c>
      <c r="K94" s="206">
        <v>2.9957186073900512</v>
      </c>
      <c r="L94" s="206">
        <v>2.8737948123001162</v>
      </c>
      <c r="M94" s="206">
        <v>2.8698190851221352</v>
      </c>
      <c r="N94" s="206">
        <v>2.7710023888251873</v>
      </c>
      <c r="O94" s="206">
        <v>2.6227592490940292</v>
      </c>
      <c r="P94" s="206">
        <v>2.6083785148080478</v>
      </c>
      <c r="Q94" s="206">
        <v>3.7187297444356169</v>
      </c>
    </row>
    <row r="95" spans="1:17" x14ac:dyDescent="0.25">
      <c r="A95" s="152" t="s">
        <v>162</v>
      </c>
      <c r="B95" s="151">
        <v>1.0651274664938239</v>
      </c>
      <c r="C95" s="151">
        <v>0.78005224253819883</v>
      </c>
      <c r="D95" s="151">
        <v>0.33500755832545492</v>
      </c>
      <c r="E95" s="151">
        <v>0.30085448854289565</v>
      </c>
      <c r="F95" s="151">
        <v>0.30943231412016986</v>
      </c>
      <c r="G95" s="151">
        <v>0.25131067337537183</v>
      </c>
      <c r="H95" s="151">
        <v>0.37310639823507152</v>
      </c>
      <c r="I95" s="151">
        <v>0.52876191665769401</v>
      </c>
      <c r="J95" s="151">
        <v>0.83165196123953677</v>
      </c>
      <c r="K95" s="151">
        <v>0.7449230017297237</v>
      </c>
      <c r="L95" s="151">
        <v>0.81902690891090835</v>
      </c>
      <c r="M95" s="151">
        <v>0.7230172550319599</v>
      </c>
      <c r="N95" s="151">
        <v>0.54014633846800775</v>
      </c>
      <c r="O95" s="151">
        <v>0.53095343461902555</v>
      </c>
      <c r="P95" s="151">
        <v>0.19120065378652082</v>
      </c>
      <c r="Q95" s="151">
        <v>1.1069046173916941</v>
      </c>
    </row>
    <row r="96" spans="1:17" x14ac:dyDescent="0.25">
      <c r="A96" s="154" t="s">
        <v>30</v>
      </c>
      <c r="B96" s="153">
        <v>0.17606679741214934</v>
      </c>
      <c r="C96" s="153">
        <v>5.5795248925534606E-2</v>
      </c>
      <c r="D96" s="153">
        <v>7.6643992214400727E-2</v>
      </c>
      <c r="E96" s="153">
        <v>8.2066517669667577E-2</v>
      </c>
      <c r="F96" s="153">
        <v>7.3147775067268855E-2</v>
      </c>
      <c r="G96" s="153">
        <v>7.6941797008643037E-2</v>
      </c>
      <c r="H96" s="153">
        <v>8.6551337000063497E-2</v>
      </c>
      <c r="I96" s="153">
        <v>7.3926495318004368E-2</v>
      </c>
      <c r="J96" s="153">
        <v>0.14849857228107813</v>
      </c>
      <c r="K96" s="153">
        <v>0.13614873273519931</v>
      </c>
      <c r="L96" s="153">
        <v>0.13755017089877394</v>
      </c>
      <c r="M96" s="153">
        <v>0.13223982590757644</v>
      </c>
      <c r="N96" s="153">
        <v>0.13502369681055454</v>
      </c>
      <c r="O96" s="153">
        <v>0.13156785752410116</v>
      </c>
      <c r="P96" s="153">
        <v>0.16372665539378625</v>
      </c>
      <c r="Q96" s="153">
        <v>0.15527235162636749</v>
      </c>
    </row>
    <row r="97" spans="1:17" x14ac:dyDescent="0.25">
      <c r="A97" s="154" t="s">
        <v>125</v>
      </c>
      <c r="B97" s="153">
        <v>0.51790693292762802</v>
      </c>
      <c r="C97" s="153">
        <v>0.39248982845690378</v>
      </c>
      <c r="D97" s="153">
        <v>0.10185970593779597</v>
      </c>
      <c r="E97" s="153">
        <v>9.4634466056762748E-2</v>
      </c>
      <c r="F97" s="153">
        <v>9.3154573508678382E-2</v>
      </c>
      <c r="G97" s="153">
        <v>6.8285832660170437E-2</v>
      </c>
      <c r="H97" s="153">
        <v>0.10342495478176217</v>
      </c>
      <c r="I97" s="153">
        <v>0.14110323383988116</v>
      </c>
      <c r="J97" s="153">
        <v>0.28749883495421136</v>
      </c>
      <c r="K97" s="153">
        <v>0.29726747643849655</v>
      </c>
      <c r="L97" s="153">
        <v>0.32192236873733704</v>
      </c>
      <c r="M97" s="153">
        <v>0.35559868736881423</v>
      </c>
      <c r="N97" s="153">
        <v>0.20959316161237299</v>
      </c>
      <c r="O97" s="153">
        <v>0.21046631351903811</v>
      </c>
      <c r="P97" s="153">
        <v>2.7473998392734556E-2</v>
      </c>
      <c r="Q97" s="153">
        <v>0.62297999131660731</v>
      </c>
    </row>
    <row r="98" spans="1:17" x14ac:dyDescent="0.25">
      <c r="A98" s="154" t="s">
        <v>26</v>
      </c>
      <c r="B98" s="153">
        <v>0.37115373615404662</v>
      </c>
      <c r="C98" s="153">
        <v>0.33176716515576049</v>
      </c>
      <c r="D98" s="153">
        <v>0.15650386017325821</v>
      </c>
      <c r="E98" s="153">
        <v>0.12415350481646534</v>
      </c>
      <c r="F98" s="153">
        <v>0.14312996554422264</v>
      </c>
      <c r="G98" s="153">
        <v>0.10608304370655836</v>
      </c>
      <c r="H98" s="153">
        <v>0.18313010645324587</v>
      </c>
      <c r="I98" s="153">
        <v>0.31373218749980841</v>
      </c>
      <c r="J98" s="153">
        <v>0.39565455400424737</v>
      </c>
      <c r="K98" s="153">
        <v>0.31150679255602792</v>
      </c>
      <c r="L98" s="153">
        <v>0.35955436927479739</v>
      </c>
      <c r="M98" s="153">
        <v>0.23517874175556927</v>
      </c>
      <c r="N98" s="153">
        <v>0.19552948004508022</v>
      </c>
      <c r="O98" s="153">
        <v>0.18891926357588631</v>
      </c>
      <c r="P98" s="153">
        <v>0</v>
      </c>
      <c r="Q98" s="153">
        <v>0.32865227444871931</v>
      </c>
    </row>
    <row r="99" spans="1:17" x14ac:dyDescent="0.25">
      <c r="A99" s="152" t="s">
        <v>161</v>
      </c>
      <c r="B99" s="151">
        <v>2.480452109571988</v>
      </c>
      <c r="C99" s="151">
        <v>2.0428852984508903</v>
      </c>
      <c r="D99" s="151">
        <v>2.2577179565972587</v>
      </c>
      <c r="E99" s="151">
        <v>2.3451015599915053</v>
      </c>
      <c r="F99" s="151">
        <v>2.2239291918831166</v>
      </c>
      <c r="G99" s="151">
        <v>2.3057067767335551</v>
      </c>
      <c r="H99" s="151">
        <v>2.5256477233190369</v>
      </c>
      <c r="I99" s="151">
        <v>2.6934478015013883</v>
      </c>
      <c r="J99" s="151">
        <v>2.4145995688782342</v>
      </c>
      <c r="K99" s="151">
        <v>2.2507956056603278</v>
      </c>
      <c r="L99" s="151">
        <v>2.0547679033892079</v>
      </c>
      <c r="M99" s="151">
        <v>2.1468018300901752</v>
      </c>
      <c r="N99" s="151">
        <v>2.2308560503571795</v>
      </c>
      <c r="O99" s="151">
        <v>2.0918058144750038</v>
      </c>
      <c r="P99" s="151">
        <v>2.4171778610215271</v>
      </c>
      <c r="Q99" s="151">
        <v>2.611825127043923</v>
      </c>
    </row>
    <row r="100" spans="1:17" x14ac:dyDescent="0.25">
      <c r="A100" s="150" t="s">
        <v>33</v>
      </c>
      <c r="B100" s="87">
        <v>1.9202995054381726</v>
      </c>
      <c r="C100" s="87">
        <v>1.5988179105536802</v>
      </c>
      <c r="D100" s="87">
        <v>1.9548249488194385</v>
      </c>
      <c r="E100" s="87">
        <v>1.8671538438866093</v>
      </c>
      <c r="F100" s="87">
        <v>1.9067186681747921</v>
      </c>
      <c r="G100" s="87">
        <v>1.9113644662910065</v>
      </c>
      <c r="H100" s="87">
        <v>2.0852066957925297</v>
      </c>
      <c r="I100" s="87">
        <v>2.2413192309961678</v>
      </c>
      <c r="J100" s="87">
        <v>2.1588712354517465</v>
      </c>
      <c r="K100" s="87">
        <v>1.9182099516449425</v>
      </c>
      <c r="L100" s="87">
        <v>1.6638819792926951</v>
      </c>
      <c r="M100" s="87">
        <v>1.798617306649051</v>
      </c>
      <c r="N100" s="87">
        <v>1.9781514721573992</v>
      </c>
      <c r="O100" s="87">
        <v>1.8453106812226876</v>
      </c>
      <c r="P100" s="87">
        <v>2.1178405478852671</v>
      </c>
      <c r="Q100" s="87">
        <v>2.1987139561868867</v>
      </c>
    </row>
    <row r="101" spans="1:17" x14ac:dyDescent="0.25">
      <c r="A101" s="150" t="s">
        <v>31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30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125</v>
      </c>
      <c r="B103" s="87">
        <v>0.10420591643979182</v>
      </c>
      <c r="C103" s="87">
        <v>7.8699737998939423E-2</v>
      </c>
      <c r="D103" s="87">
        <v>5.9604498106928146E-2</v>
      </c>
      <c r="E103" s="87">
        <v>6.9512070825625702E-2</v>
      </c>
      <c r="F103" s="87">
        <v>5.8738586318421861E-2</v>
      </c>
      <c r="G103" s="87">
        <v>6.1572081715089745E-2</v>
      </c>
      <c r="H103" s="87">
        <v>6.1811638964864142E-2</v>
      </c>
      <c r="I103" s="87">
        <v>5.5991326565955582E-2</v>
      </c>
      <c r="J103" s="87">
        <v>6.8827746736202719E-2</v>
      </c>
      <c r="K103" s="87">
        <v>7.6393897770346608E-2</v>
      </c>
      <c r="L103" s="87">
        <v>6.782191586102676E-2</v>
      </c>
      <c r="M103" s="87">
        <v>9.2835953796648163E-2</v>
      </c>
      <c r="N103" s="87">
        <v>8.0133748558340392E-2</v>
      </c>
      <c r="O103" s="87">
        <v>7.6809324273165058E-2</v>
      </c>
      <c r="P103" s="87">
        <v>0.19538055195655071</v>
      </c>
      <c r="Q103" s="87">
        <v>0.12468095121783397</v>
      </c>
    </row>
    <row r="104" spans="1:17" x14ac:dyDescent="0.25">
      <c r="A104" s="150" t="s">
        <v>29</v>
      </c>
      <c r="B104" s="87">
        <v>0.37880948472016107</v>
      </c>
      <c r="C104" s="87">
        <v>0.29666696005804927</v>
      </c>
      <c r="D104" s="87">
        <v>0.14924321643881591</v>
      </c>
      <c r="E104" s="87">
        <v>0.31444747658232192</v>
      </c>
      <c r="F104" s="87">
        <v>0.16579177887436625</v>
      </c>
      <c r="G104" s="87">
        <v>0.23455338224853189</v>
      </c>
      <c r="H104" s="87">
        <v>0.26656144842148416</v>
      </c>
      <c r="I104" s="87">
        <v>0.26916654841017029</v>
      </c>
      <c r="J104" s="87">
        <v>8.9546312544770065E-2</v>
      </c>
      <c r="K104" s="87">
        <v>0.17365001842771879</v>
      </c>
      <c r="L104" s="87">
        <v>0.24504117870978004</v>
      </c>
      <c r="M104" s="87">
        <v>0.19168275301829743</v>
      </c>
      <c r="N104" s="87">
        <v>9.5226595462463939E-2</v>
      </c>
      <c r="O104" s="87">
        <v>9.8328009034536437E-2</v>
      </c>
      <c r="P104" s="87">
        <v>0.10395676117970921</v>
      </c>
      <c r="Q104" s="87">
        <v>0.22021314849439533</v>
      </c>
    </row>
    <row r="105" spans="1:17" x14ac:dyDescent="0.25">
      <c r="A105" s="150" t="s">
        <v>28</v>
      </c>
      <c r="B105" s="87">
        <v>0</v>
      </c>
      <c r="C105" s="87">
        <v>0</v>
      </c>
      <c r="D105" s="87">
        <v>0</v>
      </c>
      <c r="E105" s="87">
        <v>0</v>
      </c>
      <c r="F105" s="87">
        <v>0</v>
      </c>
      <c r="G105" s="87">
        <v>0</v>
      </c>
      <c r="H105" s="87">
        <v>0</v>
      </c>
      <c r="I105" s="87">
        <v>0</v>
      </c>
      <c r="J105" s="87">
        <v>0</v>
      </c>
      <c r="K105" s="87">
        <v>0</v>
      </c>
      <c r="L105" s="87">
        <v>0</v>
      </c>
      <c r="M105" s="87">
        <v>0</v>
      </c>
      <c r="N105" s="87">
        <v>0</v>
      </c>
      <c r="O105" s="87">
        <v>0</v>
      </c>
      <c r="P105" s="87">
        <v>0</v>
      </c>
      <c r="Q105" s="87">
        <v>0</v>
      </c>
    </row>
    <row r="106" spans="1:17" x14ac:dyDescent="0.25">
      <c r="A106" s="150" t="s">
        <v>26</v>
      </c>
      <c r="B106" s="87">
        <v>7.7137202973862479E-2</v>
      </c>
      <c r="C106" s="87">
        <v>6.8700689840221429E-2</v>
      </c>
      <c r="D106" s="87">
        <v>9.4045293232076027E-2</v>
      </c>
      <c r="E106" s="87">
        <v>9.3988168696948204E-2</v>
      </c>
      <c r="F106" s="87">
        <v>9.268015851553614E-2</v>
      </c>
      <c r="G106" s="87">
        <v>9.8216846478926992E-2</v>
      </c>
      <c r="H106" s="87">
        <v>0.11206794014015878</v>
      </c>
      <c r="I106" s="87">
        <v>0.12697069552909435</v>
      </c>
      <c r="J106" s="87">
        <v>9.7354274145514688E-2</v>
      </c>
      <c r="K106" s="87">
        <v>8.2541737817319619E-2</v>
      </c>
      <c r="L106" s="87">
        <v>7.8022829525706036E-2</v>
      </c>
      <c r="M106" s="87">
        <v>6.3665816626178387E-2</v>
      </c>
      <c r="N106" s="87">
        <v>7.7344234178975874E-2</v>
      </c>
      <c r="O106" s="87">
        <v>7.135779994461465E-2</v>
      </c>
      <c r="P106" s="87">
        <v>0</v>
      </c>
      <c r="Q106" s="87">
        <v>6.8217071144807018E-2</v>
      </c>
    </row>
    <row r="107" spans="1:17" x14ac:dyDescent="0.25">
      <c r="A107" s="150" t="s">
        <v>25</v>
      </c>
      <c r="B107" s="87">
        <v>0</v>
      </c>
      <c r="C107" s="87">
        <v>0</v>
      </c>
      <c r="D107" s="87">
        <v>0</v>
      </c>
      <c r="E107" s="87">
        <v>0</v>
      </c>
      <c r="F107" s="87">
        <v>0</v>
      </c>
      <c r="G107" s="87">
        <v>0</v>
      </c>
      <c r="H107" s="87">
        <v>0</v>
      </c>
      <c r="I107" s="87">
        <v>0</v>
      </c>
      <c r="J107" s="87">
        <v>0</v>
      </c>
      <c r="K107" s="87">
        <v>0</v>
      </c>
      <c r="L107" s="87">
        <v>0</v>
      </c>
      <c r="M107" s="87">
        <v>0</v>
      </c>
      <c r="N107" s="87">
        <v>0</v>
      </c>
      <c r="O107" s="87">
        <v>0</v>
      </c>
      <c r="P107" s="87">
        <v>0</v>
      </c>
      <c r="Q107" s="87">
        <v>0</v>
      </c>
    </row>
    <row r="108" spans="1:17" x14ac:dyDescent="0.25">
      <c r="A108" s="150" t="s">
        <v>86</v>
      </c>
      <c r="B108" s="87">
        <v>0</v>
      </c>
      <c r="C108" s="87">
        <v>0</v>
      </c>
      <c r="D108" s="87">
        <v>0</v>
      </c>
      <c r="E108" s="87">
        <v>0</v>
      </c>
      <c r="F108" s="87">
        <v>0</v>
      </c>
      <c r="G108" s="87">
        <v>0</v>
      </c>
      <c r="H108" s="87">
        <v>0</v>
      </c>
      <c r="I108" s="87">
        <v>0</v>
      </c>
      <c r="J108" s="87">
        <v>0</v>
      </c>
      <c r="K108" s="87">
        <v>0</v>
      </c>
      <c r="L108" s="87">
        <v>0</v>
      </c>
      <c r="M108" s="87">
        <v>0</v>
      </c>
      <c r="N108" s="87">
        <v>0</v>
      </c>
      <c r="O108" s="87">
        <v>0</v>
      </c>
      <c r="P108" s="87">
        <v>0</v>
      </c>
      <c r="Q108" s="87">
        <v>0</v>
      </c>
    </row>
    <row r="109" spans="1:17" x14ac:dyDescent="0.25">
      <c r="A109" s="150" t="s">
        <v>22</v>
      </c>
      <c r="B109" s="87">
        <v>0</v>
      </c>
      <c r="C109" s="87">
        <v>0</v>
      </c>
      <c r="D109" s="87">
        <v>0</v>
      </c>
      <c r="E109" s="87">
        <v>0</v>
      </c>
      <c r="F109" s="87">
        <v>0</v>
      </c>
      <c r="G109" s="87">
        <v>0</v>
      </c>
      <c r="H109" s="87">
        <v>0</v>
      </c>
      <c r="I109" s="87">
        <v>0</v>
      </c>
      <c r="J109" s="87">
        <v>0</v>
      </c>
      <c r="K109" s="87">
        <v>0</v>
      </c>
      <c r="L109" s="87">
        <v>0</v>
      </c>
      <c r="M109" s="87">
        <v>0</v>
      </c>
      <c r="N109" s="87">
        <v>0</v>
      </c>
      <c r="O109" s="87">
        <v>0</v>
      </c>
      <c r="P109" s="87">
        <v>0</v>
      </c>
      <c r="Q109" s="87">
        <v>0</v>
      </c>
    </row>
    <row r="110" spans="1:17" x14ac:dyDescent="0.25">
      <c r="A110" s="149" t="s">
        <v>160</v>
      </c>
      <c r="B110" s="148">
        <v>0</v>
      </c>
      <c r="C110" s="148">
        <v>0</v>
      </c>
      <c r="D110" s="148">
        <v>0</v>
      </c>
      <c r="E110" s="148">
        <v>0</v>
      </c>
      <c r="F110" s="148">
        <v>0</v>
      </c>
      <c r="G110" s="148">
        <v>0</v>
      </c>
      <c r="H110" s="148">
        <v>0</v>
      </c>
      <c r="I110" s="148">
        <v>0</v>
      </c>
      <c r="J110" s="148">
        <v>0</v>
      </c>
      <c r="K110" s="148">
        <v>0</v>
      </c>
      <c r="L110" s="148">
        <v>0</v>
      </c>
      <c r="M110" s="148">
        <v>0</v>
      </c>
      <c r="N110" s="148">
        <v>0</v>
      </c>
      <c r="O110" s="148">
        <v>0</v>
      </c>
      <c r="P110" s="148">
        <v>0</v>
      </c>
      <c r="Q110" s="148">
        <v>0</v>
      </c>
    </row>
    <row r="111" spans="1:17" x14ac:dyDescent="0.25">
      <c r="A111" s="195"/>
      <c r="B111" s="194"/>
      <c r="C111" s="194"/>
      <c r="D111" s="194"/>
      <c r="E111" s="194"/>
      <c r="F111" s="194"/>
      <c r="G111" s="194"/>
      <c r="H111" s="194"/>
      <c r="I111" s="194"/>
      <c r="J111" s="194"/>
      <c r="K111" s="194"/>
      <c r="L111" s="194"/>
      <c r="M111" s="194"/>
      <c r="N111" s="194"/>
      <c r="O111" s="194"/>
      <c r="P111" s="194"/>
      <c r="Q111" s="194"/>
    </row>
    <row r="112" spans="1:17" ht="12.75" x14ac:dyDescent="0.25">
      <c r="A112" s="97" t="s">
        <v>42</v>
      </c>
      <c r="B112" s="96">
        <v>492.05312685268575</v>
      </c>
      <c r="C112" s="96">
        <v>442.71757610084262</v>
      </c>
      <c r="D112" s="96">
        <v>439.83016322899437</v>
      </c>
      <c r="E112" s="96">
        <v>426.56084664708806</v>
      </c>
      <c r="F112" s="96">
        <v>421.32535144722453</v>
      </c>
      <c r="G112" s="96">
        <v>409.81115890130377</v>
      </c>
      <c r="H112" s="96">
        <v>385.1529155494901</v>
      </c>
      <c r="I112" s="96">
        <v>414.52092812713551</v>
      </c>
      <c r="J112" s="96">
        <v>485.04851174448908</v>
      </c>
      <c r="K112" s="96">
        <v>465.45831809379484</v>
      </c>
      <c r="L112" s="96">
        <v>444.93630278226186</v>
      </c>
      <c r="M112" s="96">
        <v>426.63113409828111</v>
      </c>
      <c r="N112" s="96">
        <v>468.50256588977277</v>
      </c>
      <c r="O112" s="96">
        <v>456.83693906905683</v>
      </c>
      <c r="P112" s="96">
        <v>446.1751679401911</v>
      </c>
      <c r="Q112" s="96">
        <v>440.08076459139431</v>
      </c>
    </row>
    <row r="113" spans="1:17" x14ac:dyDescent="0.25">
      <c r="A113" s="132" t="s">
        <v>83</v>
      </c>
      <c r="B113" s="160">
        <v>0</v>
      </c>
      <c r="C113" s="160">
        <v>0</v>
      </c>
      <c r="D113" s="160">
        <v>0</v>
      </c>
      <c r="E113" s="160">
        <v>0</v>
      </c>
      <c r="F113" s="160">
        <v>0</v>
      </c>
      <c r="G113" s="160">
        <v>0</v>
      </c>
      <c r="H113" s="160">
        <v>0</v>
      </c>
      <c r="I113" s="160">
        <v>0</v>
      </c>
      <c r="J113" s="160">
        <v>0</v>
      </c>
      <c r="K113" s="160">
        <v>0</v>
      </c>
      <c r="L113" s="160">
        <v>0</v>
      </c>
      <c r="M113" s="160">
        <v>0</v>
      </c>
      <c r="N113" s="160">
        <v>0</v>
      </c>
      <c r="O113" s="160">
        <v>0</v>
      </c>
      <c r="P113" s="160">
        <v>0</v>
      </c>
      <c r="Q113" s="160">
        <v>0</v>
      </c>
    </row>
    <row r="114" spans="1:17" x14ac:dyDescent="0.25">
      <c r="A114" s="76" t="s">
        <v>82</v>
      </c>
      <c r="B114" s="159">
        <v>0</v>
      </c>
      <c r="C114" s="159">
        <v>0</v>
      </c>
      <c r="D114" s="159">
        <v>0</v>
      </c>
      <c r="E114" s="159">
        <v>0</v>
      </c>
      <c r="F114" s="159">
        <v>0</v>
      </c>
      <c r="G114" s="159">
        <v>0</v>
      </c>
      <c r="H114" s="159">
        <v>0</v>
      </c>
      <c r="I114" s="159">
        <v>0</v>
      </c>
      <c r="J114" s="159">
        <v>0</v>
      </c>
      <c r="K114" s="159">
        <v>0</v>
      </c>
      <c r="L114" s="159">
        <v>0</v>
      </c>
      <c r="M114" s="159">
        <v>0</v>
      </c>
      <c r="N114" s="159">
        <v>0</v>
      </c>
      <c r="O114" s="159">
        <v>0</v>
      </c>
      <c r="P114" s="159">
        <v>0</v>
      </c>
      <c r="Q114" s="159">
        <v>0</v>
      </c>
    </row>
    <row r="115" spans="1:17" x14ac:dyDescent="0.25">
      <c r="A115" s="76" t="s">
        <v>81</v>
      </c>
      <c r="B115" s="159">
        <v>0</v>
      </c>
      <c r="C115" s="159">
        <v>0</v>
      </c>
      <c r="D115" s="159">
        <v>0</v>
      </c>
      <c r="E115" s="159">
        <v>0</v>
      </c>
      <c r="F115" s="159">
        <v>0</v>
      </c>
      <c r="G115" s="159">
        <v>0</v>
      </c>
      <c r="H115" s="159">
        <v>0</v>
      </c>
      <c r="I115" s="159">
        <v>0</v>
      </c>
      <c r="J115" s="159">
        <v>0</v>
      </c>
      <c r="K115" s="159">
        <v>0</v>
      </c>
      <c r="L115" s="159">
        <v>0</v>
      </c>
      <c r="M115" s="159">
        <v>0</v>
      </c>
      <c r="N115" s="159">
        <v>0</v>
      </c>
      <c r="O115" s="159">
        <v>0</v>
      </c>
      <c r="P115" s="159">
        <v>0</v>
      </c>
      <c r="Q115" s="159">
        <v>0</v>
      </c>
    </row>
    <row r="116" spans="1:17" x14ac:dyDescent="0.25">
      <c r="A116" s="76" t="s">
        <v>80</v>
      </c>
      <c r="B116" s="159">
        <v>0</v>
      </c>
      <c r="C116" s="159">
        <v>0</v>
      </c>
      <c r="D116" s="159">
        <v>0</v>
      </c>
      <c r="E116" s="159">
        <v>0</v>
      </c>
      <c r="F116" s="159">
        <v>0</v>
      </c>
      <c r="G116" s="159">
        <v>0</v>
      </c>
      <c r="H116" s="159">
        <v>0</v>
      </c>
      <c r="I116" s="159">
        <v>0</v>
      </c>
      <c r="J116" s="159">
        <v>0</v>
      </c>
      <c r="K116" s="159">
        <v>0</v>
      </c>
      <c r="L116" s="159">
        <v>0</v>
      </c>
      <c r="M116" s="159">
        <v>0</v>
      </c>
      <c r="N116" s="159">
        <v>0</v>
      </c>
      <c r="O116" s="159">
        <v>0</v>
      </c>
      <c r="P116" s="159">
        <v>0</v>
      </c>
      <c r="Q116" s="159">
        <v>0</v>
      </c>
    </row>
    <row r="117" spans="1:17" x14ac:dyDescent="0.25">
      <c r="A117" s="129" t="s">
        <v>79</v>
      </c>
      <c r="B117" s="158">
        <v>0.18930580707302808</v>
      </c>
      <c r="C117" s="158">
        <v>0.21073921878182217</v>
      </c>
      <c r="D117" s="158">
        <v>0.2158045726961908</v>
      </c>
      <c r="E117" s="158">
        <v>0.2088112307827022</v>
      </c>
      <c r="F117" s="158">
        <v>0.21627855250620853</v>
      </c>
      <c r="G117" s="158">
        <v>0.23379433918199349</v>
      </c>
      <c r="H117" s="158">
        <v>0.22448489964535268</v>
      </c>
      <c r="I117" s="158">
        <v>0.22501495934997973</v>
      </c>
      <c r="J117" s="158">
        <v>0.21709356919441281</v>
      </c>
      <c r="K117" s="158">
        <v>0.20732003973632099</v>
      </c>
      <c r="L117" s="158">
        <v>0.18336177889785232</v>
      </c>
      <c r="M117" s="158">
        <v>0.21014259401751545</v>
      </c>
      <c r="N117" s="158">
        <v>0.21160582976678149</v>
      </c>
      <c r="O117" s="158">
        <v>0.20062850494408663</v>
      </c>
      <c r="P117" s="158">
        <v>9.4496294727879765E-2</v>
      </c>
      <c r="Q117" s="158">
        <v>0.19227765074753589</v>
      </c>
    </row>
    <row r="118" spans="1:17" x14ac:dyDescent="0.25">
      <c r="A118" s="92" t="s">
        <v>125</v>
      </c>
      <c r="B118" s="91">
        <v>8.8641771274005549E-2</v>
      </c>
      <c r="C118" s="91">
        <v>9.8677890121535716E-2</v>
      </c>
      <c r="D118" s="91">
        <v>0.10104972408712631</v>
      </c>
      <c r="E118" s="91">
        <v>9.7775116593985675E-2</v>
      </c>
      <c r="F118" s="91">
        <v>0.10127166344840476</v>
      </c>
      <c r="G118" s="91">
        <v>0.10947336829943582</v>
      </c>
      <c r="H118" s="91">
        <v>0.10511425632682865</v>
      </c>
      <c r="I118" s="91">
        <v>0.1053624548994218</v>
      </c>
      <c r="J118" s="91">
        <v>0.10165329211567767</v>
      </c>
      <c r="K118" s="91">
        <v>9.7076871686959776E-2</v>
      </c>
      <c r="L118" s="91">
        <v>8.585850120904176E-2</v>
      </c>
      <c r="M118" s="91">
        <v>9.8398522696353213E-2</v>
      </c>
      <c r="N118" s="91">
        <v>9.908367763487208E-2</v>
      </c>
      <c r="O118" s="91">
        <v>9.39435843055723E-2</v>
      </c>
      <c r="P118" s="91">
        <v>9.4496294727879765E-2</v>
      </c>
      <c r="Q118" s="91">
        <v>9.0033326511168452E-2</v>
      </c>
    </row>
    <row r="119" spans="1:17" x14ac:dyDescent="0.25">
      <c r="A119" s="92" t="s">
        <v>26</v>
      </c>
      <c r="B119" s="91">
        <v>0.10066403579902251</v>
      </c>
      <c r="C119" s="91">
        <v>0.11206132866028647</v>
      </c>
      <c r="D119" s="91">
        <v>0.1147548486090645</v>
      </c>
      <c r="E119" s="91">
        <v>0.11103611418871651</v>
      </c>
      <c r="F119" s="91">
        <v>0.11500688905780379</v>
      </c>
      <c r="G119" s="91">
        <v>0.12432097088255767</v>
      </c>
      <c r="H119" s="91">
        <v>0.11937064331852404</v>
      </c>
      <c r="I119" s="91">
        <v>0.11965250445055793</v>
      </c>
      <c r="J119" s="91">
        <v>0.11544027707873515</v>
      </c>
      <c r="K119" s="91">
        <v>0.11024316804936121</v>
      </c>
      <c r="L119" s="91">
        <v>9.7503277688810577E-2</v>
      </c>
      <c r="M119" s="91">
        <v>0.11174407132116225</v>
      </c>
      <c r="N119" s="91">
        <v>0.11252215213190943</v>
      </c>
      <c r="O119" s="91">
        <v>0.10668492063851431</v>
      </c>
      <c r="P119" s="91">
        <v>0</v>
      </c>
      <c r="Q119" s="91">
        <v>0.10224432423636742</v>
      </c>
    </row>
    <row r="120" spans="1:17" x14ac:dyDescent="0.25">
      <c r="A120" s="92" t="s">
        <v>126</v>
      </c>
      <c r="B120" s="91">
        <v>0</v>
      </c>
      <c r="C120" s="91">
        <v>0</v>
      </c>
      <c r="D120" s="91">
        <v>0</v>
      </c>
      <c r="E120" s="91">
        <v>0</v>
      </c>
      <c r="F120" s="91">
        <v>0</v>
      </c>
      <c r="G120" s="91">
        <v>0</v>
      </c>
      <c r="H120" s="91">
        <v>0</v>
      </c>
      <c r="I120" s="91">
        <v>0</v>
      </c>
      <c r="J120" s="91">
        <v>0</v>
      </c>
      <c r="K120" s="91">
        <v>0</v>
      </c>
      <c r="L120" s="91">
        <v>0</v>
      </c>
      <c r="M120" s="91">
        <v>0</v>
      </c>
      <c r="N120" s="91">
        <v>0</v>
      </c>
      <c r="O120" s="91">
        <v>0</v>
      </c>
      <c r="P120" s="91">
        <v>0</v>
      </c>
      <c r="Q120" s="91">
        <v>0</v>
      </c>
    </row>
    <row r="121" spans="1:17" x14ac:dyDescent="0.25">
      <c r="A121" s="92" t="s">
        <v>21</v>
      </c>
      <c r="B121" s="157">
        <v>0</v>
      </c>
      <c r="C121" s="157">
        <v>0</v>
      </c>
      <c r="D121" s="157">
        <v>0</v>
      </c>
      <c r="E121" s="157">
        <v>0</v>
      </c>
      <c r="F121" s="157">
        <v>0</v>
      </c>
      <c r="G121" s="157">
        <v>0</v>
      </c>
      <c r="H121" s="157">
        <v>0</v>
      </c>
      <c r="I121" s="157">
        <v>0</v>
      </c>
      <c r="J121" s="157">
        <v>0</v>
      </c>
      <c r="K121" s="157">
        <v>0</v>
      </c>
      <c r="L121" s="157">
        <v>0</v>
      </c>
      <c r="M121" s="157">
        <v>0</v>
      </c>
      <c r="N121" s="157">
        <v>0</v>
      </c>
      <c r="O121" s="157">
        <v>0</v>
      </c>
      <c r="P121" s="157">
        <v>0</v>
      </c>
      <c r="Q121" s="157">
        <v>0</v>
      </c>
    </row>
    <row r="122" spans="1:17" x14ac:dyDescent="0.25">
      <c r="A122" s="156" t="s">
        <v>146</v>
      </c>
      <c r="B122" s="206">
        <v>165.11601527737014</v>
      </c>
      <c r="C122" s="206">
        <v>128.00545524226348</v>
      </c>
      <c r="D122" s="206">
        <v>124.65840361126008</v>
      </c>
      <c r="E122" s="206">
        <v>123.52806640598125</v>
      </c>
      <c r="F122" s="206">
        <v>105.95042806528699</v>
      </c>
      <c r="G122" s="206">
        <v>92.761019983620358</v>
      </c>
      <c r="H122" s="206">
        <v>88.419715797909433</v>
      </c>
      <c r="I122" s="206">
        <v>91.848867682155884</v>
      </c>
      <c r="J122" s="206">
        <v>114.97449464725975</v>
      </c>
      <c r="K122" s="206">
        <v>117.61093394047091</v>
      </c>
      <c r="L122" s="206">
        <v>113.81221828934126</v>
      </c>
      <c r="M122" s="206">
        <v>93.233005386808671</v>
      </c>
      <c r="N122" s="206">
        <v>95.802074433256209</v>
      </c>
      <c r="O122" s="206">
        <v>86.053104434370923</v>
      </c>
      <c r="P122" s="206">
        <v>100.50057588854602</v>
      </c>
      <c r="Q122" s="206">
        <v>98.481108920026188</v>
      </c>
    </row>
    <row r="123" spans="1:17" x14ac:dyDescent="0.25">
      <c r="A123" s="152" t="s">
        <v>159</v>
      </c>
      <c r="B123" s="151">
        <v>165.11601527737014</v>
      </c>
      <c r="C123" s="151">
        <v>128.00545524226348</v>
      </c>
      <c r="D123" s="151">
        <v>124.65840361126008</v>
      </c>
      <c r="E123" s="151">
        <v>123.52806640598125</v>
      </c>
      <c r="F123" s="151">
        <v>105.95042806528699</v>
      </c>
      <c r="G123" s="151">
        <v>92.761019983620358</v>
      </c>
      <c r="H123" s="151">
        <v>88.419715797909433</v>
      </c>
      <c r="I123" s="151">
        <v>91.848867682155884</v>
      </c>
      <c r="J123" s="151">
        <v>114.97449464725975</v>
      </c>
      <c r="K123" s="151">
        <v>117.61093394047091</v>
      </c>
      <c r="L123" s="151">
        <v>113.81221828934126</v>
      </c>
      <c r="M123" s="151">
        <v>93.233005386808671</v>
      </c>
      <c r="N123" s="151">
        <v>95.802074433256209</v>
      </c>
      <c r="O123" s="151">
        <v>86.053104434370923</v>
      </c>
      <c r="P123" s="151">
        <v>100.50057588854602</v>
      </c>
      <c r="Q123" s="151">
        <v>98.481108920026188</v>
      </c>
    </row>
    <row r="124" spans="1:17" x14ac:dyDescent="0.25">
      <c r="A124" s="154" t="s">
        <v>33</v>
      </c>
      <c r="B124" s="153">
        <v>119.00306754003725</v>
      </c>
      <c r="C124" s="153">
        <v>94.376796774250082</v>
      </c>
      <c r="D124" s="153">
        <v>97.782794789675648</v>
      </c>
      <c r="E124" s="153">
        <v>89.709157536304659</v>
      </c>
      <c r="F124" s="153">
        <v>78.562426130568966</v>
      </c>
      <c r="G124" s="153">
        <v>61.451903405799257</v>
      </c>
      <c r="H124" s="153">
        <v>57.975887708114662</v>
      </c>
      <c r="I124" s="153">
        <v>64.420163023550984</v>
      </c>
      <c r="J124" s="153">
        <v>80.391025915262944</v>
      </c>
      <c r="K124" s="153">
        <v>81.604636172817862</v>
      </c>
      <c r="L124" s="153">
        <v>76.425503160370027</v>
      </c>
      <c r="M124" s="153">
        <v>54.516652212337206</v>
      </c>
      <c r="N124" s="153">
        <v>60.534286555590789</v>
      </c>
      <c r="O124" s="153">
        <v>51.077649344012997</v>
      </c>
      <c r="P124" s="153">
        <v>63.135026180505967</v>
      </c>
      <c r="Q124" s="153">
        <v>64.38598022195643</v>
      </c>
    </row>
    <row r="125" spans="1:17" x14ac:dyDescent="0.25">
      <c r="A125" s="154" t="s">
        <v>30</v>
      </c>
      <c r="B125" s="153">
        <v>19.208214651200532</v>
      </c>
      <c r="C125" s="153">
        <v>9.5936279800425392</v>
      </c>
      <c r="D125" s="153">
        <v>12.405106210412919</v>
      </c>
      <c r="E125" s="153">
        <v>12.427329146133109</v>
      </c>
      <c r="F125" s="153">
        <v>12.885231111835754</v>
      </c>
      <c r="G125" s="153">
        <v>14.842529120037563</v>
      </c>
      <c r="H125" s="153">
        <v>14.661359740057343</v>
      </c>
      <c r="I125" s="153">
        <v>11.548643706499634</v>
      </c>
      <c r="J125" s="153">
        <v>23.875243006453069</v>
      </c>
      <c r="K125" s="153">
        <v>21.87262499882651</v>
      </c>
      <c r="L125" s="153">
        <v>20.836565474258222</v>
      </c>
      <c r="M125" s="153">
        <v>24.849987413863207</v>
      </c>
      <c r="N125" s="153">
        <v>24.345551980986684</v>
      </c>
      <c r="O125" s="153">
        <v>24.494747248655056</v>
      </c>
      <c r="P125" s="153">
        <v>25.777974291406647</v>
      </c>
      <c r="Q125" s="153">
        <v>20.856472093987627</v>
      </c>
    </row>
    <row r="126" spans="1:17" x14ac:dyDescent="0.25">
      <c r="A126" s="154" t="s">
        <v>125</v>
      </c>
      <c r="B126" s="153">
        <v>3.0650915007442192</v>
      </c>
      <c r="C126" s="153">
        <v>4.3494370712137371</v>
      </c>
      <c r="D126" s="153">
        <v>3.2109840104635081</v>
      </c>
      <c r="E126" s="153">
        <v>3.3752391582734749</v>
      </c>
      <c r="F126" s="153">
        <v>3.4691406297169682</v>
      </c>
      <c r="G126" s="153">
        <v>3.9883073838927605</v>
      </c>
      <c r="H126" s="153">
        <v>3.5048259402479203</v>
      </c>
      <c r="I126" s="153">
        <v>2.9605741400764694</v>
      </c>
      <c r="J126" s="153">
        <v>3.536617253459041</v>
      </c>
      <c r="K126" s="153">
        <v>3.8540270029714274</v>
      </c>
      <c r="L126" s="153">
        <v>3.0938436792778701</v>
      </c>
      <c r="M126" s="153">
        <v>5.5181269326482303</v>
      </c>
      <c r="N126" s="153">
        <v>4.6423108022617479</v>
      </c>
      <c r="O126" s="153">
        <v>4.5714959200981111</v>
      </c>
      <c r="P126" s="153">
        <v>9.5105630963209205</v>
      </c>
      <c r="Q126" s="153">
        <v>5.280621318298456</v>
      </c>
    </row>
    <row r="127" spans="1:17" x14ac:dyDescent="0.25">
      <c r="A127" s="154" t="s">
        <v>29</v>
      </c>
      <c r="B127" s="153">
        <v>21.643069016404585</v>
      </c>
      <c r="C127" s="153">
        <v>16.009063982062749</v>
      </c>
      <c r="D127" s="153">
        <v>6.3259544600551365</v>
      </c>
      <c r="E127" s="153">
        <v>13.588273407982085</v>
      </c>
      <c r="F127" s="153">
        <v>5.7033714619265607</v>
      </c>
      <c r="G127" s="153">
        <v>6.2823859910546869</v>
      </c>
      <c r="H127" s="153">
        <v>6.0717982890637199</v>
      </c>
      <c r="I127" s="153">
        <v>6.3368779238756154</v>
      </c>
      <c r="J127" s="153">
        <v>2.3045323243711908</v>
      </c>
      <c r="K127" s="153">
        <v>6.2410082246630196</v>
      </c>
      <c r="L127" s="153">
        <v>10.000798931607386</v>
      </c>
      <c r="M127" s="153">
        <v>4.698770494794438</v>
      </c>
      <c r="N127" s="153">
        <v>1.9491129133753287</v>
      </c>
      <c r="O127" s="153">
        <v>1.8057350837924986</v>
      </c>
      <c r="P127" s="153">
        <v>2.0770123203124915</v>
      </c>
      <c r="Q127" s="153">
        <v>5.1722504597037551</v>
      </c>
    </row>
    <row r="128" spans="1:17" x14ac:dyDescent="0.25">
      <c r="A128" s="154" t="s">
        <v>26</v>
      </c>
      <c r="B128" s="153">
        <v>2.1965725689835427</v>
      </c>
      <c r="C128" s="153">
        <v>3.67652943469438</v>
      </c>
      <c r="D128" s="153">
        <v>4.9335641406528712</v>
      </c>
      <c r="E128" s="153">
        <v>4.4280671572879333</v>
      </c>
      <c r="F128" s="153">
        <v>5.3302587312387306</v>
      </c>
      <c r="G128" s="153">
        <v>6.1958940828360936</v>
      </c>
      <c r="H128" s="153">
        <v>6.2058441204257742</v>
      </c>
      <c r="I128" s="153">
        <v>6.582608888153171</v>
      </c>
      <c r="J128" s="153">
        <v>4.8670761477134992</v>
      </c>
      <c r="K128" s="153">
        <v>4.0386375411921014</v>
      </c>
      <c r="L128" s="153">
        <v>3.4555070438277502</v>
      </c>
      <c r="M128" s="153">
        <v>3.6494683331655859</v>
      </c>
      <c r="N128" s="153">
        <v>4.3308121810416642</v>
      </c>
      <c r="O128" s="153">
        <v>4.1034768378122557</v>
      </c>
      <c r="P128" s="153">
        <v>0</v>
      </c>
      <c r="Q128" s="153">
        <v>2.7857848260798979</v>
      </c>
    </row>
    <row r="129" spans="1:17" x14ac:dyDescent="0.25">
      <c r="A129" s="152" t="s">
        <v>158</v>
      </c>
      <c r="B129" s="151">
        <v>0</v>
      </c>
      <c r="C129" s="151">
        <v>0</v>
      </c>
      <c r="D129" s="151">
        <v>0</v>
      </c>
      <c r="E129" s="151">
        <v>0</v>
      </c>
      <c r="F129" s="151">
        <v>0</v>
      </c>
      <c r="G129" s="151">
        <v>0</v>
      </c>
      <c r="H129" s="151">
        <v>0</v>
      </c>
      <c r="I129" s="151">
        <v>0</v>
      </c>
      <c r="J129" s="151">
        <v>0</v>
      </c>
      <c r="K129" s="151">
        <v>0</v>
      </c>
      <c r="L129" s="151">
        <v>0</v>
      </c>
      <c r="M129" s="151">
        <v>0</v>
      </c>
      <c r="N129" s="151">
        <v>0</v>
      </c>
      <c r="O129" s="151">
        <v>0</v>
      </c>
      <c r="P129" s="151">
        <v>0</v>
      </c>
      <c r="Q129" s="151">
        <v>0</v>
      </c>
    </row>
    <row r="130" spans="1:17" x14ac:dyDescent="0.25">
      <c r="A130" s="156" t="s">
        <v>145</v>
      </c>
      <c r="B130" s="206">
        <v>22.809019705608172</v>
      </c>
      <c r="C130" s="206">
        <v>7.3404028117647169</v>
      </c>
      <c r="D130" s="206">
        <v>9.1483723402762376</v>
      </c>
      <c r="E130" s="206">
        <v>8.9893686843460703</v>
      </c>
      <c r="F130" s="206">
        <v>8.916160417589559</v>
      </c>
      <c r="G130" s="206">
        <v>9.6045799995441623</v>
      </c>
      <c r="H130" s="206">
        <v>9.4172654294994729</v>
      </c>
      <c r="I130" s="206">
        <v>7.7880853732499826</v>
      </c>
      <c r="J130" s="206">
        <v>15.664013460602227</v>
      </c>
      <c r="K130" s="206">
        <v>14.647828604906133</v>
      </c>
      <c r="L130" s="206">
        <v>14.100140737406093</v>
      </c>
      <c r="M130" s="206">
        <v>15.125275579051868</v>
      </c>
      <c r="N130" s="206">
        <v>15.079362941990208</v>
      </c>
      <c r="O130" s="206">
        <v>14.805324040960766</v>
      </c>
      <c r="P130" s="206">
        <v>16.273093614482764</v>
      </c>
      <c r="Q130" s="206">
        <v>15.254447455399749</v>
      </c>
    </row>
    <row r="131" spans="1:17" x14ac:dyDescent="0.25">
      <c r="A131" s="152" t="s">
        <v>157</v>
      </c>
      <c r="B131" s="151">
        <v>22.809019705608172</v>
      </c>
      <c r="C131" s="151">
        <v>7.3404028117647169</v>
      </c>
      <c r="D131" s="151">
        <v>9.1483723402762376</v>
      </c>
      <c r="E131" s="151">
        <v>8.9893686843460703</v>
      </c>
      <c r="F131" s="151">
        <v>8.916160417589559</v>
      </c>
      <c r="G131" s="151">
        <v>9.6045799995441623</v>
      </c>
      <c r="H131" s="151">
        <v>9.4172654294994729</v>
      </c>
      <c r="I131" s="151">
        <v>7.7880853732499826</v>
      </c>
      <c r="J131" s="151">
        <v>15.664013460602227</v>
      </c>
      <c r="K131" s="151">
        <v>14.647828604906133</v>
      </c>
      <c r="L131" s="151">
        <v>14.100140737406093</v>
      </c>
      <c r="M131" s="151">
        <v>15.125275579051868</v>
      </c>
      <c r="N131" s="151">
        <v>15.079362941990208</v>
      </c>
      <c r="O131" s="151">
        <v>14.805324040960766</v>
      </c>
      <c r="P131" s="151">
        <v>16.273093614482764</v>
      </c>
      <c r="Q131" s="151">
        <v>15.254447455399749</v>
      </c>
    </row>
    <row r="132" spans="1:17" x14ac:dyDescent="0.25">
      <c r="A132" s="154" t="s">
        <v>30</v>
      </c>
      <c r="B132" s="205">
        <v>14.482360292803266</v>
      </c>
      <c r="C132" s="205">
        <v>6.2141121904511509</v>
      </c>
      <c r="D132" s="205">
        <v>8.0574201675421762</v>
      </c>
      <c r="E132" s="205">
        <v>7.9240678623225653</v>
      </c>
      <c r="F132" s="205">
        <v>7.8203073930907312</v>
      </c>
      <c r="G132" s="205">
        <v>8.420487570260093</v>
      </c>
      <c r="H132" s="205">
        <v>8.2916250585697764</v>
      </c>
      <c r="I132" s="205">
        <v>6.6589273032981584</v>
      </c>
      <c r="J132" s="205">
        <v>14.623193196603543</v>
      </c>
      <c r="K132" s="205">
        <v>13.632027350260739</v>
      </c>
      <c r="L132" s="205">
        <v>13.217307068522642</v>
      </c>
      <c r="M132" s="205">
        <v>14.064938071660315</v>
      </c>
      <c r="N132" s="205">
        <v>14.03543047635771</v>
      </c>
      <c r="O132" s="205">
        <v>13.818102788710259</v>
      </c>
      <c r="P132" s="205">
        <v>15.143964644441109</v>
      </c>
      <c r="Q132" s="205">
        <v>12.447395934056246</v>
      </c>
    </row>
    <row r="133" spans="1:17" x14ac:dyDescent="0.25">
      <c r="A133" s="154" t="s">
        <v>125</v>
      </c>
      <c r="B133" s="205">
        <v>4.8505515854988124</v>
      </c>
      <c r="C133" s="205">
        <v>0.61036015758295437</v>
      </c>
      <c r="D133" s="205">
        <v>0.43010734516307253</v>
      </c>
      <c r="E133" s="205">
        <v>0.46078481408120658</v>
      </c>
      <c r="F133" s="205">
        <v>0.43203724430961704</v>
      </c>
      <c r="G133" s="205">
        <v>0.46371083627453397</v>
      </c>
      <c r="H133" s="205">
        <v>0.4062720231224668</v>
      </c>
      <c r="I133" s="205">
        <v>0.35029781699347484</v>
      </c>
      <c r="J133" s="205">
        <v>0.43801965727282988</v>
      </c>
      <c r="K133" s="205">
        <v>0.4960207599283602</v>
      </c>
      <c r="L133" s="205">
        <v>0.41704124298806494</v>
      </c>
      <c r="M133" s="205">
        <v>0.6382346501544699</v>
      </c>
      <c r="N133" s="205">
        <v>0.5400860961178281</v>
      </c>
      <c r="O133" s="205">
        <v>0.5202411641906356</v>
      </c>
      <c r="P133" s="205">
        <v>1.1291289700416558</v>
      </c>
      <c r="Q133" s="205">
        <v>1.8376183693030512</v>
      </c>
    </row>
    <row r="134" spans="1:17" x14ac:dyDescent="0.25">
      <c r="A134" s="154" t="s">
        <v>29</v>
      </c>
      <c r="B134" s="205">
        <v>0</v>
      </c>
      <c r="C134" s="205">
        <v>0</v>
      </c>
      <c r="D134" s="205">
        <v>0</v>
      </c>
      <c r="E134" s="205">
        <v>0</v>
      </c>
      <c r="F134" s="205">
        <v>0</v>
      </c>
      <c r="G134" s="205">
        <v>0</v>
      </c>
      <c r="H134" s="205">
        <v>0</v>
      </c>
      <c r="I134" s="205">
        <v>0</v>
      </c>
      <c r="J134" s="205">
        <v>0</v>
      </c>
      <c r="K134" s="205">
        <v>0</v>
      </c>
      <c r="L134" s="205">
        <v>0</v>
      </c>
      <c r="M134" s="205">
        <v>0</v>
      </c>
      <c r="N134" s="205">
        <v>0</v>
      </c>
      <c r="O134" s="205">
        <v>0</v>
      </c>
      <c r="P134" s="205">
        <v>0</v>
      </c>
      <c r="Q134" s="205">
        <v>0</v>
      </c>
    </row>
    <row r="135" spans="1:17" x14ac:dyDescent="0.25">
      <c r="A135" s="154" t="s">
        <v>26</v>
      </c>
      <c r="B135" s="205">
        <v>3.4761078273060964</v>
      </c>
      <c r="C135" s="205">
        <v>0.51593046373061158</v>
      </c>
      <c r="D135" s="205">
        <v>0.66084482757098828</v>
      </c>
      <c r="E135" s="205">
        <v>0.6045160079422971</v>
      </c>
      <c r="F135" s="205">
        <v>0.6638157801892115</v>
      </c>
      <c r="G135" s="205">
        <v>0.72038159300953508</v>
      </c>
      <c r="H135" s="205">
        <v>0.71936834780722869</v>
      </c>
      <c r="I135" s="205">
        <v>0.77886025295834949</v>
      </c>
      <c r="J135" s="205">
        <v>0.60280060672585312</v>
      </c>
      <c r="K135" s="205">
        <v>0.51978049471703425</v>
      </c>
      <c r="L135" s="205">
        <v>0.46579242589538739</v>
      </c>
      <c r="M135" s="205">
        <v>0.42210285723708424</v>
      </c>
      <c r="N135" s="205">
        <v>0.50384636951466899</v>
      </c>
      <c r="O135" s="205">
        <v>0.4669800880598719</v>
      </c>
      <c r="P135" s="205">
        <v>0</v>
      </c>
      <c r="Q135" s="205">
        <v>0.96943315204045188</v>
      </c>
    </row>
    <row r="136" spans="1:17" x14ac:dyDescent="0.25">
      <c r="A136" s="152" t="s">
        <v>156</v>
      </c>
      <c r="B136" s="151">
        <v>0</v>
      </c>
      <c r="C136" s="151">
        <v>0</v>
      </c>
      <c r="D136" s="151">
        <v>0</v>
      </c>
      <c r="E136" s="151">
        <v>0</v>
      </c>
      <c r="F136" s="151">
        <v>0</v>
      </c>
      <c r="G136" s="151">
        <v>0</v>
      </c>
      <c r="H136" s="151">
        <v>0</v>
      </c>
      <c r="I136" s="151">
        <v>0</v>
      </c>
      <c r="J136" s="151">
        <v>0</v>
      </c>
      <c r="K136" s="151">
        <v>0</v>
      </c>
      <c r="L136" s="151">
        <v>0</v>
      </c>
      <c r="M136" s="151">
        <v>0</v>
      </c>
      <c r="N136" s="151">
        <v>0</v>
      </c>
      <c r="O136" s="151">
        <v>0</v>
      </c>
      <c r="P136" s="151">
        <v>0</v>
      </c>
      <c r="Q136" s="151">
        <v>0</v>
      </c>
    </row>
    <row r="137" spans="1:17" x14ac:dyDescent="0.25">
      <c r="A137" s="156" t="s">
        <v>144</v>
      </c>
      <c r="B137" s="204">
        <v>65.734526062634387</v>
      </c>
      <c r="C137" s="204">
        <v>70.864308828032549</v>
      </c>
      <c r="D137" s="204">
        <v>61.435422704761891</v>
      </c>
      <c r="E137" s="204">
        <v>57.584980325978115</v>
      </c>
      <c r="F137" s="204">
        <v>61.046994411841752</v>
      </c>
      <c r="G137" s="204">
        <v>63.0743845789573</v>
      </c>
      <c r="H137" s="204">
        <v>62.592409422435743</v>
      </c>
      <c r="I137" s="204">
        <v>65.41877011237969</v>
      </c>
      <c r="J137" s="204">
        <v>72.052080067432627</v>
      </c>
      <c r="K137" s="204">
        <v>67.607095508681496</v>
      </c>
      <c r="L137" s="204">
        <v>62.2417819766167</v>
      </c>
      <c r="M137" s="204">
        <v>68.79779053840312</v>
      </c>
      <c r="N137" s="204">
        <v>64.922772684759579</v>
      </c>
      <c r="O137" s="204">
        <v>62.087112088781048</v>
      </c>
      <c r="P137" s="204">
        <v>54.37950214243439</v>
      </c>
      <c r="Q137" s="204">
        <v>67.192903365307487</v>
      </c>
    </row>
    <row r="138" spans="1:17" x14ac:dyDescent="0.25">
      <c r="A138" s="152" t="s">
        <v>155</v>
      </c>
      <c r="B138" s="151">
        <v>19.747307232617693</v>
      </c>
      <c r="C138" s="151">
        <v>19.581681214901494</v>
      </c>
      <c r="D138" s="151">
        <v>7.9381063813181978</v>
      </c>
      <c r="E138" s="151">
        <v>6.5476143541088039</v>
      </c>
      <c r="F138" s="151">
        <v>7.456461585199742</v>
      </c>
      <c r="G138" s="151">
        <v>6.1991231466174304</v>
      </c>
      <c r="H138" s="151">
        <v>8.0564364748326316</v>
      </c>
      <c r="I138" s="151">
        <v>10.735165397543863</v>
      </c>
      <c r="J138" s="151">
        <v>18.458906570710049</v>
      </c>
      <c r="K138" s="151">
        <v>16.811352174506109</v>
      </c>
      <c r="L138" s="151">
        <v>17.738807961941355</v>
      </c>
      <c r="M138" s="151">
        <v>17.332796316400213</v>
      </c>
      <c r="N138" s="151">
        <v>12.655275249954315</v>
      </c>
      <c r="O138" s="151">
        <v>12.568963552602789</v>
      </c>
      <c r="P138" s="151">
        <v>3.9861531994654205</v>
      </c>
      <c r="Q138" s="151">
        <v>20.000414147412219</v>
      </c>
    </row>
    <row r="139" spans="1:17" x14ac:dyDescent="0.25">
      <c r="A139" s="154" t="s">
        <v>30</v>
      </c>
      <c r="B139" s="153">
        <v>3.2642526376733252</v>
      </c>
      <c r="C139" s="153">
        <v>1.4006302631870085</v>
      </c>
      <c r="D139" s="153">
        <v>1.8161027969875745</v>
      </c>
      <c r="E139" s="153">
        <v>1.7860458445811938</v>
      </c>
      <c r="F139" s="153">
        <v>1.7626587461712326</v>
      </c>
      <c r="G139" s="153">
        <v>1.8979364002824781</v>
      </c>
      <c r="H139" s="153">
        <v>1.8688914252108848</v>
      </c>
      <c r="I139" s="153">
        <v>1.5008893974739341</v>
      </c>
      <c r="J139" s="153">
        <v>3.2959956801337258</v>
      </c>
      <c r="K139" s="153">
        <v>3.0725917830559788</v>
      </c>
      <c r="L139" s="153">
        <v>2.9791158753869209</v>
      </c>
      <c r="M139" s="153">
        <v>3.1701677261781636</v>
      </c>
      <c r="N139" s="153">
        <v>3.1635168596170242</v>
      </c>
      <c r="O139" s="153">
        <v>3.1145322698609545</v>
      </c>
      <c r="P139" s="153">
        <v>3.4133749979976424</v>
      </c>
      <c r="Q139" s="153">
        <v>2.8055816999731928</v>
      </c>
    </row>
    <row r="140" spans="1:17" x14ac:dyDescent="0.25">
      <c r="A140" s="154" t="s">
        <v>125</v>
      </c>
      <c r="B140" s="153">
        <v>9.6019186849913964</v>
      </c>
      <c r="C140" s="153">
        <v>9.8526871430128615</v>
      </c>
      <c r="D140" s="153">
        <v>2.4135968326974173</v>
      </c>
      <c r="E140" s="153">
        <v>2.0595670396931292</v>
      </c>
      <c r="F140" s="153">
        <v>2.2447671660541975</v>
      </c>
      <c r="G140" s="153">
        <v>1.6844182546812243</v>
      </c>
      <c r="H140" s="153">
        <v>2.2332411935394707</v>
      </c>
      <c r="I140" s="153">
        <v>2.8647421564969688</v>
      </c>
      <c r="J140" s="153">
        <v>6.3811719095787121</v>
      </c>
      <c r="K140" s="153">
        <v>6.708704422913585</v>
      </c>
      <c r="L140" s="153">
        <v>6.9723216851060386</v>
      </c>
      <c r="M140" s="153">
        <v>8.52471995052246</v>
      </c>
      <c r="N140" s="153">
        <v>4.9106306232414472</v>
      </c>
      <c r="O140" s="153">
        <v>4.9822512694914032</v>
      </c>
      <c r="P140" s="153">
        <v>0.57277820146777791</v>
      </c>
      <c r="Q140" s="153">
        <v>11.256487357730766</v>
      </c>
    </row>
    <row r="141" spans="1:17" x14ac:dyDescent="0.25">
      <c r="A141" s="154" t="s">
        <v>26</v>
      </c>
      <c r="B141" s="153">
        <v>6.8811359099529739</v>
      </c>
      <c r="C141" s="153">
        <v>8.3283638087016225</v>
      </c>
      <c r="D141" s="153">
        <v>3.7084067516332055</v>
      </c>
      <c r="E141" s="153">
        <v>2.7020014698344808</v>
      </c>
      <c r="F141" s="153">
        <v>3.4490356729743126</v>
      </c>
      <c r="G141" s="153">
        <v>2.6167684916537279</v>
      </c>
      <c r="H141" s="153">
        <v>3.9543038560822761</v>
      </c>
      <c r="I141" s="153">
        <v>6.3695338435729605</v>
      </c>
      <c r="J141" s="153">
        <v>8.781738980997611</v>
      </c>
      <c r="K141" s="153">
        <v>7.0300559685365442</v>
      </c>
      <c r="L141" s="153">
        <v>7.7873704014483938</v>
      </c>
      <c r="M141" s="153">
        <v>5.6379086396995888</v>
      </c>
      <c r="N141" s="153">
        <v>4.5811277670958424</v>
      </c>
      <c r="O141" s="153">
        <v>4.472180013250429</v>
      </c>
      <c r="P141" s="153">
        <v>0</v>
      </c>
      <c r="Q141" s="153">
        <v>5.9383450897082604</v>
      </c>
    </row>
    <row r="142" spans="1:17" x14ac:dyDescent="0.25">
      <c r="A142" s="152" t="s">
        <v>154</v>
      </c>
      <c r="B142" s="151">
        <v>45.987218830016701</v>
      </c>
      <c r="C142" s="151">
        <v>51.282627613131055</v>
      </c>
      <c r="D142" s="151">
        <v>53.497316323443691</v>
      </c>
      <c r="E142" s="151">
        <v>51.037365971869313</v>
      </c>
      <c r="F142" s="151">
        <v>53.590532826642011</v>
      </c>
      <c r="G142" s="151">
        <v>56.875261432339869</v>
      </c>
      <c r="H142" s="151">
        <v>54.535972947603113</v>
      </c>
      <c r="I142" s="151">
        <v>54.68360471483583</v>
      </c>
      <c r="J142" s="151">
        <v>53.593173496722571</v>
      </c>
      <c r="K142" s="151">
        <v>50.795743334175391</v>
      </c>
      <c r="L142" s="151">
        <v>44.502974014675345</v>
      </c>
      <c r="M142" s="151">
        <v>51.464994222002908</v>
      </c>
      <c r="N142" s="151">
        <v>52.267497434805264</v>
      </c>
      <c r="O142" s="151">
        <v>49.518148536178259</v>
      </c>
      <c r="P142" s="151">
        <v>50.39334894296897</v>
      </c>
      <c r="Q142" s="151">
        <v>47.192489217895265</v>
      </c>
    </row>
    <row r="143" spans="1:17" x14ac:dyDescent="0.25">
      <c r="A143" s="150" t="s">
        <v>33</v>
      </c>
      <c r="B143" s="87">
        <v>35.60207158806876</v>
      </c>
      <c r="C143" s="87">
        <v>40.135187027045752</v>
      </c>
      <c r="D143" s="87">
        <v>46.320174022785686</v>
      </c>
      <c r="E143" s="87">
        <v>40.635602176891908</v>
      </c>
      <c r="F143" s="87">
        <v>45.946637937455861</v>
      </c>
      <c r="G143" s="87">
        <v>47.147952553963499</v>
      </c>
      <c r="H143" s="87">
        <v>45.025588842794228</v>
      </c>
      <c r="I143" s="87">
        <v>45.504284433964031</v>
      </c>
      <c r="J143" s="87">
        <v>47.917162816524943</v>
      </c>
      <c r="K143" s="87">
        <v>43.289981604629943</v>
      </c>
      <c r="L143" s="87">
        <v>36.037012436203845</v>
      </c>
      <c r="M143" s="87">
        <v>43.118013035418215</v>
      </c>
      <c r="N143" s="87">
        <v>46.346794532120974</v>
      </c>
      <c r="O143" s="87">
        <v>43.683007177755044</v>
      </c>
      <c r="P143" s="87">
        <v>44.152761555596747</v>
      </c>
      <c r="Q143" s="87">
        <v>39.728075052262305</v>
      </c>
    </row>
    <row r="144" spans="1:17" x14ac:dyDescent="0.25">
      <c r="A144" s="150" t="s">
        <v>31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30</v>
      </c>
      <c r="B145" s="87">
        <v>0</v>
      </c>
      <c r="C145" s="87">
        <v>0</v>
      </c>
      <c r="D145" s="87">
        <v>0</v>
      </c>
      <c r="E145" s="87">
        <v>0</v>
      </c>
      <c r="F145" s="87">
        <v>0</v>
      </c>
      <c r="G145" s="87">
        <v>0</v>
      </c>
      <c r="H145" s="87">
        <v>0</v>
      </c>
      <c r="I145" s="87">
        <v>0</v>
      </c>
      <c r="J145" s="87">
        <v>0</v>
      </c>
      <c r="K145" s="87">
        <v>0</v>
      </c>
      <c r="L145" s="87">
        <v>0</v>
      </c>
      <c r="M145" s="87">
        <v>0</v>
      </c>
      <c r="N145" s="87">
        <v>0</v>
      </c>
      <c r="O145" s="87">
        <v>0</v>
      </c>
      <c r="P145" s="87">
        <v>0</v>
      </c>
      <c r="Q145" s="87">
        <v>0</v>
      </c>
    </row>
    <row r="146" spans="1:17" x14ac:dyDescent="0.25">
      <c r="A146" s="150" t="s">
        <v>125</v>
      </c>
      <c r="B146" s="87">
        <v>1.9319624290291355</v>
      </c>
      <c r="C146" s="87">
        <v>1.9756025265397985</v>
      </c>
      <c r="D146" s="87">
        <v>1.4123467814962534</v>
      </c>
      <c r="E146" s="87">
        <v>1.5128184888516338</v>
      </c>
      <c r="F146" s="87">
        <v>1.4154372134584463</v>
      </c>
      <c r="G146" s="87">
        <v>1.5188090176150797</v>
      </c>
      <c r="H146" s="87">
        <v>1.3346904397280532</v>
      </c>
      <c r="I146" s="87">
        <v>1.1367614281165135</v>
      </c>
      <c r="J146" s="87">
        <v>1.5276642221614722</v>
      </c>
      <c r="K146" s="87">
        <v>1.72405029300798</v>
      </c>
      <c r="L146" s="87">
        <v>1.468913814650461</v>
      </c>
      <c r="M146" s="87">
        <v>2.2255439504343708</v>
      </c>
      <c r="N146" s="87">
        <v>1.8774812908900103</v>
      </c>
      <c r="O146" s="87">
        <v>1.8182641533944923</v>
      </c>
      <c r="P146" s="87">
        <v>4.0732957595662231</v>
      </c>
      <c r="Q146" s="87">
        <v>2.2528324676484375</v>
      </c>
    </row>
    <row r="147" spans="1:17" x14ac:dyDescent="0.25">
      <c r="A147" s="150" t="s">
        <v>29</v>
      </c>
      <c r="B147" s="87">
        <v>7.0230723671249882</v>
      </c>
      <c r="C147" s="87">
        <v>7.4472420205447456</v>
      </c>
      <c r="D147" s="87">
        <v>3.5363635814762429</v>
      </c>
      <c r="E147" s="87">
        <v>6.8434438896202447</v>
      </c>
      <c r="F147" s="87">
        <v>3.9951225967904196</v>
      </c>
      <c r="G147" s="87">
        <v>5.7857681947414372</v>
      </c>
      <c r="H147" s="87">
        <v>5.7558256465332258</v>
      </c>
      <c r="I147" s="87">
        <v>5.4647419294755881</v>
      </c>
      <c r="J147" s="87">
        <v>1.9875225383367157</v>
      </c>
      <c r="K147" s="87">
        <v>3.9189172681192712</v>
      </c>
      <c r="L147" s="87">
        <v>5.3071985359804179</v>
      </c>
      <c r="M147" s="87">
        <v>4.5951850973268051</v>
      </c>
      <c r="N147" s="87">
        <v>2.2310968174135084</v>
      </c>
      <c r="O147" s="87">
        <v>2.3276639365594591</v>
      </c>
      <c r="P147" s="87">
        <v>2.1672916278060028</v>
      </c>
      <c r="Q147" s="87">
        <v>3.9789825621758603</v>
      </c>
    </row>
    <row r="148" spans="1:17" x14ac:dyDescent="0.25">
      <c r="A148" s="150" t="s">
        <v>28</v>
      </c>
      <c r="B148" s="87">
        <v>0</v>
      </c>
      <c r="C148" s="87">
        <v>0</v>
      </c>
      <c r="D148" s="87">
        <v>0</v>
      </c>
      <c r="E148" s="87">
        <v>0</v>
      </c>
      <c r="F148" s="87">
        <v>0</v>
      </c>
      <c r="G148" s="87">
        <v>0</v>
      </c>
      <c r="H148" s="87">
        <v>0</v>
      </c>
      <c r="I148" s="87">
        <v>0</v>
      </c>
      <c r="J148" s="87">
        <v>0</v>
      </c>
      <c r="K148" s="87">
        <v>0</v>
      </c>
      <c r="L148" s="87">
        <v>0</v>
      </c>
      <c r="M148" s="87">
        <v>0</v>
      </c>
      <c r="N148" s="87">
        <v>0</v>
      </c>
      <c r="O148" s="87">
        <v>0</v>
      </c>
      <c r="P148" s="87">
        <v>0</v>
      </c>
      <c r="Q148" s="87">
        <v>0</v>
      </c>
    </row>
    <row r="149" spans="1:17" x14ac:dyDescent="0.25">
      <c r="A149" s="150" t="s">
        <v>26</v>
      </c>
      <c r="B149" s="87">
        <v>1.430112445793817</v>
      </c>
      <c r="C149" s="87">
        <v>1.7245960390007602</v>
      </c>
      <c r="D149" s="87">
        <v>2.2284319376855062</v>
      </c>
      <c r="E149" s="87">
        <v>2.0455014165055236</v>
      </c>
      <c r="F149" s="87">
        <v>2.2333350789372903</v>
      </c>
      <c r="G149" s="87">
        <v>2.4227316660198581</v>
      </c>
      <c r="H149" s="87">
        <v>2.419868018547604</v>
      </c>
      <c r="I149" s="87">
        <v>2.5778169232796957</v>
      </c>
      <c r="J149" s="87">
        <v>2.1608239196994474</v>
      </c>
      <c r="K149" s="87">
        <v>1.8627941684181992</v>
      </c>
      <c r="L149" s="87">
        <v>1.6898492278406188</v>
      </c>
      <c r="M149" s="87">
        <v>1.5262521388235155</v>
      </c>
      <c r="N149" s="87">
        <v>1.8121247943807695</v>
      </c>
      <c r="O149" s="87">
        <v>1.6892132684692589</v>
      </c>
      <c r="P149" s="87">
        <v>0</v>
      </c>
      <c r="Q149" s="87">
        <v>1.2325991358086659</v>
      </c>
    </row>
    <row r="150" spans="1:17" x14ac:dyDescent="0.25">
      <c r="A150" s="150" t="s">
        <v>25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86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0" t="s">
        <v>22</v>
      </c>
      <c r="B152" s="87">
        <v>0</v>
      </c>
      <c r="C152" s="87">
        <v>0</v>
      </c>
      <c r="D152" s="87">
        <v>0</v>
      </c>
      <c r="E152" s="87">
        <v>0</v>
      </c>
      <c r="F152" s="87">
        <v>0</v>
      </c>
      <c r="G152" s="87">
        <v>0</v>
      </c>
      <c r="H152" s="87">
        <v>0</v>
      </c>
      <c r="I152" s="87">
        <v>0</v>
      </c>
      <c r="J152" s="87">
        <v>0</v>
      </c>
      <c r="K152" s="87">
        <v>0</v>
      </c>
      <c r="L152" s="87">
        <v>0</v>
      </c>
      <c r="M152" s="87">
        <v>0</v>
      </c>
      <c r="N152" s="87">
        <v>0</v>
      </c>
      <c r="O152" s="87">
        <v>0</v>
      </c>
      <c r="P152" s="87">
        <v>0</v>
      </c>
      <c r="Q152" s="87">
        <v>0</v>
      </c>
    </row>
    <row r="153" spans="1:17" x14ac:dyDescent="0.25">
      <c r="A153" s="152" t="s">
        <v>153</v>
      </c>
      <c r="B153" s="151">
        <v>0</v>
      </c>
      <c r="C153" s="151">
        <v>0</v>
      </c>
      <c r="D153" s="151">
        <v>0</v>
      </c>
      <c r="E153" s="151">
        <v>0</v>
      </c>
      <c r="F153" s="151">
        <v>0</v>
      </c>
      <c r="G153" s="151">
        <v>0</v>
      </c>
      <c r="H153" s="151">
        <v>0</v>
      </c>
      <c r="I153" s="151">
        <v>0</v>
      </c>
      <c r="J153" s="151">
        <v>0</v>
      </c>
      <c r="K153" s="151">
        <v>0</v>
      </c>
      <c r="L153" s="151">
        <v>0</v>
      </c>
      <c r="M153" s="151">
        <v>0</v>
      </c>
      <c r="N153" s="151">
        <v>0</v>
      </c>
      <c r="O153" s="151">
        <v>0</v>
      </c>
      <c r="P153" s="151">
        <v>0</v>
      </c>
      <c r="Q153" s="151">
        <v>0</v>
      </c>
    </row>
    <row r="154" spans="1:17" x14ac:dyDescent="0.25">
      <c r="A154" s="177" t="s">
        <v>98</v>
      </c>
      <c r="B154" s="176">
        <v>238.20426000000003</v>
      </c>
      <c r="C154" s="176">
        <v>236.29667000000001</v>
      </c>
      <c r="D154" s="176">
        <v>244.37216000000001</v>
      </c>
      <c r="E154" s="176">
        <v>236.24961999999996</v>
      </c>
      <c r="F154" s="176">
        <v>245.19549000000001</v>
      </c>
      <c r="G154" s="176">
        <v>244.13738000000001</v>
      </c>
      <c r="H154" s="176">
        <v>224.49904000000004</v>
      </c>
      <c r="I154" s="176">
        <v>249.24018999999998</v>
      </c>
      <c r="J154" s="176">
        <v>282.14083000000005</v>
      </c>
      <c r="K154" s="176">
        <v>265.38513999999998</v>
      </c>
      <c r="L154" s="176">
        <v>254.59879999999998</v>
      </c>
      <c r="M154" s="176">
        <v>249.26491999999996</v>
      </c>
      <c r="N154" s="176">
        <v>292.48674999999997</v>
      </c>
      <c r="O154" s="176">
        <v>293.69077000000004</v>
      </c>
      <c r="P154" s="176">
        <v>274.92750000000001</v>
      </c>
      <c r="Q154" s="176">
        <v>258.96002719991333</v>
      </c>
    </row>
    <row r="155" spans="1:17" x14ac:dyDescent="0.25">
      <c r="A155" s="195"/>
      <c r="B155" s="194"/>
      <c r="C155" s="194"/>
      <c r="D155" s="194"/>
      <c r="E155" s="194"/>
      <c r="F155" s="19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</row>
    <row r="156" spans="1:17" ht="12.75" x14ac:dyDescent="0.25">
      <c r="A156" s="98" t="s">
        <v>134</v>
      </c>
      <c r="B156" s="197"/>
      <c r="C156" s="197"/>
      <c r="D156" s="19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  <c r="P156" s="197"/>
      <c r="Q156" s="197"/>
    </row>
    <row r="157" spans="1:17" x14ac:dyDescent="0.25">
      <c r="A157" s="164"/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</row>
    <row r="158" spans="1:17" x14ac:dyDescent="0.25">
      <c r="A158" s="78" t="s">
        <v>44</v>
      </c>
      <c r="B158" s="77">
        <f t="shared" ref="B158:Q158" si="0">SUM(B$159:B$165)</f>
        <v>0</v>
      </c>
      <c r="C158" s="77">
        <f t="shared" si="0"/>
        <v>0</v>
      </c>
      <c r="D158" s="77">
        <f t="shared" si="0"/>
        <v>0</v>
      </c>
      <c r="E158" s="77">
        <f t="shared" si="0"/>
        <v>0</v>
      </c>
      <c r="F158" s="77">
        <f t="shared" si="0"/>
        <v>0</v>
      </c>
      <c r="G158" s="77">
        <f t="shared" si="0"/>
        <v>0</v>
      </c>
      <c r="H158" s="77">
        <f t="shared" si="0"/>
        <v>0</v>
      </c>
      <c r="I158" s="77">
        <f t="shared" si="0"/>
        <v>0</v>
      </c>
      <c r="J158" s="77">
        <f t="shared" si="0"/>
        <v>0</v>
      </c>
      <c r="K158" s="77">
        <f t="shared" si="0"/>
        <v>0</v>
      </c>
      <c r="L158" s="77">
        <f t="shared" si="0"/>
        <v>0</v>
      </c>
      <c r="M158" s="77">
        <f t="shared" si="0"/>
        <v>0</v>
      </c>
      <c r="N158" s="77">
        <f t="shared" si="0"/>
        <v>0</v>
      </c>
      <c r="O158" s="77">
        <f t="shared" si="0"/>
        <v>0</v>
      </c>
      <c r="P158" s="77">
        <f t="shared" si="0"/>
        <v>0</v>
      </c>
      <c r="Q158" s="77">
        <f t="shared" si="0"/>
        <v>0</v>
      </c>
    </row>
    <row r="159" spans="1:17" x14ac:dyDescent="0.25">
      <c r="A159" s="132" t="s">
        <v>83</v>
      </c>
      <c r="B159" s="203">
        <f t="shared" ref="B159:Q159" si="1">IF(B$6=0,0,B$6/B$5)</f>
        <v>0</v>
      </c>
      <c r="C159" s="203">
        <f t="shared" si="1"/>
        <v>0</v>
      </c>
      <c r="D159" s="203">
        <f t="shared" si="1"/>
        <v>0</v>
      </c>
      <c r="E159" s="203">
        <f t="shared" si="1"/>
        <v>0</v>
      </c>
      <c r="F159" s="203">
        <f t="shared" si="1"/>
        <v>0</v>
      </c>
      <c r="G159" s="203">
        <f t="shared" si="1"/>
        <v>0</v>
      </c>
      <c r="H159" s="203">
        <f t="shared" si="1"/>
        <v>0</v>
      </c>
      <c r="I159" s="203">
        <f t="shared" si="1"/>
        <v>0</v>
      </c>
      <c r="J159" s="203">
        <f t="shared" si="1"/>
        <v>0</v>
      </c>
      <c r="K159" s="203">
        <f t="shared" si="1"/>
        <v>0</v>
      </c>
      <c r="L159" s="203">
        <f t="shared" si="1"/>
        <v>0</v>
      </c>
      <c r="M159" s="203">
        <f t="shared" si="1"/>
        <v>0</v>
      </c>
      <c r="N159" s="203">
        <f t="shared" si="1"/>
        <v>0</v>
      </c>
      <c r="O159" s="203">
        <f t="shared" si="1"/>
        <v>0</v>
      </c>
      <c r="P159" s="203">
        <f t="shared" si="1"/>
        <v>0</v>
      </c>
      <c r="Q159" s="203">
        <f t="shared" si="1"/>
        <v>0</v>
      </c>
    </row>
    <row r="160" spans="1:17" x14ac:dyDescent="0.25">
      <c r="A160" s="76" t="s">
        <v>82</v>
      </c>
      <c r="B160" s="202">
        <f t="shared" ref="B160:Q160" si="2">IF(B$7=0,0,B$7/B$5)</f>
        <v>0</v>
      </c>
      <c r="C160" s="202">
        <f t="shared" si="2"/>
        <v>0</v>
      </c>
      <c r="D160" s="202">
        <f t="shared" si="2"/>
        <v>0</v>
      </c>
      <c r="E160" s="202">
        <f t="shared" si="2"/>
        <v>0</v>
      </c>
      <c r="F160" s="202">
        <f t="shared" si="2"/>
        <v>0</v>
      </c>
      <c r="G160" s="202">
        <f t="shared" si="2"/>
        <v>0</v>
      </c>
      <c r="H160" s="202">
        <f t="shared" si="2"/>
        <v>0</v>
      </c>
      <c r="I160" s="202">
        <f t="shared" si="2"/>
        <v>0</v>
      </c>
      <c r="J160" s="202">
        <f t="shared" si="2"/>
        <v>0</v>
      </c>
      <c r="K160" s="202">
        <f t="shared" si="2"/>
        <v>0</v>
      </c>
      <c r="L160" s="202">
        <f t="shared" si="2"/>
        <v>0</v>
      </c>
      <c r="M160" s="202">
        <f t="shared" si="2"/>
        <v>0</v>
      </c>
      <c r="N160" s="202">
        <f t="shared" si="2"/>
        <v>0</v>
      </c>
      <c r="O160" s="202">
        <f t="shared" si="2"/>
        <v>0</v>
      </c>
      <c r="P160" s="202">
        <f t="shared" si="2"/>
        <v>0</v>
      </c>
      <c r="Q160" s="202">
        <f t="shared" si="2"/>
        <v>0</v>
      </c>
    </row>
    <row r="161" spans="1:17" x14ac:dyDescent="0.25">
      <c r="A161" s="76" t="s">
        <v>81</v>
      </c>
      <c r="B161" s="202">
        <f t="shared" ref="B161:Q161" si="3">IF(B$8=0,0,B$8/B$5)</f>
        <v>0</v>
      </c>
      <c r="C161" s="202">
        <f t="shared" si="3"/>
        <v>0</v>
      </c>
      <c r="D161" s="202">
        <f t="shared" si="3"/>
        <v>0</v>
      </c>
      <c r="E161" s="202">
        <f t="shared" si="3"/>
        <v>0</v>
      </c>
      <c r="F161" s="202">
        <f t="shared" si="3"/>
        <v>0</v>
      </c>
      <c r="G161" s="202">
        <f t="shared" si="3"/>
        <v>0</v>
      </c>
      <c r="H161" s="202">
        <f t="shared" si="3"/>
        <v>0</v>
      </c>
      <c r="I161" s="202">
        <f t="shared" si="3"/>
        <v>0</v>
      </c>
      <c r="J161" s="202">
        <f t="shared" si="3"/>
        <v>0</v>
      </c>
      <c r="K161" s="202">
        <f t="shared" si="3"/>
        <v>0</v>
      </c>
      <c r="L161" s="202">
        <f t="shared" si="3"/>
        <v>0</v>
      </c>
      <c r="M161" s="202">
        <f t="shared" si="3"/>
        <v>0</v>
      </c>
      <c r="N161" s="202">
        <f t="shared" si="3"/>
        <v>0</v>
      </c>
      <c r="O161" s="202">
        <f t="shared" si="3"/>
        <v>0</v>
      </c>
      <c r="P161" s="202">
        <f t="shared" si="3"/>
        <v>0</v>
      </c>
      <c r="Q161" s="202">
        <f t="shared" si="3"/>
        <v>0</v>
      </c>
    </row>
    <row r="162" spans="1:17" x14ac:dyDescent="0.25">
      <c r="A162" s="76" t="s">
        <v>80</v>
      </c>
      <c r="B162" s="202">
        <f t="shared" ref="B162:Q162" si="4">IF(B$9=0,0,B$9/B$5)</f>
        <v>0</v>
      </c>
      <c r="C162" s="202">
        <f t="shared" si="4"/>
        <v>0</v>
      </c>
      <c r="D162" s="202">
        <f t="shared" si="4"/>
        <v>0</v>
      </c>
      <c r="E162" s="202">
        <f t="shared" si="4"/>
        <v>0</v>
      </c>
      <c r="F162" s="202">
        <f t="shared" si="4"/>
        <v>0</v>
      </c>
      <c r="G162" s="202">
        <f t="shared" si="4"/>
        <v>0</v>
      </c>
      <c r="H162" s="202">
        <f t="shared" si="4"/>
        <v>0</v>
      </c>
      <c r="I162" s="202">
        <f t="shared" si="4"/>
        <v>0</v>
      </c>
      <c r="J162" s="202">
        <f t="shared" si="4"/>
        <v>0</v>
      </c>
      <c r="K162" s="202">
        <f t="shared" si="4"/>
        <v>0</v>
      </c>
      <c r="L162" s="202">
        <f t="shared" si="4"/>
        <v>0</v>
      </c>
      <c r="M162" s="202">
        <f t="shared" si="4"/>
        <v>0</v>
      </c>
      <c r="N162" s="202">
        <f t="shared" si="4"/>
        <v>0</v>
      </c>
      <c r="O162" s="202">
        <f t="shared" si="4"/>
        <v>0</v>
      </c>
      <c r="P162" s="202">
        <f t="shared" si="4"/>
        <v>0</v>
      </c>
      <c r="Q162" s="202">
        <f t="shared" si="4"/>
        <v>0</v>
      </c>
    </row>
    <row r="163" spans="1:17" x14ac:dyDescent="0.25">
      <c r="A163" s="129" t="s">
        <v>79</v>
      </c>
      <c r="B163" s="201">
        <f t="shared" ref="B163:Q163" si="5">IF(B$10=0,0,B$10/B$5)</f>
        <v>0</v>
      </c>
      <c r="C163" s="201">
        <f t="shared" si="5"/>
        <v>0</v>
      </c>
      <c r="D163" s="201">
        <f t="shared" si="5"/>
        <v>0</v>
      </c>
      <c r="E163" s="201">
        <f t="shared" si="5"/>
        <v>0</v>
      </c>
      <c r="F163" s="201">
        <f t="shared" si="5"/>
        <v>0</v>
      </c>
      <c r="G163" s="201">
        <f t="shared" si="5"/>
        <v>0</v>
      </c>
      <c r="H163" s="201">
        <f t="shared" si="5"/>
        <v>0</v>
      </c>
      <c r="I163" s="201">
        <f t="shared" si="5"/>
        <v>0</v>
      </c>
      <c r="J163" s="201">
        <f t="shared" si="5"/>
        <v>0</v>
      </c>
      <c r="K163" s="201">
        <f t="shared" si="5"/>
        <v>0</v>
      </c>
      <c r="L163" s="201">
        <f t="shared" si="5"/>
        <v>0</v>
      </c>
      <c r="M163" s="201">
        <f t="shared" si="5"/>
        <v>0</v>
      </c>
      <c r="N163" s="201">
        <f t="shared" si="5"/>
        <v>0</v>
      </c>
      <c r="O163" s="201">
        <f t="shared" si="5"/>
        <v>0</v>
      </c>
      <c r="P163" s="201">
        <f t="shared" si="5"/>
        <v>0</v>
      </c>
      <c r="Q163" s="201">
        <f t="shared" si="5"/>
        <v>0</v>
      </c>
    </row>
    <row r="164" spans="1:17" x14ac:dyDescent="0.25">
      <c r="A164" s="127" t="s">
        <v>152</v>
      </c>
      <c r="B164" s="200">
        <f t="shared" ref="B164:Q164" si="6">IF(B$15=0,0,B$15/B$5)</f>
        <v>0</v>
      </c>
      <c r="C164" s="200">
        <f t="shared" si="6"/>
        <v>0</v>
      </c>
      <c r="D164" s="200">
        <f t="shared" si="6"/>
        <v>0</v>
      </c>
      <c r="E164" s="200">
        <f t="shared" si="6"/>
        <v>0</v>
      </c>
      <c r="F164" s="200">
        <f t="shared" si="6"/>
        <v>0</v>
      </c>
      <c r="G164" s="200">
        <f t="shared" si="6"/>
        <v>0</v>
      </c>
      <c r="H164" s="200">
        <f t="shared" si="6"/>
        <v>0</v>
      </c>
      <c r="I164" s="200">
        <f t="shared" si="6"/>
        <v>0</v>
      </c>
      <c r="J164" s="200">
        <f t="shared" si="6"/>
        <v>0</v>
      </c>
      <c r="K164" s="200">
        <f t="shared" si="6"/>
        <v>0</v>
      </c>
      <c r="L164" s="200">
        <f t="shared" si="6"/>
        <v>0</v>
      </c>
      <c r="M164" s="200">
        <f t="shared" si="6"/>
        <v>0</v>
      </c>
      <c r="N164" s="200">
        <f t="shared" si="6"/>
        <v>0</v>
      </c>
      <c r="O164" s="200">
        <f t="shared" si="6"/>
        <v>0</v>
      </c>
      <c r="P164" s="200">
        <f t="shared" si="6"/>
        <v>0</v>
      </c>
      <c r="Q164" s="200">
        <f t="shared" si="6"/>
        <v>0</v>
      </c>
    </row>
    <row r="165" spans="1:17" x14ac:dyDescent="0.25">
      <c r="A165" s="72" t="s">
        <v>151</v>
      </c>
      <c r="B165" s="71">
        <f t="shared" ref="B165:Q165" si="7">IF(B$26=0,0,B$26/B$5)</f>
        <v>0</v>
      </c>
      <c r="C165" s="71">
        <f t="shared" si="7"/>
        <v>0</v>
      </c>
      <c r="D165" s="71">
        <f t="shared" si="7"/>
        <v>0</v>
      </c>
      <c r="E165" s="71">
        <f t="shared" si="7"/>
        <v>0</v>
      </c>
      <c r="F165" s="71">
        <f t="shared" si="7"/>
        <v>0</v>
      </c>
      <c r="G165" s="71">
        <f t="shared" si="7"/>
        <v>0</v>
      </c>
      <c r="H165" s="71">
        <f t="shared" si="7"/>
        <v>0</v>
      </c>
      <c r="I165" s="71">
        <f t="shared" si="7"/>
        <v>0</v>
      </c>
      <c r="J165" s="71">
        <f t="shared" si="7"/>
        <v>0</v>
      </c>
      <c r="K165" s="71">
        <f t="shared" si="7"/>
        <v>0</v>
      </c>
      <c r="L165" s="71">
        <f t="shared" si="7"/>
        <v>0</v>
      </c>
      <c r="M165" s="71">
        <f t="shared" si="7"/>
        <v>0</v>
      </c>
      <c r="N165" s="71">
        <f t="shared" si="7"/>
        <v>0</v>
      </c>
      <c r="O165" s="71">
        <f t="shared" si="7"/>
        <v>0</v>
      </c>
      <c r="P165" s="71">
        <f t="shared" si="7"/>
        <v>0</v>
      </c>
      <c r="Q165" s="71">
        <f t="shared" si="7"/>
        <v>0</v>
      </c>
    </row>
    <row r="166" spans="1:17" x14ac:dyDescent="0.25">
      <c r="A166" s="196"/>
      <c r="B166" s="196"/>
      <c r="C166" s="196"/>
      <c r="D166" s="196"/>
      <c r="E166" s="196"/>
      <c r="F166" s="196"/>
      <c r="G166" s="196"/>
      <c r="H166" s="196"/>
      <c r="I166" s="196"/>
      <c r="J166" s="196"/>
      <c r="K166" s="196"/>
      <c r="L166" s="196"/>
      <c r="M166" s="196"/>
      <c r="N166" s="196"/>
      <c r="O166" s="196"/>
      <c r="P166" s="196"/>
      <c r="Q166" s="196"/>
    </row>
    <row r="167" spans="1:17" x14ac:dyDescent="0.25">
      <c r="A167" s="78" t="s">
        <v>43</v>
      </c>
      <c r="B167" s="77">
        <f t="shared" ref="B167:Q167" si="8">SUM(B$168:B$173,B$175:B$176,B$178:B$180,B181)</f>
        <v>1.0000000000000002</v>
      </c>
      <c r="C167" s="77">
        <f t="shared" si="8"/>
        <v>1</v>
      </c>
      <c r="D167" s="77">
        <f t="shared" si="8"/>
        <v>1</v>
      </c>
      <c r="E167" s="77">
        <f t="shared" si="8"/>
        <v>1</v>
      </c>
      <c r="F167" s="77">
        <f t="shared" si="8"/>
        <v>1</v>
      </c>
      <c r="G167" s="77">
        <f t="shared" si="8"/>
        <v>1</v>
      </c>
      <c r="H167" s="77">
        <f t="shared" si="8"/>
        <v>1</v>
      </c>
      <c r="I167" s="77">
        <f t="shared" si="8"/>
        <v>1</v>
      </c>
      <c r="J167" s="77">
        <f t="shared" si="8"/>
        <v>1</v>
      </c>
      <c r="K167" s="77">
        <f t="shared" si="8"/>
        <v>1</v>
      </c>
      <c r="L167" s="77">
        <f t="shared" si="8"/>
        <v>0.99999999999999989</v>
      </c>
      <c r="M167" s="77">
        <f t="shared" si="8"/>
        <v>1</v>
      </c>
      <c r="N167" s="77">
        <f t="shared" si="8"/>
        <v>1</v>
      </c>
      <c r="O167" s="77">
        <f t="shared" si="8"/>
        <v>1</v>
      </c>
      <c r="P167" s="77">
        <f t="shared" si="8"/>
        <v>1</v>
      </c>
      <c r="Q167" s="77">
        <f t="shared" si="8"/>
        <v>1</v>
      </c>
    </row>
    <row r="168" spans="1:17" x14ac:dyDescent="0.25">
      <c r="A168" s="132" t="s">
        <v>83</v>
      </c>
      <c r="B168" s="203">
        <f t="shared" ref="B168:Q168" si="9">IF(B$34=0,0,B$34/B$33)</f>
        <v>0</v>
      </c>
      <c r="C168" s="203">
        <f t="shared" si="9"/>
        <v>0</v>
      </c>
      <c r="D168" s="203">
        <f t="shared" si="9"/>
        <v>0</v>
      </c>
      <c r="E168" s="203">
        <f t="shared" si="9"/>
        <v>0</v>
      </c>
      <c r="F168" s="203">
        <f t="shared" si="9"/>
        <v>0</v>
      </c>
      <c r="G168" s="203">
        <f t="shared" si="9"/>
        <v>0</v>
      </c>
      <c r="H168" s="203">
        <f t="shared" si="9"/>
        <v>0</v>
      </c>
      <c r="I168" s="203">
        <f t="shared" si="9"/>
        <v>0</v>
      </c>
      <c r="J168" s="203">
        <f t="shared" si="9"/>
        <v>0</v>
      </c>
      <c r="K168" s="203">
        <f t="shared" si="9"/>
        <v>0</v>
      </c>
      <c r="L168" s="203">
        <f t="shared" si="9"/>
        <v>0</v>
      </c>
      <c r="M168" s="203">
        <f t="shared" si="9"/>
        <v>0</v>
      </c>
      <c r="N168" s="203">
        <f t="shared" si="9"/>
        <v>0</v>
      </c>
      <c r="O168" s="203">
        <f t="shared" si="9"/>
        <v>0</v>
      </c>
      <c r="P168" s="203">
        <f t="shared" si="9"/>
        <v>0</v>
      </c>
      <c r="Q168" s="203">
        <f t="shared" si="9"/>
        <v>0</v>
      </c>
    </row>
    <row r="169" spans="1:17" x14ac:dyDescent="0.25">
      <c r="A169" s="76" t="s">
        <v>82</v>
      </c>
      <c r="B169" s="202">
        <f t="shared" ref="B169:Q169" si="10">IF(B$35=0,0,B$35/B$33)</f>
        <v>0</v>
      </c>
      <c r="C169" s="202">
        <f t="shared" si="10"/>
        <v>0</v>
      </c>
      <c r="D169" s="202">
        <f t="shared" si="10"/>
        <v>0</v>
      </c>
      <c r="E169" s="202">
        <f t="shared" si="10"/>
        <v>0</v>
      </c>
      <c r="F169" s="202">
        <f t="shared" si="10"/>
        <v>0</v>
      </c>
      <c r="G169" s="202">
        <f t="shared" si="10"/>
        <v>0</v>
      </c>
      <c r="H169" s="202">
        <f t="shared" si="10"/>
        <v>0</v>
      </c>
      <c r="I169" s="202">
        <f t="shared" si="10"/>
        <v>0</v>
      </c>
      <c r="J169" s="202">
        <f t="shared" si="10"/>
        <v>0</v>
      </c>
      <c r="K169" s="202">
        <f t="shared" si="10"/>
        <v>0</v>
      </c>
      <c r="L169" s="202">
        <f t="shared" si="10"/>
        <v>0</v>
      </c>
      <c r="M169" s="202">
        <f t="shared" si="10"/>
        <v>0</v>
      </c>
      <c r="N169" s="202">
        <f t="shared" si="10"/>
        <v>0</v>
      </c>
      <c r="O169" s="202">
        <f t="shared" si="10"/>
        <v>0</v>
      </c>
      <c r="P169" s="202">
        <f t="shared" si="10"/>
        <v>0</v>
      </c>
      <c r="Q169" s="202">
        <f t="shared" si="10"/>
        <v>0</v>
      </c>
    </row>
    <row r="170" spans="1:17" x14ac:dyDescent="0.25">
      <c r="A170" s="76" t="s">
        <v>81</v>
      </c>
      <c r="B170" s="202">
        <f t="shared" ref="B170:Q170" si="11">IF(B$36=0,0,B$36/B$33)</f>
        <v>0</v>
      </c>
      <c r="C170" s="202">
        <f t="shared" si="11"/>
        <v>0</v>
      </c>
      <c r="D170" s="202">
        <f t="shared" si="11"/>
        <v>0</v>
      </c>
      <c r="E170" s="202">
        <f t="shared" si="11"/>
        <v>0</v>
      </c>
      <c r="F170" s="202">
        <f t="shared" si="11"/>
        <v>0</v>
      </c>
      <c r="G170" s="202">
        <f t="shared" si="11"/>
        <v>0</v>
      </c>
      <c r="H170" s="202">
        <f t="shared" si="11"/>
        <v>0</v>
      </c>
      <c r="I170" s="202">
        <f t="shared" si="11"/>
        <v>0</v>
      </c>
      <c r="J170" s="202">
        <f t="shared" si="11"/>
        <v>0</v>
      </c>
      <c r="K170" s="202">
        <f t="shared" si="11"/>
        <v>0</v>
      </c>
      <c r="L170" s="202">
        <f t="shared" si="11"/>
        <v>0</v>
      </c>
      <c r="M170" s="202">
        <f t="shared" si="11"/>
        <v>0</v>
      </c>
      <c r="N170" s="202">
        <f t="shared" si="11"/>
        <v>0</v>
      </c>
      <c r="O170" s="202">
        <f t="shared" si="11"/>
        <v>0</v>
      </c>
      <c r="P170" s="202">
        <f t="shared" si="11"/>
        <v>0</v>
      </c>
      <c r="Q170" s="202">
        <f t="shared" si="11"/>
        <v>0</v>
      </c>
    </row>
    <row r="171" spans="1:17" x14ac:dyDescent="0.25">
      <c r="A171" s="76" t="s">
        <v>80</v>
      </c>
      <c r="B171" s="202">
        <f t="shared" ref="B171:Q171" si="12">IF(B$37=0,0,B$37/B$33)</f>
        <v>0</v>
      </c>
      <c r="C171" s="202">
        <f t="shared" si="12"/>
        <v>0</v>
      </c>
      <c r="D171" s="202">
        <f t="shared" si="12"/>
        <v>0</v>
      </c>
      <c r="E171" s="202">
        <f t="shared" si="12"/>
        <v>0</v>
      </c>
      <c r="F171" s="202">
        <f t="shared" si="12"/>
        <v>0</v>
      </c>
      <c r="G171" s="202">
        <f t="shared" si="12"/>
        <v>0</v>
      </c>
      <c r="H171" s="202">
        <f t="shared" si="12"/>
        <v>0</v>
      </c>
      <c r="I171" s="202">
        <f t="shared" si="12"/>
        <v>0</v>
      </c>
      <c r="J171" s="202">
        <f t="shared" si="12"/>
        <v>0</v>
      </c>
      <c r="K171" s="202">
        <f t="shared" si="12"/>
        <v>0</v>
      </c>
      <c r="L171" s="202">
        <f t="shared" si="12"/>
        <v>0</v>
      </c>
      <c r="M171" s="202">
        <f t="shared" si="12"/>
        <v>0</v>
      </c>
      <c r="N171" s="202">
        <f t="shared" si="12"/>
        <v>0</v>
      </c>
      <c r="O171" s="202">
        <f t="shared" si="12"/>
        <v>0</v>
      </c>
      <c r="P171" s="202">
        <f t="shared" si="12"/>
        <v>0</v>
      </c>
      <c r="Q171" s="202">
        <f t="shared" si="12"/>
        <v>0</v>
      </c>
    </row>
    <row r="172" spans="1:17" x14ac:dyDescent="0.25">
      <c r="A172" s="129" t="s">
        <v>79</v>
      </c>
      <c r="B172" s="201">
        <f t="shared" ref="B172:Q172" si="13">IF(B$38=0,0,B$38/B$33)</f>
        <v>8.6088065047451774E-4</v>
      </c>
      <c r="C172" s="201">
        <f t="shared" si="13"/>
        <v>7.8957492400721398E-4</v>
      </c>
      <c r="D172" s="201">
        <f t="shared" si="13"/>
        <v>7.7991474398319053E-4</v>
      </c>
      <c r="E172" s="201">
        <f t="shared" si="13"/>
        <v>7.9062925284252268E-4</v>
      </c>
      <c r="F172" s="201">
        <f t="shared" si="13"/>
        <v>7.9251940864115574E-4</v>
      </c>
      <c r="G172" s="201">
        <f t="shared" si="13"/>
        <v>8.1876514178324329E-4</v>
      </c>
      <c r="H172" s="201">
        <f t="shared" si="13"/>
        <v>8.3283214622598633E-4</v>
      </c>
      <c r="I172" s="201">
        <f t="shared" si="13"/>
        <v>8.6616606838515737E-4</v>
      </c>
      <c r="J172" s="201">
        <f t="shared" si="13"/>
        <v>9.8010236944324407E-4</v>
      </c>
      <c r="K172" s="201">
        <f t="shared" si="13"/>
        <v>7.683788940346741E-4</v>
      </c>
      <c r="L172" s="201">
        <f t="shared" si="13"/>
        <v>7.1133357381363254E-4</v>
      </c>
      <c r="M172" s="201">
        <f t="shared" si="13"/>
        <v>7.438440017152265E-4</v>
      </c>
      <c r="N172" s="201">
        <f t="shared" si="13"/>
        <v>6.6642864612424986E-4</v>
      </c>
      <c r="O172" s="201">
        <f t="shared" si="13"/>
        <v>6.6265560832959758E-4</v>
      </c>
      <c r="P172" s="201">
        <f t="shared" si="13"/>
        <v>3.1541869636037608E-4</v>
      </c>
      <c r="Q172" s="201">
        <f t="shared" si="13"/>
        <v>6.7968355340971914E-4</v>
      </c>
    </row>
    <row r="173" spans="1:17" x14ac:dyDescent="0.25">
      <c r="A173" s="127" t="s">
        <v>150</v>
      </c>
      <c r="B173" s="200">
        <f t="shared" ref="B173:Q173" si="14">IF(B$43=0,0,B$43/B$33)</f>
        <v>0</v>
      </c>
      <c r="C173" s="200">
        <f t="shared" si="14"/>
        <v>0</v>
      </c>
      <c r="D173" s="200">
        <f t="shared" si="14"/>
        <v>0</v>
      </c>
      <c r="E173" s="200">
        <f t="shared" si="14"/>
        <v>0</v>
      </c>
      <c r="F173" s="200">
        <f t="shared" si="14"/>
        <v>0</v>
      </c>
      <c r="G173" s="200">
        <f t="shared" si="14"/>
        <v>0</v>
      </c>
      <c r="H173" s="200">
        <f t="shared" si="14"/>
        <v>0</v>
      </c>
      <c r="I173" s="200">
        <f t="shared" si="14"/>
        <v>0</v>
      </c>
      <c r="J173" s="200">
        <f t="shared" si="14"/>
        <v>0</v>
      </c>
      <c r="K173" s="200">
        <f t="shared" si="14"/>
        <v>0</v>
      </c>
      <c r="L173" s="200">
        <f t="shared" si="14"/>
        <v>0</v>
      </c>
      <c r="M173" s="200">
        <f t="shared" si="14"/>
        <v>0</v>
      </c>
      <c r="N173" s="200">
        <f t="shared" si="14"/>
        <v>0</v>
      </c>
      <c r="O173" s="200">
        <f t="shared" si="14"/>
        <v>0</v>
      </c>
      <c r="P173" s="200">
        <f t="shared" si="14"/>
        <v>0</v>
      </c>
      <c r="Q173" s="200">
        <f t="shared" si="14"/>
        <v>0</v>
      </c>
    </row>
    <row r="174" spans="1:17" x14ac:dyDescent="0.25">
      <c r="A174" s="127" t="s">
        <v>148</v>
      </c>
      <c r="B174" s="200">
        <f t="shared" ref="B174:Q174" si="15">IF(B$44=0,0,B$44/B$33)</f>
        <v>5.4418612253699317E-2</v>
      </c>
      <c r="C174" s="200">
        <f t="shared" si="15"/>
        <v>1.442878314464093E-2</v>
      </c>
      <c r="D174" s="200">
        <f t="shared" si="15"/>
        <v>1.7345712826130625E-2</v>
      </c>
      <c r="E174" s="200">
        <f t="shared" si="15"/>
        <v>1.7857063804562284E-2</v>
      </c>
      <c r="F174" s="200">
        <f t="shared" si="15"/>
        <v>1.7141000125363039E-2</v>
      </c>
      <c r="G174" s="200">
        <f t="shared" si="15"/>
        <v>1.7646783739099045E-2</v>
      </c>
      <c r="H174" s="200">
        <f t="shared" si="15"/>
        <v>1.8329768947864401E-2</v>
      </c>
      <c r="I174" s="200">
        <f t="shared" si="15"/>
        <v>1.5728319055016499E-2</v>
      </c>
      <c r="J174" s="200">
        <f t="shared" si="15"/>
        <v>3.7101319878831251E-2</v>
      </c>
      <c r="K174" s="200">
        <f t="shared" si="15"/>
        <v>2.8481917573923293E-2</v>
      </c>
      <c r="L174" s="200">
        <f t="shared" si="15"/>
        <v>2.8697877208141865E-2</v>
      </c>
      <c r="M174" s="200">
        <f t="shared" si="15"/>
        <v>2.8088781801955134E-2</v>
      </c>
      <c r="N174" s="200">
        <f t="shared" si="15"/>
        <v>2.4915571578598042E-2</v>
      </c>
      <c r="O174" s="200">
        <f t="shared" si="15"/>
        <v>2.5655175517626486E-2</v>
      </c>
      <c r="P174" s="200">
        <f t="shared" si="15"/>
        <v>2.8497358599553442E-2</v>
      </c>
      <c r="Q174" s="200">
        <f t="shared" si="15"/>
        <v>2.8290216252867612E-2</v>
      </c>
    </row>
    <row r="175" spans="1:17" x14ac:dyDescent="0.25">
      <c r="A175" s="142" t="s">
        <v>164</v>
      </c>
      <c r="B175" s="199">
        <f t="shared" ref="B175:Q175" si="16">IF(B$45=0,0,B$45/B$33)</f>
        <v>5.4418612253699317E-2</v>
      </c>
      <c r="C175" s="199">
        <f t="shared" si="16"/>
        <v>1.442878314464093E-2</v>
      </c>
      <c r="D175" s="199">
        <f t="shared" si="16"/>
        <v>1.7345712826130625E-2</v>
      </c>
      <c r="E175" s="199">
        <f t="shared" si="16"/>
        <v>1.7857063804562284E-2</v>
      </c>
      <c r="F175" s="199">
        <f t="shared" si="16"/>
        <v>1.7141000125363039E-2</v>
      </c>
      <c r="G175" s="199">
        <f t="shared" si="16"/>
        <v>1.7646783739099045E-2</v>
      </c>
      <c r="H175" s="199">
        <f t="shared" si="16"/>
        <v>1.8329768947864401E-2</v>
      </c>
      <c r="I175" s="199">
        <f t="shared" si="16"/>
        <v>1.5728319055016499E-2</v>
      </c>
      <c r="J175" s="199">
        <f t="shared" si="16"/>
        <v>3.7101319878831251E-2</v>
      </c>
      <c r="K175" s="199">
        <f t="shared" si="16"/>
        <v>2.8481917573923293E-2</v>
      </c>
      <c r="L175" s="199">
        <f t="shared" si="16"/>
        <v>2.8697877208141865E-2</v>
      </c>
      <c r="M175" s="199">
        <f t="shared" si="16"/>
        <v>2.8088781801955134E-2</v>
      </c>
      <c r="N175" s="199">
        <f t="shared" si="16"/>
        <v>2.4915571578598042E-2</v>
      </c>
      <c r="O175" s="199">
        <f t="shared" si="16"/>
        <v>2.5655175517626486E-2</v>
      </c>
      <c r="P175" s="199">
        <f t="shared" si="16"/>
        <v>2.8497358599553442E-2</v>
      </c>
      <c r="Q175" s="199">
        <f t="shared" si="16"/>
        <v>2.8290216252867612E-2</v>
      </c>
    </row>
    <row r="176" spans="1:17" x14ac:dyDescent="0.25">
      <c r="A176" s="142" t="s">
        <v>163</v>
      </c>
      <c r="B176" s="199">
        <f t="shared" ref="B176:Q176" si="17">IF(B$50=0,0,B$50/B$33)</f>
        <v>0</v>
      </c>
      <c r="C176" s="199">
        <f t="shared" si="17"/>
        <v>0</v>
      </c>
      <c r="D176" s="199">
        <f t="shared" si="17"/>
        <v>0</v>
      </c>
      <c r="E176" s="199">
        <f t="shared" si="17"/>
        <v>0</v>
      </c>
      <c r="F176" s="199">
        <f t="shared" si="17"/>
        <v>0</v>
      </c>
      <c r="G176" s="199">
        <f t="shared" si="17"/>
        <v>0</v>
      </c>
      <c r="H176" s="199">
        <f t="shared" si="17"/>
        <v>0</v>
      </c>
      <c r="I176" s="199">
        <f t="shared" si="17"/>
        <v>0</v>
      </c>
      <c r="J176" s="199">
        <f t="shared" si="17"/>
        <v>0</v>
      </c>
      <c r="K176" s="199">
        <f t="shared" si="17"/>
        <v>0</v>
      </c>
      <c r="L176" s="199">
        <f t="shared" si="17"/>
        <v>0</v>
      </c>
      <c r="M176" s="199">
        <f t="shared" si="17"/>
        <v>0</v>
      </c>
      <c r="N176" s="199">
        <f t="shared" si="17"/>
        <v>0</v>
      </c>
      <c r="O176" s="199">
        <f t="shared" si="17"/>
        <v>0</v>
      </c>
      <c r="P176" s="199">
        <f t="shared" si="17"/>
        <v>0</v>
      </c>
      <c r="Q176" s="199">
        <f t="shared" si="17"/>
        <v>0</v>
      </c>
    </row>
    <row r="177" spans="1:17" x14ac:dyDescent="0.25">
      <c r="A177" s="127" t="s">
        <v>147</v>
      </c>
      <c r="B177" s="200">
        <f t="shared" ref="B177:Q177" si="18">IF(B$51=0,0,B$51/B$33)</f>
        <v>0.1868780479359767</v>
      </c>
      <c r="C177" s="200">
        <f t="shared" si="18"/>
        <v>0.16700802421156918</v>
      </c>
      <c r="D177" s="200">
        <f t="shared" si="18"/>
        <v>0.1448990136243406</v>
      </c>
      <c r="E177" s="200">
        <f t="shared" si="18"/>
        <v>0.14283704056255211</v>
      </c>
      <c r="F177" s="200">
        <f t="shared" si="18"/>
        <v>0.14624289162436063</v>
      </c>
      <c r="G177" s="200">
        <f t="shared" si="18"/>
        <v>0.14525398853864216</v>
      </c>
      <c r="H177" s="200">
        <f t="shared" si="18"/>
        <v>0.15156721257509256</v>
      </c>
      <c r="I177" s="200">
        <f t="shared" si="18"/>
        <v>0.1629338062264917</v>
      </c>
      <c r="J177" s="200">
        <f t="shared" si="18"/>
        <v>0.20566380428059192</v>
      </c>
      <c r="K177" s="200">
        <f t="shared" si="18"/>
        <v>0.15872374472354087</v>
      </c>
      <c r="L177" s="200">
        <f t="shared" si="18"/>
        <v>0.1515467475513492</v>
      </c>
      <c r="M177" s="200">
        <f t="shared" si="18"/>
        <v>0.15413358283088038</v>
      </c>
      <c r="N177" s="200">
        <f t="shared" si="18"/>
        <v>0.13128326640167606</v>
      </c>
      <c r="O177" s="200">
        <f t="shared" si="18"/>
        <v>0.131421658021807</v>
      </c>
      <c r="P177" s="200">
        <f t="shared" si="18"/>
        <v>0.12008713742078876</v>
      </c>
      <c r="Q177" s="200">
        <f t="shared" si="18"/>
        <v>0.14859146955583483</v>
      </c>
    </row>
    <row r="178" spans="1:17" x14ac:dyDescent="0.25">
      <c r="A178" s="142" t="s">
        <v>162</v>
      </c>
      <c r="B178" s="199">
        <f t="shared" ref="B178:Q178" si="19">IF(B$52=0,0,B$52/B$33)</f>
        <v>4.606037193689233E-2</v>
      </c>
      <c r="C178" s="199">
        <f t="shared" si="19"/>
        <v>3.7630371416062965E-2</v>
      </c>
      <c r="D178" s="199">
        <f t="shared" si="19"/>
        <v>1.4714447167262208E-2</v>
      </c>
      <c r="E178" s="199">
        <f t="shared" si="19"/>
        <v>1.2715770039535444E-2</v>
      </c>
      <c r="F178" s="199">
        <f t="shared" si="19"/>
        <v>1.4014247549441652E-2</v>
      </c>
      <c r="G178" s="199">
        <f t="shared" si="19"/>
        <v>1.1135152375141377E-2</v>
      </c>
      <c r="H178" s="199">
        <f t="shared" si="19"/>
        <v>1.5330413945667256E-2</v>
      </c>
      <c r="I178" s="199">
        <f t="shared" si="19"/>
        <v>2.1195275316798975E-2</v>
      </c>
      <c r="J178" s="199">
        <f t="shared" si="19"/>
        <v>4.2743590382819691E-2</v>
      </c>
      <c r="K178" s="199">
        <f t="shared" si="19"/>
        <v>3.1957834046028172E-2</v>
      </c>
      <c r="L178" s="199">
        <f t="shared" si="19"/>
        <v>3.5296323650719073E-2</v>
      </c>
      <c r="M178" s="199">
        <f t="shared" si="19"/>
        <v>3.1468566314842128E-2</v>
      </c>
      <c r="N178" s="199">
        <f t="shared" si="19"/>
        <v>2.0442696037475484E-2</v>
      </c>
      <c r="O178" s="199">
        <f t="shared" si="19"/>
        <v>2.1292921614289733E-2</v>
      </c>
      <c r="P178" s="199">
        <f t="shared" si="19"/>
        <v>6.8244426094688521E-3</v>
      </c>
      <c r="Q178" s="199">
        <f t="shared" si="19"/>
        <v>3.6262478976472785E-2</v>
      </c>
    </row>
    <row r="179" spans="1:17" x14ac:dyDescent="0.25">
      <c r="A179" s="142" t="s">
        <v>161</v>
      </c>
      <c r="B179" s="199">
        <f t="shared" ref="B179:Q179" si="20">IF(B$56=0,0,B$56/B$33)</f>
        <v>0.14081767599908437</v>
      </c>
      <c r="C179" s="199">
        <f t="shared" si="20"/>
        <v>0.12937765279550623</v>
      </c>
      <c r="D179" s="199">
        <f t="shared" si="20"/>
        <v>0.1301845664570784</v>
      </c>
      <c r="E179" s="199">
        <f t="shared" si="20"/>
        <v>0.13012127052301667</v>
      </c>
      <c r="F179" s="199">
        <f t="shared" si="20"/>
        <v>0.13222864407491899</v>
      </c>
      <c r="G179" s="199">
        <f t="shared" si="20"/>
        <v>0.13411883616350076</v>
      </c>
      <c r="H179" s="199">
        <f t="shared" si="20"/>
        <v>0.13623679862942534</v>
      </c>
      <c r="I179" s="199">
        <f t="shared" si="20"/>
        <v>0.14173853090969274</v>
      </c>
      <c r="J179" s="199">
        <f t="shared" si="20"/>
        <v>0.16292021389777223</v>
      </c>
      <c r="K179" s="199">
        <f t="shared" si="20"/>
        <v>0.12676591067751269</v>
      </c>
      <c r="L179" s="199">
        <f t="shared" si="20"/>
        <v>0.11625042390063012</v>
      </c>
      <c r="M179" s="199">
        <f t="shared" si="20"/>
        <v>0.12266501651603824</v>
      </c>
      <c r="N179" s="199">
        <f t="shared" si="20"/>
        <v>0.11084057036420059</v>
      </c>
      <c r="O179" s="199">
        <f t="shared" si="20"/>
        <v>0.11012873640751727</v>
      </c>
      <c r="P179" s="199">
        <f t="shared" si="20"/>
        <v>0.11326269481131991</v>
      </c>
      <c r="Q179" s="199">
        <f t="shared" si="20"/>
        <v>0.11232899057936203</v>
      </c>
    </row>
    <row r="180" spans="1:17" x14ac:dyDescent="0.25">
      <c r="A180" s="142" t="s">
        <v>160</v>
      </c>
      <c r="B180" s="199">
        <f t="shared" ref="B180:Q180" si="21">IF(B$67=0,0,B$67/B$33)</f>
        <v>0</v>
      </c>
      <c r="C180" s="199">
        <f t="shared" si="21"/>
        <v>0</v>
      </c>
      <c r="D180" s="199">
        <f t="shared" si="21"/>
        <v>0</v>
      </c>
      <c r="E180" s="199">
        <f t="shared" si="21"/>
        <v>0</v>
      </c>
      <c r="F180" s="199">
        <f t="shared" si="21"/>
        <v>0</v>
      </c>
      <c r="G180" s="199">
        <f t="shared" si="21"/>
        <v>0</v>
      </c>
      <c r="H180" s="199">
        <f t="shared" si="21"/>
        <v>0</v>
      </c>
      <c r="I180" s="199">
        <f t="shared" si="21"/>
        <v>0</v>
      </c>
      <c r="J180" s="199">
        <f t="shared" si="21"/>
        <v>0</v>
      </c>
      <c r="K180" s="199">
        <f t="shared" si="21"/>
        <v>0</v>
      </c>
      <c r="L180" s="199">
        <f t="shared" si="21"/>
        <v>0</v>
      </c>
      <c r="M180" s="199">
        <f t="shared" si="21"/>
        <v>0</v>
      </c>
      <c r="N180" s="199">
        <f t="shared" si="21"/>
        <v>0</v>
      </c>
      <c r="O180" s="199">
        <f t="shared" si="21"/>
        <v>0</v>
      </c>
      <c r="P180" s="199">
        <f t="shared" si="21"/>
        <v>0</v>
      </c>
      <c r="Q180" s="199">
        <f t="shared" si="21"/>
        <v>0</v>
      </c>
    </row>
    <row r="181" spans="1:17" x14ac:dyDescent="0.25">
      <c r="A181" s="177" t="s">
        <v>98</v>
      </c>
      <c r="B181" s="209">
        <f t="shared" ref="B181:Q181" si="22">IF(B$68=0,0,B$68/B$33)</f>
        <v>0.7578424591598496</v>
      </c>
      <c r="C181" s="209">
        <f t="shared" si="22"/>
        <v>0.81777361771978263</v>
      </c>
      <c r="D181" s="209">
        <f t="shared" si="22"/>
        <v>0.83697535880554552</v>
      </c>
      <c r="E181" s="209">
        <f t="shared" si="22"/>
        <v>0.83851526638004303</v>
      </c>
      <c r="F181" s="209">
        <f t="shared" si="22"/>
        <v>0.83582358884163521</v>
      </c>
      <c r="G181" s="209">
        <f t="shared" si="22"/>
        <v>0.83628046258047561</v>
      </c>
      <c r="H181" s="209">
        <f t="shared" si="22"/>
        <v>0.82927018633081695</v>
      </c>
      <c r="I181" s="209">
        <f t="shared" si="22"/>
        <v>0.82047170865010666</v>
      </c>
      <c r="J181" s="209">
        <f t="shared" si="22"/>
        <v>0.75625477347113357</v>
      </c>
      <c r="K181" s="209">
        <f t="shared" si="22"/>
        <v>0.81202595880850115</v>
      </c>
      <c r="L181" s="209">
        <f t="shared" si="22"/>
        <v>0.8190440416666952</v>
      </c>
      <c r="M181" s="209">
        <f t="shared" si="22"/>
        <v>0.81703379136544929</v>
      </c>
      <c r="N181" s="209">
        <f t="shared" si="22"/>
        <v>0.84313473337360156</v>
      </c>
      <c r="O181" s="209">
        <f t="shared" si="22"/>
        <v>0.84226051085223697</v>
      </c>
      <c r="P181" s="209">
        <f t="shared" si="22"/>
        <v>0.8511000852832975</v>
      </c>
      <c r="Q181" s="209">
        <f t="shared" si="22"/>
        <v>0.8224386306378878</v>
      </c>
    </row>
    <row r="182" spans="1:17" x14ac:dyDescent="0.25">
      <c r="A182" s="196"/>
      <c r="B182" s="196"/>
      <c r="C182" s="19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</row>
    <row r="183" spans="1:17" x14ac:dyDescent="0.25">
      <c r="A183" s="78" t="s">
        <v>344</v>
      </c>
      <c r="B183" s="77">
        <f t="shared" ref="B183:Q183" si="23">SUM(B$184:B$189,B$193:B$194,B$196:B$198)</f>
        <v>0.99999999999999989</v>
      </c>
      <c r="C183" s="77">
        <f t="shared" si="23"/>
        <v>1</v>
      </c>
      <c r="D183" s="77">
        <f t="shared" si="23"/>
        <v>0.99999999999999989</v>
      </c>
      <c r="E183" s="77">
        <f t="shared" si="23"/>
        <v>1</v>
      </c>
      <c r="F183" s="77">
        <f t="shared" si="23"/>
        <v>1</v>
      </c>
      <c r="G183" s="77">
        <f t="shared" si="23"/>
        <v>1</v>
      </c>
      <c r="H183" s="77">
        <f t="shared" si="23"/>
        <v>1</v>
      </c>
      <c r="I183" s="77">
        <f t="shared" si="23"/>
        <v>1</v>
      </c>
      <c r="J183" s="77">
        <f t="shared" si="23"/>
        <v>1</v>
      </c>
      <c r="K183" s="77">
        <f t="shared" si="23"/>
        <v>1.0000000000000004</v>
      </c>
      <c r="L183" s="77">
        <f t="shared" si="23"/>
        <v>1</v>
      </c>
      <c r="M183" s="77">
        <f t="shared" si="23"/>
        <v>1</v>
      </c>
      <c r="N183" s="77">
        <f t="shared" si="23"/>
        <v>0.99999999999999978</v>
      </c>
      <c r="O183" s="77">
        <f t="shared" si="23"/>
        <v>1.0000000000000002</v>
      </c>
      <c r="P183" s="77">
        <f t="shared" si="23"/>
        <v>1</v>
      </c>
      <c r="Q183" s="77">
        <f t="shared" si="23"/>
        <v>0.99999999999999989</v>
      </c>
    </row>
    <row r="184" spans="1:17" x14ac:dyDescent="0.25">
      <c r="A184" s="132" t="s">
        <v>83</v>
      </c>
      <c r="B184" s="203">
        <f t="shared" ref="B184:Q184" si="24">IF(B$71=0,0,B$71/B$70)</f>
        <v>0</v>
      </c>
      <c r="C184" s="203">
        <f t="shared" si="24"/>
        <v>0</v>
      </c>
      <c r="D184" s="203">
        <f t="shared" si="24"/>
        <v>0</v>
      </c>
      <c r="E184" s="203">
        <f t="shared" si="24"/>
        <v>0</v>
      </c>
      <c r="F184" s="203">
        <f t="shared" si="24"/>
        <v>0</v>
      </c>
      <c r="G184" s="203">
        <f t="shared" si="24"/>
        <v>0</v>
      </c>
      <c r="H184" s="203">
        <f t="shared" si="24"/>
        <v>0</v>
      </c>
      <c r="I184" s="203">
        <f t="shared" si="24"/>
        <v>0</v>
      </c>
      <c r="J184" s="203">
        <f t="shared" si="24"/>
        <v>0</v>
      </c>
      <c r="K184" s="203">
        <f t="shared" si="24"/>
        <v>0</v>
      </c>
      <c r="L184" s="203">
        <f t="shared" si="24"/>
        <v>0</v>
      </c>
      <c r="M184" s="203">
        <f t="shared" si="24"/>
        <v>0</v>
      </c>
      <c r="N184" s="203">
        <f t="shared" si="24"/>
        <v>0</v>
      </c>
      <c r="O184" s="203">
        <f t="shared" si="24"/>
        <v>0</v>
      </c>
      <c r="P184" s="203">
        <f t="shared" si="24"/>
        <v>0</v>
      </c>
      <c r="Q184" s="203">
        <f t="shared" si="24"/>
        <v>0</v>
      </c>
    </row>
    <row r="185" spans="1:17" x14ac:dyDescent="0.25">
      <c r="A185" s="76" t="s">
        <v>82</v>
      </c>
      <c r="B185" s="202">
        <f t="shared" ref="B185:Q185" si="25">IF(B$72=0,0,B$72/B$70)</f>
        <v>0</v>
      </c>
      <c r="C185" s="202">
        <f t="shared" si="25"/>
        <v>0</v>
      </c>
      <c r="D185" s="202">
        <f t="shared" si="25"/>
        <v>0</v>
      </c>
      <c r="E185" s="202">
        <f t="shared" si="25"/>
        <v>0</v>
      </c>
      <c r="F185" s="202">
        <f t="shared" si="25"/>
        <v>0</v>
      </c>
      <c r="G185" s="202">
        <f t="shared" si="25"/>
        <v>0</v>
      </c>
      <c r="H185" s="202">
        <f t="shared" si="25"/>
        <v>0</v>
      </c>
      <c r="I185" s="202">
        <f t="shared" si="25"/>
        <v>0</v>
      </c>
      <c r="J185" s="202">
        <f t="shared" si="25"/>
        <v>0</v>
      </c>
      <c r="K185" s="202">
        <f t="shared" si="25"/>
        <v>0</v>
      </c>
      <c r="L185" s="202">
        <f t="shared" si="25"/>
        <v>0</v>
      </c>
      <c r="M185" s="202">
        <f t="shared" si="25"/>
        <v>0</v>
      </c>
      <c r="N185" s="202">
        <f t="shared" si="25"/>
        <v>0</v>
      </c>
      <c r="O185" s="202">
        <f t="shared" si="25"/>
        <v>0</v>
      </c>
      <c r="P185" s="202">
        <f t="shared" si="25"/>
        <v>0</v>
      </c>
      <c r="Q185" s="202">
        <f t="shared" si="25"/>
        <v>0</v>
      </c>
    </row>
    <row r="186" spans="1:17" x14ac:dyDescent="0.25">
      <c r="A186" s="76" t="s">
        <v>81</v>
      </c>
      <c r="B186" s="202">
        <f t="shared" ref="B186:Q186" si="26">IF(B$73=0,0,B$73/B$70)</f>
        <v>0</v>
      </c>
      <c r="C186" s="202">
        <f t="shared" si="26"/>
        <v>0</v>
      </c>
      <c r="D186" s="202">
        <f t="shared" si="26"/>
        <v>0</v>
      </c>
      <c r="E186" s="202">
        <f t="shared" si="26"/>
        <v>0</v>
      </c>
      <c r="F186" s="202">
        <f t="shared" si="26"/>
        <v>0</v>
      </c>
      <c r="G186" s="202">
        <f t="shared" si="26"/>
        <v>0</v>
      </c>
      <c r="H186" s="202">
        <f t="shared" si="26"/>
        <v>0</v>
      </c>
      <c r="I186" s="202">
        <f t="shared" si="26"/>
        <v>0</v>
      </c>
      <c r="J186" s="202">
        <f t="shared" si="26"/>
        <v>0</v>
      </c>
      <c r="K186" s="202">
        <f t="shared" si="26"/>
        <v>0</v>
      </c>
      <c r="L186" s="202">
        <f t="shared" si="26"/>
        <v>0</v>
      </c>
      <c r="M186" s="202">
        <f t="shared" si="26"/>
        <v>0</v>
      </c>
      <c r="N186" s="202">
        <f t="shared" si="26"/>
        <v>0</v>
      </c>
      <c r="O186" s="202">
        <f t="shared" si="26"/>
        <v>0</v>
      </c>
      <c r="P186" s="202">
        <f t="shared" si="26"/>
        <v>0</v>
      </c>
      <c r="Q186" s="202">
        <f t="shared" si="26"/>
        <v>0</v>
      </c>
    </row>
    <row r="187" spans="1:17" x14ac:dyDescent="0.25">
      <c r="A187" s="76" t="s">
        <v>80</v>
      </c>
      <c r="B187" s="202">
        <f t="shared" ref="B187:Q187" si="27">IF(B$74=0,0,B$74/B$70)</f>
        <v>0</v>
      </c>
      <c r="C187" s="202">
        <f t="shared" si="27"/>
        <v>0</v>
      </c>
      <c r="D187" s="202">
        <f t="shared" si="27"/>
        <v>0</v>
      </c>
      <c r="E187" s="202">
        <f t="shared" si="27"/>
        <v>0</v>
      </c>
      <c r="F187" s="202">
        <f t="shared" si="27"/>
        <v>0</v>
      </c>
      <c r="G187" s="202">
        <f t="shared" si="27"/>
        <v>0</v>
      </c>
      <c r="H187" s="202">
        <f t="shared" si="27"/>
        <v>0</v>
      </c>
      <c r="I187" s="202">
        <f t="shared" si="27"/>
        <v>0</v>
      </c>
      <c r="J187" s="202">
        <f t="shared" si="27"/>
        <v>0</v>
      </c>
      <c r="K187" s="202">
        <f t="shared" si="27"/>
        <v>0</v>
      </c>
      <c r="L187" s="202">
        <f t="shared" si="27"/>
        <v>0</v>
      </c>
      <c r="M187" s="202">
        <f t="shared" si="27"/>
        <v>0</v>
      </c>
      <c r="N187" s="202">
        <f t="shared" si="27"/>
        <v>0</v>
      </c>
      <c r="O187" s="202">
        <f t="shared" si="27"/>
        <v>0</v>
      </c>
      <c r="P187" s="202">
        <f t="shared" si="27"/>
        <v>0</v>
      </c>
      <c r="Q187" s="202">
        <f t="shared" si="27"/>
        <v>0</v>
      </c>
    </row>
    <row r="188" spans="1:17" x14ac:dyDescent="0.25">
      <c r="A188" s="129" t="s">
        <v>79</v>
      </c>
      <c r="B188" s="201">
        <f t="shared" ref="B188:Q188" si="28">IF(B$75=0,0,B$75/B$70)</f>
        <v>1.0611688489254164E-3</v>
      </c>
      <c r="C188" s="201">
        <f t="shared" si="28"/>
        <v>1.2901169803811779E-3</v>
      </c>
      <c r="D188" s="201">
        <f t="shared" si="28"/>
        <v>1.3994621890726666E-3</v>
      </c>
      <c r="E188" s="201">
        <f t="shared" si="28"/>
        <v>1.4190708730481133E-3</v>
      </c>
      <c r="F188" s="201">
        <f t="shared" si="28"/>
        <v>1.4106636479373853E-3</v>
      </c>
      <c r="G188" s="201">
        <f t="shared" si="28"/>
        <v>1.4465516892924024E-3</v>
      </c>
      <c r="H188" s="201">
        <f t="shared" si="28"/>
        <v>1.4191439402546225E-3</v>
      </c>
      <c r="I188" s="201">
        <f t="shared" si="28"/>
        <v>1.4185044911248594E-3</v>
      </c>
      <c r="J188" s="201">
        <f t="shared" si="28"/>
        <v>1.1904970701176855E-3</v>
      </c>
      <c r="K188" s="201">
        <f t="shared" si="28"/>
        <v>1.2035555910364943E-3</v>
      </c>
      <c r="L188" s="201">
        <f t="shared" si="28"/>
        <v>1.1610221148645038E-3</v>
      </c>
      <c r="M188" s="201">
        <f t="shared" si="28"/>
        <v>1.1924448586977116E-3</v>
      </c>
      <c r="N188" s="201">
        <f t="shared" si="28"/>
        <v>1.2402575722184799E-3</v>
      </c>
      <c r="O188" s="201">
        <f t="shared" si="28"/>
        <v>1.2265845135938425E-3</v>
      </c>
      <c r="P188" s="201">
        <f t="shared" si="28"/>
        <v>5.9371686851986463E-4</v>
      </c>
      <c r="Q188" s="201">
        <f t="shared" si="28"/>
        <v>1.1355675028691015E-3</v>
      </c>
    </row>
    <row r="189" spans="1:17" x14ac:dyDescent="0.25">
      <c r="A189" s="127" t="s">
        <v>149</v>
      </c>
      <c r="B189" s="200">
        <f t="shared" ref="B189:Q189" si="29">IF(B$80=0,0,B$80/B$70)</f>
        <v>0.29994764349481395</v>
      </c>
      <c r="C189" s="200">
        <f t="shared" si="29"/>
        <v>0.33289581654050049</v>
      </c>
      <c r="D189" s="200">
        <f t="shared" si="29"/>
        <v>0.36027926537921384</v>
      </c>
      <c r="E189" s="200">
        <f t="shared" si="29"/>
        <v>0.36737346536128773</v>
      </c>
      <c r="F189" s="200">
        <f t="shared" si="29"/>
        <v>0.36232054560839766</v>
      </c>
      <c r="G189" s="200">
        <f t="shared" si="29"/>
        <v>0.37132252517975212</v>
      </c>
      <c r="H189" s="200">
        <f t="shared" si="29"/>
        <v>0.36368424551897438</v>
      </c>
      <c r="I189" s="200">
        <f t="shared" si="29"/>
        <v>0.35614935304670553</v>
      </c>
      <c r="J189" s="200">
        <f t="shared" si="29"/>
        <v>0.32547742172373095</v>
      </c>
      <c r="K189" s="200">
        <f t="shared" si="29"/>
        <v>0.33039275297557552</v>
      </c>
      <c r="L189" s="200">
        <f t="shared" si="29"/>
        <v>0.32187219850104454</v>
      </c>
      <c r="M189" s="200">
        <f t="shared" si="29"/>
        <v>0.33210940869485756</v>
      </c>
      <c r="N189" s="200">
        <f t="shared" si="29"/>
        <v>0.34188185715282343</v>
      </c>
      <c r="O189" s="200">
        <f t="shared" si="29"/>
        <v>0.34002072601301386</v>
      </c>
      <c r="P189" s="200">
        <f t="shared" si="29"/>
        <v>0.37555294035573467</v>
      </c>
      <c r="Q189" s="200">
        <f t="shared" si="29"/>
        <v>0.31692750901265238</v>
      </c>
    </row>
    <row r="190" spans="1:17" x14ac:dyDescent="0.25">
      <c r="A190" s="142" t="s">
        <v>166</v>
      </c>
      <c r="B190" s="199">
        <f t="shared" ref="B190:Q190" si="30">IF(B$81=0,0,B$81/B$70)</f>
        <v>0.29994764349481395</v>
      </c>
      <c r="C190" s="199">
        <f t="shared" si="30"/>
        <v>0.33289581654050049</v>
      </c>
      <c r="D190" s="199">
        <f t="shared" si="30"/>
        <v>0.36027926537921384</v>
      </c>
      <c r="E190" s="199">
        <f t="shared" si="30"/>
        <v>0.36737346536128773</v>
      </c>
      <c r="F190" s="199">
        <f t="shared" si="30"/>
        <v>0.36232054560839766</v>
      </c>
      <c r="G190" s="199">
        <f t="shared" si="30"/>
        <v>0.37132252517975212</v>
      </c>
      <c r="H190" s="199">
        <f t="shared" si="30"/>
        <v>0.36368424551897438</v>
      </c>
      <c r="I190" s="199">
        <f t="shared" si="30"/>
        <v>0.35614935304670553</v>
      </c>
      <c r="J190" s="199">
        <f t="shared" si="30"/>
        <v>0.32547742172373095</v>
      </c>
      <c r="K190" s="199">
        <f t="shared" si="30"/>
        <v>0.33039275297557552</v>
      </c>
      <c r="L190" s="199">
        <f t="shared" si="30"/>
        <v>0.32187219850104454</v>
      </c>
      <c r="M190" s="199">
        <f t="shared" si="30"/>
        <v>0.33210940869485756</v>
      </c>
      <c r="N190" s="199">
        <f t="shared" si="30"/>
        <v>0.34188185715282343</v>
      </c>
      <c r="O190" s="199">
        <f t="shared" si="30"/>
        <v>0.34002072601301386</v>
      </c>
      <c r="P190" s="199">
        <f t="shared" si="30"/>
        <v>0.37555294035573467</v>
      </c>
      <c r="Q190" s="199">
        <f t="shared" si="30"/>
        <v>0.31692750901265238</v>
      </c>
    </row>
    <row r="191" spans="1:17" x14ac:dyDescent="0.25">
      <c r="A191" s="142" t="s">
        <v>165</v>
      </c>
      <c r="B191" s="199">
        <f t="shared" ref="B191:Q191" si="31">IF(B$86=0,0,B$86/B$70)</f>
        <v>0</v>
      </c>
      <c r="C191" s="199">
        <f t="shared" si="31"/>
        <v>0</v>
      </c>
      <c r="D191" s="199">
        <f t="shared" si="31"/>
        <v>0</v>
      </c>
      <c r="E191" s="199">
        <f t="shared" si="31"/>
        <v>0</v>
      </c>
      <c r="F191" s="199">
        <f t="shared" si="31"/>
        <v>0</v>
      </c>
      <c r="G191" s="199">
        <f t="shared" si="31"/>
        <v>0</v>
      </c>
      <c r="H191" s="199">
        <f t="shared" si="31"/>
        <v>0</v>
      </c>
      <c r="I191" s="199">
        <f t="shared" si="31"/>
        <v>0</v>
      </c>
      <c r="J191" s="199">
        <f t="shared" si="31"/>
        <v>0</v>
      </c>
      <c r="K191" s="199">
        <f t="shared" si="31"/>
        <v>0</v>
      </c>
      <c r="L191" s="199">
        <f t="shared" si="31"/>
        <v>0</v>
      </c>
      <c r="M191" s="199">
        <f t="shared" si="31"/>
        <v>0</v>
      </c>
      <c r="N191" s="199">
        <f t="shared" si="31"/>
        <v>0</v>
      </c>
      <c r="O191" s="199">
        <f t="shared" si="31"/>
        <v>0</v>
      </c>
      <c r="P191" s="199">
        <f t="shared" si="31"/>
        <v>0</v>
      </c>
      <c r="Q191" s="199">
        <f t="shared" si="31"/>
        <v>0</v>
      </c>
    </row>
    <row r="192" spans="1:17" x14ac:dyDescent="0.25">
      <c r="A192" s="127" t="s">
        <v>148</v>
      </c>
      <c r="B192" s="200">
        <f t="shared" ref="B192:Q192" si="32">IF(B$87=0,0,B$87/B$70)</f>
        <v>0.19025742829843634</v>
      </c>
      <c r="C192" s="200">
        <f t="shared" si="32"/>
        <v>6.686795847115741E-2</v>
      </c>
      <c r="D192" s="200">
        <f t="shared" si="32"/>
        <v>8.8279284396354046E-2</v>
      </c>
      <c r="E192" s="200">
        <f t="shared" si="32"/>
        <v>9.0906276823270876E-2</v>
      </c>
      <c r="F192" s="200">
        <f t="shared" si="32"/>
        <v>8.6537100517540044E-2</v>
      </c>
      <c r="G192" s="200">
        <f t="shared" si="32"/>
        <v>8.8428608105899489E-2</v>
      </c>
      <c r="H192" s="200">
        <f t="shared" si="32"/>
        <v>8.8588749479852694E-2</v>
      </c>
      <c r="I192" s="200">
        <f t="shared" si="32"/>
        <v>7.3057443799529734E-2</v>
      </c>
      <c r="J192" s="200">
        <f t="shared" si="32"/>
        <v>0.1278200153166798</v>
      </c>
      <c r="K192" s="200">
        <f t="shared" si="32"/>
        <v>0.1265355527131321</v>
      </c>
      <c r="L192" s="200">
        <f t="shared" si="32"/>
        <v>0.13285245111805838</v>
      </c>
      <c r="M192" s="200">
        <f t="shared" si="32"/>
        <v>0.12771501484100206</v>
      </c>
      <c r="N192" s="200">
        <f t="shared" si="32"/>
        <v>0.13151694092397409</v>
      </c>
      <c r="O192" s="200">
        <f t="shared" si="32"/>
        <v>0.13469057376107105</v>
      </c>
      <c r="P192" s="200">
        <f t="shared" si="32"/>
        <v>0.15214201949690698</v>
      </c>
      <c r="Q192" s="200">
        <f t="shared" si="32"/>
        <v>0.13405872208401828</v>
      </c>
    </row>
    <row r="193" spans="1:17" x14ac:dyDescent="0.25">
      <c r="A193" s="142" t="s">
        <v>164</v>
      </c>
      <c r="B193" s="199">
        <f t="shared" ref="B193:Q193" si="33">IF(B$88=0,0,B$88/B$70)</f>
        <v>0.19025742829843634</v>
      </c>
      <c r="C193" s="199">
        <f t="shared" si="33"/>
        <v>6.686795847115741E-2</v>
      </c>
      <c r="D193" s="199">
        <f t="shared" si="33"/>
        <v>8.8279284396354046E-2</v>
      </c>
      <c r="E193" s="199">
        <f t="shared" si="33"/>
        <v>9.0906276823270876E-2</v>
      </c>
      <c r="F193" s="199">
        <f t="shared" si="33"/>
        <v>8.6537100517540044E-2</v>
      </c>
      <c r="G193" s="199">
        <f t="shared" si="33"/>
        <v>8.8428608105899489E-2</v>
      </c>
      <c r="H193" s="199">
        <f t="shared" si="33"/>
        <v>8.8588749479852694E-2</v>
      </c>
      <c r="I193" s="199">
        <f t="shared" si="33"/>
        <v>7.3057443799529734E-2</v>
      </c>
      <c r="J193" s="199">
        <f t="shared" si="33"/>
        <v>0.1278200153166798</v>
      </c>
      <c r="K193" s="199">
        <f t="shared" si="33"/>
        <v>0.1265355527131321</v>
      </c>
      <c r="L193" s="199">
        <f t="shared" si="33"/>
        <v>0.13285245111805838</v>
      </c>
      <c r="M193" s="199">
        <f t="shared" si="33"/>
        <v>0.12771501484100206</v>
      </c>
      <c r="N193" s="199">
        <f t="shared" si="33"/>
        <v>0.13151694092397409</v>
      </c>
      <c r="O193" s="199">
        <f t="shared" si="33"/>
        <v>0.13469057376107105</v>
      </c>
      <c r="P193" s="199">
        <f t="shared" si="33"/>
        <v>0.15214201949690698</v>
      </c>
      <c r="Q193" s="199">
        <f t="shared" si="33"/>
        <v>0.13405872208401828</v>
      </c>
    </row>
    <row r="194" spans="1:17" x14ac:dyDescent="0.25">
      <c r="A194" s="142" t="s">
        <v>163</v>
      </c>
      <c r="B194" s="199">
        <f t="shared" ref="B194:Q194" si="34">IF(B$93=0,0,B$93/B$70)</f>
        <v>0</v>
      </c>
      <c r="C194" s="199">
        <f t="shared" si="34"/>
        <v>0</v>
      </c>
      <c r="D194" s="199">
        <f t="shared" si="34"/>
        <v>0</v>
      </c>
      <c r="E194" s="199">
        <f t="shared" si="34"/>
        <v>0</v>
      </c>
      <c r="F194" s="199">
        <f t="shared" si="34"/>
        <v>0</v>
      </c>
      <c r="G194" s="199">
        <f t="shared" si="34"/>
        <v>0</v>
      </c>
      <c r="H194" s="199">
        <f t="shared" si="34"/>
        <v>0</v>
      </c>
      <c r="I194" s="199">
        <f t="shared" si="34"/>
        <v>0</v>
      </c>
      <c r="J194" s="199">
        <f t="shared" si="34"/>
        <v>0</v>
      </c>
      <c r="K194" s="199">
        <f t="shared" si="34"/>
        <v>0</v>
      </c>
      <c r="L194" s="199">
        <f t="shared" si="34"/>
        <v>0</v>
      </c>
      <c r="M194" s="199">
        <f t="shared" si="34"/>
        <v>0</v>
      </c>
      <c r="N194" s="199">
        <f t="shared" si="34"/>
        <v>0</v>
      </c>
      <c r="O194" s="199">
        <f t="shared" si="34"/>
        <v>0</v>
      </c>
      <c r="P194" s="199">
        <f t="shared" si="34"/>
        <v>0</v>
      </c>
      <c r="Q194" s="199">
        <f t="shared" si="34"/>
        <v>0</v>
      </c>
    </row>
    <row r="195" spans="1:17" x14ac:dyDescent="0.25">
      <c r="A195" s="127" t="s">
        <v>147</v>
      </c>
      <c r="B195" s="200">
        <f t="shared" ref="B195:Q195" si="35">IF(B$94=0,0,B$94/B$70)</f>
        <v>0.50873375935782428</v>
      </c>
      <c r="C195" s="200">
        <f t="shared" si="35"/>
        <v>0.598946108007961</v>
      </c>
      <c r="D195" s="200">
        <f t="shared" si="35"/>
        <v>0.55004198803535931</v>
      </c>
      <c r="E195" s="200">
        <f t="shared" si="35"/>
        <v>0.54030118694239326</v>
      </c>
      <c r="F195" s="200">
        <f t="shared" si="35"/>
        <v>0.549731690226125</v>
      </c>
      <c r="G195" s="200">
        <f t="shared" si="35"/>
        <v>0.53880231502505604</v>
      </c>
      <c r="H195" s="200">
        <f t="shared" si="35"/>
        <v>0.54630786106091844</v>
      </c>
      <c r="I195" s="200">
        <f t="shared" si="35"/>
        <v>0.5693746986626399</v>
      </c>
      <c r="J195" s="200">
        <f t="shared" si="35"/>
        <v>0.54551206588947176</v>
      </c>
      <c r="K195" s="200">
        <f t="shared" si="35"/>
        <v>0.54186813872025619</v>
      </c>
      <c r="L195" s="200">
        <f t="shared" si="35"/>
        <v>0.54411432826603257</v>
      </c>
      <c r="M195" s="200">
        <f t="shared" si="35"/>
        <v>0.53898313160544276</v>
      </c>
      <c r="N195" s="200">
        <f t="shared" si="35"/>
        <v>0.52536094435098379</v>
      </c>
      <c r="O195" s="200">
        <f t="shared" si="35"/>
        <v>0.52406211571232142</v>
      </c>
      <c r="P195" s="200">
        <f t="shared" si="35"/>
        <v>0.47171132327883852</v>
      </c>
      <c r="Q195" s="200">
        <f t="shared" si="35"/>
        <v>0.54787820140046017</v>
      </c>
    </row>
    <row r="196" spans="1:17" x14ac:dyDescent="0.25">
      <c r="A196" s="142" t="s">
        <v>162</v>
      </c>
      <c r="B196" s="199">
        <f t="shared" ref="B196:Q196" si="36">IF(B$95=0,0,B$95/B$70)</f>
        <v>0.15282869516806469</v>
      </c>
      <c r="C196" s="199">
        <f t="shared" si="36"/>
        <v>0.16550463760790024</v>
      </c>
      <c r="D196" s="199">
        <f t="shared" si="36"/>
        <v>7.1071242338469315E-2</v>
      </c>
      <c r="E196" s="199">
        <f t="shared" si="36"/>
        <v>6.1434141110057745E-2</v>
      </c>
      <c r="F196" s="199">
        <f t="shared" si="36"/>
        <v>6.7145864752727297E-2</v>
      </c>
      <c r="G196" s="199">
        <f t="shared" si="36"/>
        <v>5.2954966185071527E-2</v>
      </c>
      <c r="H196" s="199">
        <f t="shared" si="36"/>
        <v>7.0316746374702976E-2</v>
      </c>
      <c r="I196" s="199">
        <f t="shared" si="36"/>
        <v>9.3433911289069846E-2</v>
      </c>
      <c r="J196" s="199">
        <f t="shared" si="36"/>
        <v>0.13975385926436562</v>
      </c>
      <c r="K196" s="199">
        <f t="shared" si="36"/>
        <v>0.1347423083868555</v>
      </c>
      <c r="L196" s="199">
        <f t="shared" si="36"/>
        <v>0.15507171022317387</v>
      </c>
      <c r="M196" s="199">
        <f t="shared" si="36"/>
        <v>0.13579047764445124</v>
      </c>
      <c r="N196" s="199">
        <f t="shared" si="36"/>
        <v>0.10240763111921693</v>
      </c>
      <c r="O196" s="199">
        <f t="shared" si="36"/>
        <v>0.10609154476808577</v>
      </c>
      <c r="P196" s="199">
        <f t="shared" si="36"/>
        <v>3.4577617051126511E-2</v>
      </c>
      <c r="Q196" s="199">
        <f t="shared" si="36"/>
        <v>0.16307958700302522</v>
      </c>
    </row>
    <row r="197" spans="1:17" x14ac:dyDescent="0.25">
      <c r="A197" s="142" t="s">
        <v>161</v>
      </c>
      <c r="B197" s="199">
        <f t="shared" ref="B197:Q197" si="37">IF(B$99=0,0,B$99/B$70)</f>
        <v>0.35590506418975953</v>
      </c>
      <c r="C197" s="199">
        <f t="shared" si="37"/>
        <v>0.43344147040006076</v>
      </c>
      <c r="D197" s="199">
        <f t="shared" si="37"/>
        <v>0.47897074569689002</v>
      </c>
      <c r="E197" s="199">
        <f t="shared" si="37"/>
        <v>0.47886704583233553</v>
      </c>
      <c r="F197" s="199">
        <f t="shared" si="37"/>
        <v>0.48258582547339762</v>
      </c>
      <c r="G197" s="199">
        <f t="shared" si="37"/>
        <v>0.48584734883998448</v>
      </c>
      <c r="H197" s="199">
        <f t="shared" si="37"/>
        <v>0.47599111468621541</v>
      </c>
      <c r="I197" s="199">
        <f t="shared" si="37"/>
        <v>0.47594078737357004</v>
      </c>
      <c r="J197" s="199">
        <f t="shared" si="37"/>
        <v>0.40575820662510609</v>
      </c>
      <c r="K197" s="199">
        <f t="shared" si="37"/>
        <v>0.40712583033340072</v>
      </c>
      <c r="L197" s="199">
        <f t="shared" si="37"/>
        <v>0.38904261804285872</v>
      </c>
      <c r="M197" s="199">
        <f t="shared" si="37"/>
        <v>0.40319265396099147</v>
      </c>
      <c r="N197" s="199">
        <f t="shared" si="37"/>
        <v>0.42295331323176688</v>
      </c>
      <c r="O197" s="199">
        <f t="shared" si="37"/>
        <v>0.41797057094423562</v>
      </c>
      <c r="P197" s="199">
        <f t="shared" si="37"/>
        <v>0.43713370622771203</v>
      </c>
      <c r="Q197" s="199">
        <f t="shared" si="37"/>
        <v>0.38479861439743501</v>
      </c>
    </row>
    <row r="198" spans="1:17" x14ac:dyDescent="0.25">
      <c r="A198" s="140" t="s">
        <v>160</v>
      </c>
      <c r="B198" s="198">
        <f t="shared" ref="B198:Q198" si="38">IF(B$110=0,0,B$110/B$70)</f>
        <v>0</v>
      </c>
      <c r="C198" s="198">
        <f t="shared" si="38"/>
        <v>0</v>
      </c>
      <c r="D198" s="198">
        <f t="shared" si="38"/>
        <v>0</v>
      </c>
      <c r="E198" s="198">
        <f t="shared" si="38"/>
        <v>0</v>
      </c>
      <c r="F198" s="198">
        <f t="shared" si="38"/>
        <v>0</v>
      </c>
      <c r="G198" s="198">
        <f t="shared" si="38"/>
        <v>0</v>
      </c>
      <c r="H198" s="198">
        <f t="shared" si="38"/>
        <v>0</v>
      </c>
      <c r="I198" s="198">
        <f t="shared" si="38"/>
        <v>0</v>
      </c>
      <c r="J198" s="198">
        <f t="shared" si="38"/>
        <v>0</v>
      </c>
      <c r="K198" s="198">
        <f t="shared" si="38"/>
        <v>0</v>
      </c>
      <c r="L198" s="198">
        <f t="shared" si="38"/>
        <v>0</v>
      </c>
      <c r="M198" s="198">
        <f t="shared" si="38"/>
        <v>0</v>
      </c>
      <c r="N198" s="198">
        <f t="shared" si="38"/>
        <v>0</v>
      </c>
      <c r="O198" s="198">
        <f t="shared" si="38"/>
        <v>0</v>
      </c>
      <c r="P198" s="198">
        <f t="shared" si="38"/>
        <v>0</v>
      </c>
      <c r="Q198" s="198">
        <f t="shared" si="38"/>
        <v>0</v>
      </c>
    </row>
    <row r="199" spans="1:17" x14ac:dyDescent="0.25">
      <c r="A199" s="195"/>
      <c r="B199" s="194"/>
      <c r="C199" s="194"/>
      <c r="D199" s="194"/>
      <c r="E199" s="194"/>
      <c r="F199" s="194"/>
      <c r="G199" s="194"/>
      <c r="H199" s="194"/>
      <c r="I199" s="194"/>
      <c r="J199" s="194"/>
      <c r="K199" s="194"/>
      <c r="L199" s="194"/>
      <c r="M199" s="194"/>
      <c r="N199" s="194"/>
      <c r="O199" s="194"/>
      <c r="P199" s="194"/>
      <c r="Q199" s="194"/>
    </row>
    <row r="200" spans="1:17" x14ac:dyDescent="0.25">
      <c r="A200" s="78" t="s">
        <v>42</v>
      </c>
      <c r="B200" s="77">
        <f t="shared" ref="B200:Q200" si="39">SUM(B$201:B$206,B$210:B$211,B$213:B$215,B216)</f>
        <v>1</v>
      </c>
      <c r="C200" s="77">
        <f t="shared" si="39"/>
        <v>0.99999999999999978</v>
      </c>
      <c r="D200" s="77">
        <f t="shared" si="39"/>
        <v>1.0000000000000002</v>
      </c>
      <c r="E200" s="77">
        <f t="shared" si="39"/>
        <v>1</v>
      </c>
      <c r="F200" s="77">
        <f t="shared" si="39"/>
        <v>1</v>
      </c>
      <c r="G200" s="77">
        <f t="shared" si="39"/>
        <v>1</v>
      </c>
      <c r="H200" s="77">
        <f t="shared" si="39"/>
        <v>0.99999999999999978</v>
      </c>
      <c r="I200" s="77">
        <f t="shared" si="39"/>
        <v>1</v>
      </c>
      <c r="J200" s="77">
        <f t="shared" si="39"/>
        <v>1</v>
      </c>
      <c r="K200" s="77">
        <f t="shared" si="39"/>
        <v>1</v>
      </c>
      <c r="L200" s="77">
        <f t="shared" si="39"/>
        <v>1</v>
      </c>
      <c r="M200" s="77">
        <f t="shared" si="39"/>
        <v>1</v>
      </c>
      <c r="N200" s="77">
        <f t="shared" si="39"/>
        <v>1</v>
      </c>
      <c r="O200" s="77">
        <f t="shared" si="39"/>
        <v>1.0000000000000002</v>
      </c>
      <c r="P200" s="77">
        <f t="shared" si="39"/>
        <v>1</v>
      </c>
      <c r="Q200" s="77">
        <f t="shared" si="39"/>
        <v>1</v>
      </c>
    </row>
    <row r="201" spans="1:17" x14ac:dyDescent="0.25">
      <c r="A201" s="132" t="s">
        <v>83</v>
      </c>
      <c r="B201" s="203">
        <f t="shared" ref="B201:Q201" si="40">IF(B$113=0,0,B$113/B$112)</f>
        <v>0</v>
      </c>
      <c r="C201" s="203">
        <f t="shared" si="40"/>
        <v>0</v>
      </c>
      <c r="D201" s="203">
        <f t="shared" si="40"/>
        <v>0</v>
      </c>
      <c r="E201" s="203">
        <f t="shared" si="40"/>
        <v>0</v>
      </c>
      <c r="F201" s="203">
        <f t="shared" si="40"/>
        <v>0</v>
      </c>
      <c r="G201" s="203">
        <f t="shared" si="40"/>
        <v>0</v>
      </c>
      <c r="H201" s="203">
        <f t="shared" si="40"/>
        <v>0</v>
      </c>
      <c r="I201" s="203">
        <f t="shared" si="40"/>
        <v>0</v>
      </c>
      <c r="J201" s="203">
        <f t="shared" si="40"/>
        <v>0</v>
      </c>
      <c r="K201" s="203">
        <f t="shared" si="40"/>
        <v>0</v>
      </c>
      <c r="L201" s="203">
        <f t="shared" si="40"/>
        <v>0</v>
      </c>
      <c r="M201" s="203">
        <f t="shared" si="40"/>
        <v>0</v>
      </c>
      <c r="N201" s="203">
        <f t="shared" si="40"/>
        <v>0</v>
      </c>
      <c r="O201" s="203">
        <f t="shared" si="40"/>
        <v>0</v>
      </c>
      <c r="P201" s="203">
        <f t="shared" si="40"/>
        <v>0</v>
      </c>
      <c r="Q201" s="203">
        <f t="shared" si="40"/>
        <v>0</v>
      </c>
    </row>
    <row r="202" spans="1:17" x14ac:dyDescent="0.25">
      <c r="A202" s="76" t="s">
        <v>82</v>
      </c>
      <c r="B202" s="202">
        <f t="shared" ref="B202:Q202" si="41">IF(B$114=0,0,B$114/B$112)</f>
        <v>0</v>
      </c>
      <c r="C202" s="202">
        <f t="shared" si="41"/>
        <v>0</v>
      </c>
      <c r="D202" s="202">
        <f t="shared" si="41"/>
        <v>0</v>
      </c>
      <c r="E202" s="202">
        <f t="shared" si="41"/>
        <v>0</v>
      </c>
      <c r="F202" s="202">
        <f t="shared" si="41"/>
        <v>0</v>
      </c>
      <c r="G202" s="202">
        <f t="shared" si="41"/>
        <v>0</v>
      </c>
      <c r="H202" s="202">
        <f t="shared" si="41"/>
        <v>0</v>
      </c>
      <c r="I202" s="202">
        <f t="shared" si="41"/>
        <v>0</v>
      </c>
      <c r="J202" s="202">
        <f t="shared" si="41"/>
        <v>0</v>
      </c>
      <c r="K202" s="202">
        <f t="shared" si="41"/>
        <v>0</v>
      </c>
      <c r="L202" s="202">
        <f t="shared" si="41"/>
        <v>0</v>
      </c>
      <c r="M202" s="202">
        <f t="shared" si="41"/>
        <v>0</v>
      </c>
      <c r="N202" s="202">
        <f t="shared" si="41"/>
        <v>0</v>
      </c>
      <c r="O202" s="202">
        <f t="shared" si="41"/>
        <v>0</v>
      </c>
      <c r="P202" s="202">
        <f t="shared" si="41"/>
        <v>0</v>
      </c>
      <c r="Q202" s="202">
        <f t="shared" si="41"/>
        <v>0</v>
      </c>
    </row>
    <row r="203" spans="1:17" x14ac:dyDescent="0.25">
      <c r="A203" s="76" t="s">
        <v>81</v>
      </c>
      <c r="B203" s="202">
        <f t="shared" ref="B203:Q203" si="42">IF(B$115=0,0,B$115/B$112)</f>
        <v>0</v>
      </c>
      <c r="C203" s="202">
        <f t="shared" si="42"/>
        <v>0</v>
      </c>
      <c r="D203" s="202">
        <f t="shared" si="42"/>
        <v>0</v>
      </c>
      <c r="E203" s="202">
        <f t="shared" si="42"/>
        <v>0</v>
      </c>
      <c r="F203" s="202">
        <f t="shared" si="42"/>
        <v>0</v>
      </c>
      <c r="G203" s="202">
        <f t="shared" si="42"/>
        <v>0</v>
      </c>
      <c r="H203" s="202">
        <f t="shared" si="42"/>
        <v>0</v>
      </c>
      <c r="I203" s="202">
        <f t="shared" si="42"/>
        <v>0</v>
      </c>
      <c r="J203" s="202">
        <f t="shared" si="42"/>
        <v>0</v>
      </c>
      <c r="K203" s="202">
        <f t="shared" si="42"/>
        <v>0</v>
      </c>
      <c r="L203" s="202">
        <f t="shared" si="42"/>
        <v>0</v>
      </c>
      <c r="M203" s="202">
        <f t="shared" si="42"/>
        <v>0</v>
      </c>
      <c r="N203" s="202">
        <f t="shared" si="42"/>
        <v>0</v>
      </c>
      <c r="O203" s="202">
        <f t="shared" si="42"/>
        <v>0</v>
      </c>
      <c r="P203" s="202">
        <f t="shared" si="42"/>
        <v>0</v>
      </c>
      <c r="Q203" s="202">
        <f t="shared" si="42"/>
        <v>0</v>
      </c>
    </row>
    <row r="204" spans="1:17" x14ac:dyDescent="0.25">
      <c r="A204" s="76" t="s">
        <v>80</v>
      </c>
      <c r="B204" s="202">
        <f t="shared" ref="B204:Q204" si="43">IF(B$116=0,0,B$116/B$112)</f>
        <v>0</v>
      </c>
      <c r="C204" s="202">
        <f t="shared" si="43"/>
        <v>0</v>
      </c>
      <c r="D204" s="202">
        <f t="shared" si="43"/>
        <v>0</v>
      </c>
      <c r="E204" s="202">
        <f t="shared" si="43"/>
        <v>0</v>
      </c>
      <c r="F204" s="202">
        <f t="shared" si="43"/>
        <v>0</v>
      </c>
      <c r="G204" s="202">
        <f t="shared" si="43"/>
        <v>0</v>
      </c>
      <c r="H204" s="202">
        <f t="shared" si="43"/>
        <v>0</v>
      </c>
      <c r="I204" s="202">
        <f t="shared" si="43"/>
        <v>0</v>
      </c>
      <c r="J204" s="202">
        <f t="shared" si="43"/>
        <v>0</v>
      </c>
      <c r="K204" s="202">
        <f t="shared" si="43"/>
        <v>0</v>
      </c>
      <c r="L204" s="202">
        <f t="shared" si="43"/>
        <v>0</v>
      </c>
      <c r="M204" s="202">
        <f t="shared" si="43"/>
        <v>0</v>
      </c>
      <c r="N204" s="202">
        <f t="shared" si="43"/>
        <v>0</v>
      </c>
      <c r="O204" s="202">
        <f t="shared" si="43"/>
        <v>0</v>
      </c>
      <c r="P204" s="202">
        <f t="shared" si="43"/>
        <v>0</v>
      </c>
      <c r="Q204" s="202">
        <f t="shared" si="43"/>
        <v>0</v>
      </c>
    </row>
    <row r="205" spans="1:17" x14ac:dyDescent="0.25">
      <c r="A205" s="129" t="s">
        <v>79</v>
      </c>
      <c r="B205" s="201">
        <f t="shared" ref="B205:Q205" si="44">IF(B$117=0,0,B$117/B$112)</f>
        <v>3.8472635726122262E-4</v>
      </c>
      <c r="C205" s="201">
        <f t="shared" si="44"/>
        <v>4.7601276786404296E-4</v>
      </c>
      <c r="D205" s="201">
        <f t="shared" si="44"/>
        <v>4.9065432691535013E-4</v>
      </c>
      <c r="E205" s="201">
        <f t="shared" si="44"/>
        <v>4.8952273145561487E-4</v>
      </c>
      <c r="F205" s="201">
        <f t="shared" si="44"/>
        <v>5.1332907398832304E-4</v>
      </c>
      <c r="G205" s="201">
        <f t="shared" si="44"/>
        <v>5.7049285775622079E-4</v>
      </c>
      <c r="H205" s="201">
        <f t="shared" si="44"/>
        <v>5.8284616468522502E-4</v>
      </c>
      <c r="I205" s="201">
        <f t="shared" si="44"/>
        <v>5.4283136044934888E-4</v>
      </c>
      <c r="J205" s="201">
        <f t="shared" si="44"/>
        <v>4.4757083866442632E-4</v>
      </c>
      <c r="K205" s="201">
        <f t="shared" si="44"/>
        <v>4.4541053769404069E-4</v>
      </c>
      <c r="L205" s="201">
        <f t="shared" si="44"/>
        <v>4.121079303964638E-4</v>
      </c>
      <c r="M205" s="201">
        <f t="shared" si="44"/>
        <v>4.9256272508491105E-4</v>
      </c>
      <c r="N205" s="201">
        <f t="shared" si="44"/>
        <v>4.5166418537090185E-4</v>
      </c>
      <c r="O205" s="201">
        <f t="shared" si="44"/>
        <v>4.3916874443850312E-4</v>
      </c>
      <c r="P205" s="201">
        <f t="shared" si="44"/>
        <v>2.1179191832689981E-4</v>
      </c>
      <c r="Q205" s="201">
        <f t="shared" si="44"/>
        <v>4.3691446256702819E-4</v>
      </c>
    </row>
    <row r="206" spans="1:17" x14ac:dyDescent="0.25">
      <c r="A206" s="127" t="s">
        <v>146</v>
      </c>
      <c r="B206" s="200">
        <f t="shared" ref="B206:Q206" si="45">IF(B$122=0,0,B$122/B$112)</f>
        <v>0.33556542224109004</v>
      </c>
      <c r="C206" s="200">
        <f t="shared" si="45"/>
        <v>0.28913569768259273</v>
      </c>
      <c r="D206" s="200">
        <f t="shared" si="45"/>
        <v>0.28342395322795905</v>
      </c>
      <c r="E206" s="200">
        <f t="shared" si="45"/>
        <v>0.28959072867787433</v>
      </c>
      <c r="F206" s="200">
        <f t="shared" si="45"/>
        <v>0.25146938749675118</v>
      </c>
      <c r="G206" s="200">
        <f t="shared" si="45"/>
        <v>0.22635064460497112</v>
      </c>
      <c r="H206" s="200">
        <f t="shared" si="45"/>
        <v>0.22957041795143304</v>
      </c>
      <c r="I206" s="200">
        <f t="shared" si="45"/>
        <v>0.2215783605839689</v>
      </c>
      <c r="J206" s="200">
        <f t="shared" si="45"/>
        <v>0.23703710425530655</v>
      </c>
      <c r="K206" s="200">
        <f t="shared" si="45"/>
        <v>0.25267769286437169</v>
      </c>
      <c r="L206" s="200">
        <f t="shared" si="45"/>
        <v>0.25579440827294658</v>
      </c>
      <c r="M206" s="200">
        <f t="shared" si="45"/>
        <v>0.21853305568958079</v>
      </c>
      <c r="N206" s="200">
        <f t="shared" si="45"/>
        <v>0.20448569849625137</v>
      </c>
      <c r="O206" s="200">
        <f t="shared" si="45"/>
        <v>0.18836722050044838</v>
      </c>
      <c r="P206" s="200">
        <f t="shared" si="45"/>
        <v>0.22524914677012667</v>
      </c>
      <c r="Q206" s="200">
        <f t="shared" si="45"/>
        <v>0.22377962602265478</v>
      </c>
    </row>
    <row r="207" spans="1:17" x14ac:dyDescent="0.25">
      <c r="A207" s="142" t="s">
        <v>159</v>
      </c>
      <c r="B207" s="199">
        <f t="shared" ref="B207:Q207" si="46">IF(B$123=0,0,B$123/B$112)</f>
        <v>0.33556542224109004</v>
      </c>
      <c r="C207" s="199">
        <f t="shared" si="46"/>
        <v>0.28913569768259273</v>
      </c>
      <c r="D207" s="199">
        <f t="shared" si="46"/>
        <v>0.28342395322795905</v>
      </c>
      <c r="E207" s="199">
        <f t="shared" si="46"/>
        <v>0.28959072867787433</v>
      </c>
      <c r="F207" s="199">
        <f t="shared" si="46"/>
        <v>0.25146938749675118</v>
      </c>
      <c r="G207" s="199">
        <f t="shared" si="46"/>
        <v>0.22635064460497112</v>
      </c>
      <c r="H207" s="199">
        <f t="shared" si="46"/>
        <v>0.22957041795143304</v>
      </c>
      <c r="I207" s="199">
        <f t="shared" si="46"/>
        <v>0.2215783605839689</v>
      </c>
      <c r="J207" s="199">
        <f t="shared" si="46"/>
        <v>0.23703710425530655</v>
      </c>
      <c r="K207" s="199">
        <f t="shared" si="46"/>
        <v>0.25267769286437169</v>
      </c>
      <c r="L207" s="199">
        <f t="shared" si="46"/>
        <v>0.25579440827294658</v>
      </c>
      <c r="M207" s="199">
        <f t="shared" si="46"/>
        <v>0.21853305568958079</v>
      </c>
      <c r="N207" s="199">
        <f t="shared" si="46"/>
        <v>0.20448569849625137</v>
      </c>
      <c r="O207" s="199">
        <f t="shared" si="46"/>
        <v>0.18836722050044838</v>
      </c>
      <c r="P207" s="199">
        <f t="shared" si="46"/>
        <v>0.22524914677012667</v>
      </c>
      <c r="Q207" s="199">
        <f t="shared" si="46"/>
        <v>0.22377962602265478</v>
      </c>
    </row>
    <row r="208" spans="1:17" x14ac:dyDescent="0.25">
      <c r="A208" s="142" t="s">
        <v>158</v>
      </c>
      <c r="B208" s="199">
        <f t="shared" ref="B208:Q208" si="47">IF(B$129=0,0,B$129/B$112)</f>
        <v>0</v>
      </c>
      <c r="C208" s="199">
        <f t="shared" si="47"/>
        <v>0</v>
      </c>
      <c r="D208" s="199">
        <f t="shared" si="47"/>
        <v>0</v>
      </c>
      <c r="E208" s="199">
        <f t="shared" si="47"/>
        <v>0</v>
      </c>
      <c r="F208" s="199">
        <f t="shared" si="47"/>
        <v>0</v>
      </c>
      <c r="G208" s="199">
        <f t="shared" si="47"/>
        <v>0</v>
      </c>
      <c r="H208" s="199">
        <f t="shared" si="47"/>
        <v>0</v>
      </c>
      <c r="I208" s="199">
        <f t="shared" si="47"/>
        <v>0</v>
      </c>
      <c r="J208" s="199">
        <f t="shared" si="47"/>
        <v>0</v>
      </c>
      <c r="K208" s="199">
        <f t="shared" si="47"/>
        <v>0</v>
      </c>
      <c r="L208" s="199">
        <f t="shared" si="47"/>
        <v>0</v>
      </c>
      <c r="M208" s="199">
        <f t="shared" si="47"/>
        <v>0</v>
      </c>
      <c r="N208" s="199">
        <f t="shared" si="47"/>
        <v>0</v>
      </c>
      <c r="O208" s="199">
        <f t="shared" si="47"/>
        <v>0</v>
      </c>
      <c r="P208" s="199">
        <f t="shared" si="47"/>
        <v>0</v>
      </c>
      <c r="Q208" s="199">
        <f t="shared" si="47"/>
        <v>0</v>
      </c>
    </row>
    <row r="209" spans="1:17" x14ac:dyDescent="0.25">
      <c r="A209" s="127" t="s">
        <v>145</v>
      </c>
      <c r="B209" s="200">
        <f t="shared" ref="B209:Q209" si="48">IF(B$130=0,0,B$130/B$112)</f>
        <v>4.6354790694048152E-2</v>
      </c>
      <c r="C209" s="200">
        <f t="shared" si="48"/>
        <v>1.658032842611316E-2</v>
      </c>
      <c r="D209" s="200">
        <f t="shared" si="48"/>
        <v>2.0799783882746586E-2</v>
      </c>
      <c r="E209" s="200">
        <f t="shared" si="48"/>
        <v>2.1074059550953952E-2</v>
      </c>
      <c r="F209" s="200">
        <f t="shared" si="48"/>
        <v>2.1162174046643861E-2</v>
      </c>
      <c r="G209" s="200">
        <f t="shared" si="48"/>
        <v>2.3436599494493674E-2</v>
      </c>
      <c r="H209" s="200">
        <f t="shared" si="48"/>
        <v>2.4450718271375526E-2</v>
      </c>
      <c r="I209" s="200">
        <f t="shared" si="48"/>
        <v>1.8788159643561689E-2</v>
      </c>
      <c r="J209" s="200">
        <f t="shared" si="48"/>
        <v>3.2293704817825772E-2</v>
      </c>
      <c r="K209" s="200">
        <f t="shared" si="48"/>
        <v>3.1469689197721973E-2</v>
      </c>
      <c r="L209" s="200">
        <f t="shared" si="48"/>
        <v>3.1690245658166194E-2</v>
      </c>
      <c r="M209" s="200">
        <f t="shared" si="48"/>
        <v>3.5452817129767951E-2</v>
      </c>
      <c r="N209" s="200">
        <f t="shared" si="48"/>
        <v>3.2186297450370882E-2</v>
      </c>
      <c r="O209" s="200">
        <f t="shared" si="48"/>
        <v>3.2408333860066314E-2</v>
      </c>
      <c r="P209" s="200">
        <f t="shared" si="48"/>
        <v>3.6472432317578331E-2</v>
      </c>
      <c r="Q209" s="200">
        <f t="shared" si="48"/>
        <v>3.4662836194540747E-2</v>
      </c>
    </row>
    <row r="210" spans="1:17" x14ac:dyDescent="0.25">
      <c r="A210" s="142" t="s">
        <v>157</v>
      </c>
      <c r="B210" s="199">
        <f t="shared" ref="B210:Q210" si="49">IF(B$131=0,0,B$131/B$112)</f>
        <v>4.6354790694048152E-2</v>
      </c>
      <c r="C210" s="199">
        <f t="shared" si="49"/>
        <v>1.658032842611316E-2</v>
      </c>
      <c r="D210" s="199">
        <f t="shared" si="49"/>
        <v>2.0799783882746586E-2</v>
      </c>
      <c r="E210" s="199">
        <f t="shared" si="49"/>
        <v>2.1074059550953952E-2</v>
      </c>
      <c r="F210" s="199">
        <f t="shared" si="49"/>
        <v>2.1162174046643861E-2</v>
      </c>
      <c r="G210" s="199">
        <f t="shared" si="49"/>
        <v>2.3436599494493674E-2</v>
      </c>
      <c r="H210" s="199">
        <f t="shared" si="49"/>
        <v>2.4450718271375526E-2</v>
      </c>
      <c r="I210" s="199">
        <f t="shared" si="49"/>
        <v>1.8788159643561689E-2</v>
      </c>
      <c r="J210" s="199">
        <f t="shared" si="49"/>
        <v>3.2293704817825772E-2</v>
      </c>
      <c r="K210" s="199">
        <f t="shared" si="49"/>
        <v>3.1469689197721973E-2</v>
      </c>
      <c r="L210" s="199">
        <f t="shared" si="49"/>
        <v>3.1690245658166194E-2</v>
      </c>
      <c r="M210" s="199">
        <f t="shared" si="49"/>
        <v>3.5452817129767951E-2</v>
      </c>
      <c r="N210" s="199">
        <f t="shared" si="49"/>
        <v>3.2186297450370882E-2</v>
      </c>
      <c r="O210" s="199">
        <f t="shared" si="49"/>
        <v>3.2408333860066314E-2</v>
      </c>
      <c r="P210" s="199">
        <f t="shared" si="49"/>
        <v>3.6472432317578331E-2</v>
      </c>
      <c r="Q210" s="199">
        <f t="shared" si="49"/>
        <v>3.4662836194540747E-2</v>
      </c>
    </row>
    <row r="211" spans="1:17" x14ac:dyDescent="0.25">
      <c r="A211" s="142" t="s">
        <v>156</v>
      </c>
      <c r="B211" s="199">
        <f t="shared" ref="B211:Q211" si="50">IF(B$136=0,0,B$136/B$112)</f>
        <v>0</v>
      </c>
      <c r="C211" s="199">
        <f t="shared" si="50"/>
        <v>0</v>
      </c>
      <c r="D211" s="199">
        <f t="shared" si="50"/>
        <v>0</v>
      </c>
      <c r="E211" s="199">
        <f t="shared" si="50"/>
        <v>0</v>
      </c>
      <c r="F211" s="199">
        <f t="shared" si="50"/>
        <v>0</v>
      </c>
      <c r="G211" s="199">
        <f t="shared" si="50"/>
        <v>0</v>
      </c>
      <c r="H211" s="199">
        <f t="shared" si="50"/>
        <v>0</v>
      </c>
      <c r="I211" s="199">
        <f t="shared" si="50"/>
        <v>0</v>
      </c>
      <c r="J211" s="199">
        <f t="shared" si="50"/>
        <v>0</v>
      </c>
      <c r="K211" s="199">
        <f t="shared" si="50"/>
        <v>0</v>
      </c>
      <c r="L211" s="199">
        <f t="shared" si="50"/>
        <v>0</v>
      </c>
      <c r="M211" s="199">
        <f t="shared" si="50"/>
        <v>0</v>
      </c>
      <c r="N211" s="199">
        <f t="shared" si="50"/>
        <v>0</v>
      </c>
      <c r="O211" s="199">
        <f t="shared" si="50"/>
        <v>0</v>
      </c>
      <c r="P211" s="199">
        <f t="shared" si="50"/>
        <v>0</v>
      </c>
      <c r="Q211" s="199">
        <f t="shared" si="50"/>
        <v>0</v>
      </c>
    </row>
    <row r="212" spans="1:17" x14ac:dyDescent="0.25">
      <c r="A212" s="127" t="s">
        <v>144</v>
      </c>
      <c r="B212" s="200">
        <f t="shared" ref="B212:Q212" si="51">IF(B$137=0,0,B$137/B$112)</f>
        <v>0.13359233480151106</v>
      </c>
      <c r="C212" s="200">
        <f t="shared" si="51"/>
        <v>0.16006662634033533</v>
      </c>
      <c r="D212" s="200">
        <f t="shared" si="51"/>
        <v>0.13967987609975713</v>
      </c>
      <c r="E212" s="200">
        <f t="shared" si="51"/>
        <v>0.13499827932782735</v>
      </c>
      <c r="F212" s="200">
        <f t="shared" si="51"/>
        <v>0.14489276328174744</v>
      </c>
      <c r="G212" s="200">
        <f t="shared" si="51"/>
        <v>0.15391085188616771</v>
      </c>
      <c r="H212" s="200">
        <f t="shared" si="51"/>
        <v>0.16251313931542327</v>
      </c>
      <c r="I212" s="200">
        <f t="shared" si="51"/>
        <v>0.15781777390094873</v>
      </c>
      <c r="J212" s="200">
        <f t="shared" si="51"/>
        <v>0.1485461316194859</v>
      </c>
      <c r="K212" s="200">
        <f t="shared" si="51"/>
        <v>0.14524844197769379</v>
      </c>
      <c r="L212" s="200">
        <f t="shared" si="51"/>
        <v>0.13988919669491637</v>
      </c>
      <c r="M212" s="200">
        <f t="shared" si="51"/>
        <v>0.1612582510739933</v>
      </c>
      <c r="N212" s="200">
        <f t="shared" si="51"/>
        <v>0.13857506321541541</v>
      </c>
      <c r="O212" s="200">
        <f t="shared" si="51"/>
        <v>0.13590650575520946</v>
      </c>
      <c r="P212" s="200">
        <f t="shared" si="51"/>
        <v>0.12187926637307582</v>
      </c>
      <c r="Q212" s="200">
        <f t="shared" si="51"/>
        <v>0.15268311812649815</v>
      </c>
    </row>
    <row r="213" spans="1:17" x14ac:dyDescent="0.25">
      <c r="A213" s="142" t="s">
        <v>155</v>
      </c>
      <c r="B213" s="199">
        <f t="shared" ref="B213:Q213" si="52">IF(B$138=0,0,B$138/B$112)</f>
        <v>4.0132469757741783E-2</v>
      </c>
      <c r="C213" s="199">
        <f t="shared" si="52"/>
        <v>4.4230638836080818E-2</v>
      </c>
      <c r="D213" s="199">
        <f t="shared" si="52"/>
        <v>1.8048117307464612E-2</v>
      </c>
      <c r="E213" s="199">
        <f t="shared" si="52"/>
        <v>1.5349778127962888E-2</v>
      </c>
      <c r="F213" s="199">
        <f t="shared" si="52"/>
        <v>1.7697633336297692E-2</v>
      </c>
      <c r="G213" s="199">
        <f t="shared" si="52"/>
        <v>1.5126779766654393E-2</v>
      </c>
      <c r="H213" s="199">
        <f t="shared" si="52"/>
        <v>2.0917500944627854E-2</v>
      </c>
      <c r="I213" s="199">
        <f t="shared" si="52"/>
        <v>2.5897764549661865E-2</v>
      </c>
      <c r="J213" s="199">
        <f t="shared" si="52"/>
        <v>3.8055794675716313E-2</v>
      </c>
      <c r="K213" s="199">
        <f t="shared" si="52"/>
        <v>3.611784669216813E-2</v>
      </c>
      <c r="L213" s="199">
        <f t="shared" si="52"/>
        <v>3.9868196528396516E-2</v>
      </c>
      <c r="M213" s="199">
        <f t="shared" si="52"/>
        <v>4.0627124771459681E-2</v>
      </c>
      <c r="N213" s="199">
        <f t="shared" si="52"/>
        <v>2.7012179166873106E-2</v>
      </c>
      <c r="O213" s="199">
        <f t="shared" si="52"/>
        <v>2.7513019367951825E-2</v>
      </c>
      <c r="P213" s="199">
        <f t="shared" si="52"/>
        <v>8.9340543488062446E-3</v>
      </c>
      <c r="Q213" s="199">
        <f t="shared" si="52"/>
        <v>4.5447144607608972E-2</v>
      </c>
    </row>
    <row r="214" spans="1:17" x14ac:dyDescent="0.25">
      <c r="A214" s="142" t="s">
        <v>154</v>
      </c>
      <c r="B214" s="199">
        <f t="shared" ref="B214:Q214" si="53">IF(B$142=0,0,B$142/B$112)</f>
        <v>9.3459865043769297E-2</v>
      </c>
      <c r="C214" s="199">
        <f t="shared" si="53"/>
        <v>0.11583598750425451</v>
      </c>
      <c r="D214" s="199">
        <f t="shared" si="53"/>
        <v>0.12163175879229253</v>
      </c>
      <c r="E214" s="199">
        <f t="shared" si="53"/>
        <v>0.11964850119986446</v>
      </c>
      <c r="F214" s="199">
        <f t="shared" si="53"/>
        <v>0.12719512994544976</v>
      </c>
      <c r="G214" s="199">
        <f t="shared" si="53"/>
        <v>0.1387840721195133</v>
      </c>
      <c r="H214" s="199">
        <f t="shared" si="53"/>
        <v>0.14159563837079542</v>
      </c>
      <c r="I214" s="199">
        <f t="shared" si="53"/>
        <v>0.13192000935128687</v>
      </c>
      <c r="J214" s="199">
        <f t="shared" si="53"/>
        <v>0.11049033694376957</v>
      </c>
      <c r="K214" s="199">
        <f t="shared" si="53"/>
        <v>0.10913059528552566</v>
      </c>
      <c r="L214" s="199">
        <f t="shared" si="53"/>
        <v>0.10002100016651987</v>
      </c>
      <c r="M214" s="199">
        <f t="shared" si="53"/>
        <v>0.12063112630253363</v>
      </c>
      <c r="N214" s="199">
        <f t="shared" si="53"/>
        <v>0.1115628840485423</v>
      </c>
      <c r="O214" s="199">
        <f t="shared" si="53"/>
        <v>0.10839348638725764</v>
      </c>
      <c r="P214" s="199">
        <f t="shared" si="53"/>
        <v>0.11294521202426958</v>
      </c>
      <c r="Q214" s="199">
        <f t="shared" si="53"/>
        <v>0.10723597351888918</v>
      </c>
    </row>
    <row r="215" spans="1:17" x14ac:dyDescent="0.25">
      <c r="A215" s="142" t="s">
        <v>153</v>
      </c>
      <c r="B215" s="199">
        <f t="shared" ref="B215:Q215" si="54">IF(B$153=0,0,B$153/B$112)</f>
        <v>0</v>
      </c>
      <c r="C215" s="199">
        <f t="shared" si="54"/>
        <v>0</v>
      </c>
      <c r="D215" s="199">
        <f t="shared" si="54"/>
        <v>0</v>
      </c>
      <c r="E215" s="199">
        <f t="shared" si="54"/>
        <v>0</v>
      </c>
      <c r="F215" s="199">
        <f t="shared" si="54"/>
        <v>0</v>
      </c>
      <c r="G215" s="199">
        <f t="shared" si="54"/>
        <v>0</v>
      </c>
      <c r="H215" s="199">
        <f t="shared" si="54"/>
        <v>0</v>
      </c>
      <c r="I215" s="199">
        <f t="shared" si="54"/>
        <v>0</v>
      </c>
      <c r="J215" s="199">
        <f t="shared" si="54"/>
        <v>0</v>
      </c>
      <c r="K215" s="199">
        <f t="shared" si="54"/>
        <v>0</v>
      </c>
      <c r="L215" s="199">
        <f t="shared" si="54"/>
        <v>0</v>
      </c>
      <c r="M215" s="199">
        <f t="shared" si="54"/>
        <v>0</v>
      </c>
      <c r="N215" s="199">
        <f t="shared" si="54"/>
        <v>0</v>
      </c>
      <c r="O215" s="199">
        <f t="shared" si="54"/>
        <v>0</v>
      </c>
      <c r="P215" s="199">
        <f t="shared" si="54"/>
        <v>0</v>
      </c>
      <c r="Q215" s="199">
        <f t="shared" si="54"/>
        <v>0</v>
      </c>
    </row>
    <row r="216" spans="1:17" x14ac:dyDescent="0.25">
      <c r="A216" s="177" t="s">
        <v>98</v>
      </c>
      <c r="B216" s="209">
        <f t="shared" ref="B216:Q216" si="55">IF(B$154=0,0,B$154/B$112)</f>
        <v>0.48410272590608955</v>
      </c>
      <c r="C216" s="209">
        <f t="shared" si="55"/>
        <v>0.5337413347830946</v>
      </c>
      <c r="D216" s="209">
        <f t="shared" si="55"/>
        <v>0.55560573246262202</v>
      </c>
      <c r="E216" s="209">
        <f t="shared" si="55"/>
        <v>0.55384740971188884</v>
      </c>
      <c r="F216" s="209">
        <f t="shared" si="55"/>
        <v>0.58196234610086917</v>
      </c>
      <c r="G216" s="209">
        <f t="shared" si="55"/>
        <v>0.59573141115661143</v>
      </c>
      <c r="H216" s="209">
        <f t="shared" si="55"/>
        <v>0.58288287829708274</v>
      </c>
      <c r="I216" s="209">
        <f t="shared" si="55"/>
        <v>0.60127287451107136</v>
      </c>
      <c r="J216" s="209">
        <f t="shared" si="55"/>
        <v>0.58167548846871731</v>
      </c>
      <c r="K216" s="209">
        <f t="shared" si="55"/>
        <v>0.57015876542251853</v>
      </c>
      <c r="L216" s="209">
        <f t="shared" si="55"/>
        <v>0.57221404144357446</v>
      </c>
      <c r="M216" s="209">
        <f t="shared" si="55"/>
        <v>0.58426331338157311</v>
      </c>
      <c r="N216" s="209">
        <f t="shared" si="55"/>
        <v>0.62430127665259139</v>
      </c>
      <c r="O216" s="209">
        <f t="shared" si="55"/>
        <v>0.64287877113983749</v>
      </c>
      <c r="P216" s="209">
        <f t="shared" si="55"/>
        <v>0.61618736262089224</v>
      </c>
      <c r="Q216" s="209">
        <f t="shared" si="55"/>
        <v>0.58843750519373927</v>
      </c>
    </row>
    <row r="217" spans="1:17" x14ac:dyDescent="0.25">
      <c r="A217" s="164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</row>
    <row r="218" spans="1:17" ht="12.75" x14ac:dyDescent="0.25">
      <c r="A218" s="137" t="s">
        <v>133</v>
      </c>
      <c r="B218" s="197"/>
      <c r="C218" s="197"/>
      <c r="D218" s="197"/>
      <c r="E218" s="197"/>
      <c r="F218" s="197"/>
      <c r="G218" s="197"/>
      <c r="H218" s="197"/>
      <c r="I218" s="197"/>
      <c r="J218" s="197"/>
      <c r="K218" s="197"/>
      <c r="L218" s="197"/>
      <c r="M218" s="197"/>
      <c r="N218" s="197"/>
      <c r="O218" s="197"/>
      <c r="P218" s="197"/>
      <c r="Q218" s="197"/>
    </row>
    <row r="219" spans="1:17" x14ac:dyDescent="0.25">
      <c r="A219" s="164"/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</row>
    <row r="220" spans="1:17" x14ac:dyDescent="0.25">
      <c r="A220" s="78" t="s">
        <v>44</v>
      </c>
      <c r="B220" s="133">
        <f>IF(B$5=0,0,B$5/NFM_fec!B$5)</f>
        <v>0</v>
      </c>
      <c r="C220" s="133">
        <f>IF(C$5=0,0,C$5/NFM_fec!C$5)</f>
        <v>0</v>
      </c>
      <c r="D220" s="133">
        <f>IF(D$5=0,0,D$5/NFM_fec!D$5)</f>
        <v>0</v>
      </c>
      <c r="E220" s="133">
        <f>IF(E$5=0,0,E$5/NFM_fec!E$5)</f>
        <v>0</v>
      </c>
      <c r="F220" s="133">
        <f>IF(F$5=0,0,F$5/NFM_fec!F$5)</f>
        <v>0</v>
      </c>
      <c r="G220" s="133">
        <f>IF(G$5=0,0,G$5/NFM_fec!G$5)</f>
        <v>0</v>
      </c>
      <c r="H220" s="133">
        <f>IF(H$5=0,0,H$5/NFM_fec!H$5)</f>
        <v>0</v>
      </c>
      <c r="I220" s="133">
        <f>IF(I$5=0,0,I$5/NFM_fec!I$5)</f>
        <v>0</v>
      </c>
      <c r="J220" s="133">
        <f>IF(J$5=0,0,J$5/NFM_fec!J$5)</f>
        <v>0</v>
      </c>
      <c r="K220" s="133">
        <f>IF(K$5=0,0,K$5/NFM_fec!K$5)</f>
        <v>0</v>
      </c>
      <c r="L220" s="133">
        <f>IF(L$5=0,0,L$5/NFM_fec!L$5)</f>
        <v>0</v>
      </c>
      <c r="M220" s="133">
        <f>IF(M$5=0,0,M$5/NFM_fec!M$5)</f>
        <v>0</v>
      </c>
      <c r="N220" s="133">
        <f>IF(N$5=0,0,N$5/NFM_fec!N$5)</f>
        <v>0</v>
      </c>
      <c r="O220" s="133">
        <f>IF(O$5=0,0,O$5/NFM_fec!O$5)</f>
        <v>0</v>
      </c>
      <c r="P220" s="133">
        <f>IF(P$5=0,0,P$5/NFM_fec!P$5)</f>
        <v>0</v>
      </c>
      <c r="Q220" s="133">
        <f>IF(Q$5=0,0,Q$5/NFM_fec!Q$5)</f>
        <v>0</v>
      </c>
    </row>
    <row r="221" spans="1:17" x14ac:dyDescent="0.25">
      <c r="A221" s="132" t="s">
        <v>83</v>
      </c>
      <c r="B221" s="131">
        <f>IF(B$6=0,0,B$6/NFM_fec!B$6)</f>
        <v>0</v>
      </c>
      <c r="C221" s="131">
        <f>IF(C$6=0,0,C$6/NFM_fec!C$6)</f>
        <v>0</v>
      </c>
      <c r="D221" s="131">
        <f>IF(D$6=0,0,D$6/NFM_fec!D$6)</f>
        <v>0</v>
      </c>
      <c r="E221" s="131">
        <f>IF(E$6=0,0,E$6/NFM_fec!E$6)</f>
        <v>0</v>
      </c>
      <c r="F221" s="131">
        <f>IF(F$6=0,0,F$6/NFM_fec!F$6)</f>
        <v>0</v>
      </c>
      <c r="G221" s="131">
        <f>IF(G$6=0,0,G$6/NFM_fec!G$6)</f>
        <v>0</v>
      </c>
      <c r="H221" s="131">
        <f>IF(H$6=0,0,H$6/NFM_fec!H$6)</f>
        <v>0</v>
      </c>
      <c r="I221" s="131">
        <f>IF(I$6=0,0,I$6/NFM_fec!I$6)</f>
        <v>0</v>
      </c>
      <c r="J221" s="131">
        <f>IF(J$6=0,0,J$6/NFM_fec!J$6)</f>
        <v>0</v>
      </c>
      <c r="K221" s="131">
        <f>IF(K$6=0,0,K$6/NFM_fec!K$6)</f>
        <v>0</v>
      </c>
      <c r="L221" s="131">
        <f>IF(L$6=0,0,L$6/NFM_fec!L$6)</f>
        <v>0</v>
      </c>
      <c r="M221" s="131">
        <f>IF(M$6=0,0,M$6/NFM_fec!M$6)</f>
        <v>0</v>
      </c>
      <c r="N221" s="131">
        <f>IF(N$6=0,0,N$6/NFM_fec!N$6)</f>
        <v>0</v>
      </c>
      <c r="O221" s="131">
        <f>IF(O$6=0,0,O$6/NFM_fec!O$6)</f>
        <v>0</v>
      </c>
      <c r="P221" s="131">
        <f>IF(P$6=0,0,P$6/NFM_fec!P$6)</f>
        <v>0</v>
      </c>
      <c r="Q221" s="131">
        <f>IF(Q$6=0,0,Q$6/NFM_fec!Q$6)</f>
        <v>0</v>
      </c>
    </row>
    <row r="222" spans="1:17" x14ac:dyDescent="0.25">
      <c r="A222" s="76" t="s">
        <v>82</v>
      </c>
      <c r="B222" s="130">
        <f>IF(B$7=0,0,B$7/NFM_fec!B$7)</f>
        <v>0</v>
      </c>
      <c r="C222" s="130">
        <f>IF(C$7=0,0,C$7/NFM_fec!C$7)</f>
        <v>0</v>
      </c>
      <c r="D222" s="130">
        <f>IF(D$7=0,0,D$7/NFM_fec!D$7)</f>
        <v>0</v>
      </c>
      <c r="E222" s="130">
        <f>IF(E$7=0,0,E$7/NFM_fec!E$7)</f>
        <v>0</v>
      </c>
      <c r="F222" s="130">
        <f>IF(F$7=0,0,F$7/NFM_fec!F$7)</f>
        <v>0</v>
      </c>
      <c r="G222" s="130">
        <f>IF(G$7=0,0,G$7/NFM_fec!G$7)</f>
        <v>0</v>
      </c>
      <c r="H222" s="130">
        <f>IF(H$7=0,0,H$7/NFM_fec!H$7)</f>
        <v>0</v>
      </c>
      <c r="I222" s="130">
        <f>IF(I$7=0,0,I$7/NFM_fec!I$7)</f>
        <v>0</v>
      </c>
      <c r="J222" s="130">
        <f>IF(J$7=0,0,J$7/NFM_fec!J$7)</f>
        <v>0</v>
      </c>
      <c r="K222" s="130">
        <f>IF(K$7=0,0,K$7/NFM_fec!K$7)</f>
        <v>0</v>
      </c>
      <c r="L222" s="130">
        <f>IF(L$7=0,0,L$7/NFM_fec!L$7)</f>
        <v>0</v>
      </c>
      <c r="M222" s="130">
        <f>IF(M$7=0,0,M$7/NFM_fec!M$7)</f>
        <v>0</v>
      </c>
      <c r="N222" s="130">
        <f>IF(N$7=0,0,N$7/NFM_fec!N$7)</f>
        <v>0</v>
      </c>
      <c r="O222" s="130">
        <f>IF(O$7=0,0,O$7/NFM_fec!O$7)</f>
        <v>0</v>
      </c>
      <c r="P222" s="130">
        <f>IF(P$7=0,0,P$7/NFM_fec!P$7)</f>
        <v>0</v>
      </c>
      <c r="Q222" s="130">
        <f>IF(Q$7=0,0,Q$7/NFM_fec!Q$7)</f>
        <v>0</v>
      </c>
    </row>
    <row r="223" spans="1:17" x14ac:dyDescent="0.25">
      <c r="A223" s="76" t="s">
        <v>81</v>
      </c>
      <c r="B223" s="130">
        <f>IF(B$8=0,0,B$8/NFM_fec!B$8)</f>
        <v>0</v>
      </c>
      <c r="C223" s="130">
        <f>IF(C$8=0,0,C$8/NFM_fec!C$8)</f>
        <v>0</v>
      </c>
      <c r="D223" s="130">
        <f>IF(D$8=0,0,D$8/NFM_fec!D$8)</f>
        <v>0</v>
      </c>
      <c r="E223" s="130">
        <f>IF(E$8=0,0,E$8/NFM_fec!E$8)</f>
        <v>0</v>
      </c>
      <c r="F223" s="130">
        <f>IF(F$8=0,0,F$8/NFM_fec!F$8)</f>
        <v>0</v>
      </c>
      <c r="G223" s="130">
        <f>IF(G$8=0,0,G$8/NFM_fec!G$8)</f>
        <v>0</v>
      </c>
      <c r="H223" s="130">
        <f>IF(H$8=0,0,H$8/NFM_fec!H$8)</f>
        <v>0</v>
      </c>
      <c r="I223" s="130">
        <f>IF(I$8=0,0,I$8/NFM_fec!I$8)</f>
        <v>0</v>
      </c>
      <c r="J223" s="130">
        <f>IF(J$8=0,0,J$8/NFM_fec!J$8)</f>
        <v>0</v>
      </c>
      <c r="K223" s="130">
        <f>IF(K$8=0,0,K$8/NFM_fec!K$8)</f>
        <v>0</v>
      </c>
      <c r="L223" s="130">
        <f>IF(L$8=0,0,L$8/NFM_fec!L$8)</f>
        <v>0</v>
      </c>
      <c r="M223" s="130">
        <f>IF(M$8=0,0,M$8/NFM_fec!M$8)</f>
        <v>0</v>
      </c>
      <c r="N223" s="130">
        <f>IF(N$8=0,0,N$8/NFM_fec!N$8)</f>
        <v>0</v>
      </c>
      <c r="O223" s="130">
        <f>IF(O$8=0,0,O$8/NFM_fec!O$8)</f>
        <v>0</v>
      </c>
      <c r="P223" s="130">
        <f>IF(P$8=0,0,P$8/NFM_fec!P$8)</f>
        <v>0</v>
      </c>
      <c r="Q223" s="130">
        <f>IF(Q$8=0,0,Q$8/NFM_fec!Q$8)</f>
        <v>0</v>
      </c>
    </row>
    <row r="224" spans="1:17" x14ac:dyDescent="0.25">
      <c r="A224" s="76" t="s">
        <v>80</v>
      </c>
      <c r="B224" s="130">
        <f>IF(B$9=0,0,B$9/NFM_fec!B$9)</f>
        <v>0</v>
      </c>
      <c r="C224" s="130">
        <f>IF(C$9=0,0,C$9/NFM_fec!C$9)</f>
        <v>0</v>
      </c>
      <c r="D224" s="130">
        <f>IF(D$9=0,0,D$9/NFM_fec!D$9)</f>
        <v>0</v>
      </c>
      <c r="E224" s="130">
        <f>IF(E$9=0,0,E$9/NFM_fec!E$9)</f>
        <v>0</v>
      </c>
      <c r="F224" s="130">
        <f>IF(F$9=0,0,F$9/NFM_fec!F$9)</f>
        <v>0</v>
      </c>
      <c r="G224" s="130">
        <f>IF(G$9=0,0,G$9/NFM_fec!G$9)</f>
        <v>0</v>
      </c>
      <c r="H224" s="130">
        <f>IF(H$9=0,0,H$9/NFM_fec!H$9)</f>
        <v>0</v>
      </c>
      <c r="I224" s="130">
        <f>IF(I$9=0,0,I$9/NFM_fec!I$9)</f>
        <v>0</v>
      </c>
      <c r="J224" s="130">
        <f>IF(J$9=0,0,J$9/NFM_fec!J$9)</f>
        <v>0</v>
      </c>
      <c r="K224" s="130">
        <f>IF(K$9=0,0,K$9/NFM_fec!K$9)</f>
        <v>0</v>
      </c>
      <c r="L224" s="130">
        <f>IF(L$9=0,0,L$9/NFM_fec!L$9)</f>
        <v>0</v>
      </c>
      <c r="M224" s="130">
        <f>IF(M$9=0,0,M$9/NFM_fec!M$9)</f>
        <v>0</v>
      </c>
      <c r="N224" s="130">
        <f>IF(N$9=0,0,N$9/NFM_fec!N$9)</f>
        <v>0</v>
      </c>
      <c r="O224" s="130">
        <f>IF(O$9=0,0,O$9/NFM_fec!O$9)</f>
        <v>0</v>
      </c>
      <c r="P224" s="130">
        <f>IF(P$9=0,0,P$9/NFM_fec!P$9)</f>
        <v>0</v>
      </c>
      <c r="Q224" s="130">
        <f>IF(Q$9=0,0,Q$9/NFM_fec!Q$9)</f>
        <v>0</v>
      </c>
    </row>
    <row r="225" spans="1:17" x14ac:dyDescent="0.25">
      <c r="A225" s="129" t="s">
        <v>79</v>
      </c>
      <c r="B225" s="128">
        <f>IF(B$10=0,0,B$10/NFM_fec!B$10)</f>
        <v>0</v>
      </c>
      <c r="C225" s="128">
        <f>IF(C$10=0,0,C$10/NFM_fec!C$10)</f>
        <v>0</v>
      </c>
      <c r="D225" s="128">
        <f>IF(D$10=0,0,D$10/NFM_fec!D$10)</f>
        <v>0</v>
      </c>
      <c r="E225" s="128">
        <f>IF(E$10=0,0,E$10/NFM_fec!E$10)</f>
        <v>0</v>
      </c>
      <c r="F225" s="128">
        <f>IF(F$10=0,0,F$10/NFM_fec!F$10)</f>
        <v>0</v>
      </c>
      <c r="G225" s="128">
        <f>IF(G$10=0,0,G$10/NFM_fec!G$10)</f>
        <v>0</v>
      </c>
      <c r="H225" s="128">
        <f>IF(H$10=0,0,H$10/NFM_fec!H$10)</f>
        <v>0</v>
      </c>
      <c r="I225" s="128">
        <f>IF(I$10=0,0,I$10/NFM_fec!I$10)</f>
        <v>0</v>
      </c>
      <c r="J225" s="128">
        <f>IF(J$10=0,0,J$10/NFM_fec!J$10)</f>
        <v>0</v>
      </c>
      <c r="K225" s="128">
        <f>IF(K$10=0,0,K$10/NFM_fec!K$10)</f>
        <v>0</v>
      </c>
      <c r="L225" s="128">
        <f>IF(L$10=0,0,L$10/NFM_fec!L$10)</f>
        <v>0</v>
      </c>
      <c r="M225" s="128">
        <f>IF(M$10=0,0,M$10/NFM_fec!M$10)</f>
        <v>0</v>
      </c>
      <c r="N225" s="128">
        <f>IF(N$10=0,0,N$10/NFM_fec!N$10)</f>
        <v>0</v>
      </c>
      <c r="O225" s="128">
        <f>IF(O$10=0,0,O$10/NFM_fec!O$10)</f>
        <v>0</v>
      </c>
      <c r="P225" s="128">
        <f>IF(P$10=0,0,P$10/NFM_fec!P$10)</f>
        <v>0</v>
      </c>
      <c r="Q225" s="128">
        <f>IF(Q$10=0,0,Q$10/NFM_fec!Q$10)</f>
        <v>0</v>
      </c>
    </row>
    <row r="226" spans="1:17" x14ac:dyDescent="0.25">
      <c r="A226" s="127" t="s">
        <v>152</v>
      </c>
      <c r="B226" s="126">
        <f>IF(B$15=0,0,B$15/NFM_fec!B$15)</f>
        <v>0</v>
      </c>
      <c r="C226" s="126">
        <f>IF(C$15=0,0,C$15/NFM_fec!C$15)</f>
        <v>0</v>
      </c>
      <c r="D226" s="126">
        <f>IF(D$15=0,0,D$15/NFM_fec!D$15)</f>
        <v>0</v>
      </c>
      <c r="E226" s="126">
        <f>IF(E$15=0,0,E$15/NFM_fec!E$15)</f>
        <v>0</v>
      </c>
      <c r="F226" s="126">
        <f>IF(F$15=0,0,F$15/NFM_fec!F$15)</f>
        <v>0</v>
      </c>
      <c r="G226" s="126">
        <f>IF(G$15=0,0,G$15/NFM_fec!G$15)</f>
        <v>0</v>
      </c>
      <c r="H226" s="126">
        <f>IF(H$15=0,0,H$15/NFM_fec!H$15)</f>
        <v>0</v>
      </c>
      <c r="I226" s="126">
        <f>IF(I$15=0,0,I$15/NFM_fec!I$15)</f>
        <v>0</v>
      </c>
      <c r="J226" s="126">
        <f>IF(J$15=0,0,J$15/NFM_fec!J$15)</f>
        <v>0</v>
      </c>
      <c r="K226" s="126">
        <f>IF(K$15=0,0,K$15/NFM_fec!K$15)</f>
        <v>0</v>
      </c>
      <c r="L226" s="126">
        <f>IF(L$15=0,0,L$15/NFM_fec!L$15)</f>
        <v>0</v>
      </c>
      <c r="M226" s="126">
        <f>IF(M$15=0,0,M$15/NFM_fec!M$15)</f>
        <v>0</v>
      </c>
      <c r="N226" s="126">
        <f>IF(N$15=0,0,N$15/NFM_fec!N$15)</f>
        <v>0</v>
      </c>
      <c r="O226" s="126">
        <f>IF(O$15=0,0,O$15/NFM_fec!O$15)</f>
        <v>0</v>
      </c>
      <c r="P226" s="126">
        <f>IF(P$15=0,0,P$15/NFM_fec!P$15)</f>
        <v>0</v>
      </c>
      <c r="Q226" s="126">
        <f>IF(Q$15=0,0,Q$15/NFM_fec!Q$15)</f>
        <v>0</v>
      </c>
    </row>
    <row r="227" spans="1:17" x14ac:dyDescent="0.25">
      <c r="A227" s="72" t="s">
        <v>151</v>
      </c>
      <c r="B227" s="125">
        <f>IF(B$26=0,0,B$26/NFM_fec!B$26)</f>
        <v>0</v>
      </c>
      <c r="C227" s="125">
        <f>IF(C$26=0,0,C$26/NFM_fec!C$26)</f>
        <v>0</v>
      </c>
      <c r="D227" s="125">
        <f>IF(D$26=0,0,D$26/NFM_fec!D$26)</f>
        <v>0</v>
      </c>
      <c r="E227" s="125">
        <f>IF(E$26=0,0,E$26/NFM_fec!E$26)</f>
        <v>0</v>
      </c>
      <c r="F227" s="125">
        <f>IF(F$26=0,0,F$26/NFM_fec!F$26)</f>
        <v>0</v>
      </c>
      <c r="G227" s="125">
        <f>IF(G$26=0,0,G$26/NFM_fec!G$26)</f>
        <v>0</v>
      </c>
      <c r="H227" s="125">
        <f>IF(H$26=0,0,H$26/NFM_fec!H$26)</f>
        <v>0</v>
      </c>
      <c r="I227" s="125">
        <f>IF(I$26=0,0,I$26/NFM_fec!I$26)</f>
        <v>0</v>
      </c>
      <c r="J227" s="125">
        <f>IF(J$26=0,0,J$26/NFM_fec!J$26)</f>
        <v>0</v>
      </c>
      <c r="K227" s="125">
        <f>IF(K$26=0,0,K$26/NFM_fec!K$26)</f>
        <v>0</v>
      </c>
      <c r="L227" s="125">
        <f>IF(L$26=0,0,L$26/NFM_fec!L$26)</f>
        <v>0</v>
      </c>
      <c r="M227" s="125">
        <f>IF(M$26=0,0,M$26/NFM_fec!M$26)</f>
        <v>0</v>
      </c>
      <c r="N227" s="125">
        <f>IF(N$26=0,0,N$26/NFM_fec!N$26)</f>
        <v>0</v>
      </c>
      <c r="O227" s="125">
        <f>IF(O$26=0,0,O$26/NFM_fec!O$26)</f>
        <v>0</v>
      </c>
      <c r="P227" s="125">
        <f>IF(P$26=0,0,P$26/NFM_fec!P$26)</f>
        <v>0</v>
      </c>
      <c r="Q227" s="125">
        <f>IF(Q$26=0,0,Q$26/NFM_fec!Q$26)</f>
        <v>0</v>
      </c>
    </row>
    <row r="228" spans="1:17" x14ac:dyDescent="0.25">
      <c r="A228" s="196"/>
      <c r="B228" s="196"/>
      <c r="C228" s="196"/>
      <c r="D228" s="196"/>
      <c r="E228" s="196"/>
      <c r="F228" s="196"/>
      <c r="G228" s="196"/>
      <c r="H228" s="196"/>
      <c r="I228" s="196"/>
      <c r="J228" s="196"/>
      <c r="K228" s="196"/>
      <c r="L228" s="196"/>
      <c r="M228" s="196"/>
      <c r="N228" s="196"/>
      <c r="O228" s="196"/>
      <c r="P228" s="196"/>
      <c r="Q228" s="196"/>
    </row>
    <row r="229" spans="1:17" x14ac:dyDescent="0.25">
      <c r="A229" s="78" t="s">
        <v>168</v>
      </c>
      <c r="B229" s="133">
        <f>IF(B$33=0,0,(B$33-B$68)/NFM_fec!B$33)</f>
        <v>0.25718287421650265</v>
      </c>
      <c r="C229" s="133">
        <f>IF(C$33=0,0,(C$33-C$68)/NFM_fec!C$33)</f>
        <v>0.21101090521756052</v>
      </c>
      <c r="D229" s="133">
        <f>IF(D$33=0,0,(D$33-D$68)/NFM_fec!D$33)</f>
        <v>0.19111427046346066</v>
      </c>
      <c r="E229" s="133">
        <f>IF(E$33=0,0,(E$33-E$68)/NFM_fec!E$33)</f>
        <v>0.18674353989177334</v>
      </c>
      <c r="F229" s="133">
        <f>IF(F$33=0,0,(F$33-F$68)/NFM_fec!F$33)</f>
        <v>0.18940343262010134</v>
      </c>
      <c r="G229" s="133">
        <f>IF(G$33=0,0,(G$33-G$68)/NFM_fec!G$33)</f>
        <v>0.18282187501127314</v>
      </c>
      <c r="H229" s="133">
        <f>IF(H$33=0,0,(H$33-H$68)/NFM_fec!H$33)</f>
        <v>0.18742990317435315</v>
      </c>
      <c r="I229" s="133">
        <f>IF(I$33=0,0,(I$33-I$68)/NFM_fec!I$33)</f>
        <v>0.18950415019148248</v>
      </c>
      <c r="J229" s="133">
        <f>IF(J$33=0,0,(J$33-J$68)/NFM_fec!J$33)</f>
        <v>0.22737969242084552</v>
      </c>
      <c r="K229" s="133">
        <f>IF(K$33=0,0,(K$33-K$68)/NFM_fec!K$33)</f>
        <v>0.22367087963054691</v>
      </c>
      <c r="L229" s="133">
        <f>IF(L$33=0,0,(L$33-L$68)/NFM_fec!L$33)</f>
        <v>0.23258760944532295</v>
      </c>
      <c r="M229" s="133">
        <f>IF(M$33=0,0,(M$33-M$68)/NFM_fec!M$33)</f>
        <v>0.22489304157153889</v>
      </c>
      <c r="N229" s="133">
        <f>IF(N$33=0,0,(N$33-N$68)/NFM_fec!N$33)</f>
        <v>0.21520885147737198</v>
      </c>
      <c r="O229" s="133">
        <f>IF(O$33=0,0,(O$33-O$68)/NFM_fec!O$33)</f>
        <v>0.21764041560528685</v>
      </c>
      <c r="P229" s="133">
        <f>IF(P$33=0,0,(P$33-P$68)/NFM_fec!P$33)</f>
        <v>0.20210101765275632</v>
      </c>
      <c r="Q229" s="133">
        <f>IF(Q$33=0,0,(Q$33-Q$68)/NFM_fec!Q$33)</f>
        <v>0.23885191023126121</v>
      </c>
    </row>
    <row r="230" spans="1:17" x14ac:dyDescent="0.25">
      <c r="A230" s="132" t="s">
        <v>83</v>
      </c>
      <c r="B230" s="131">
        <f>IF(B$34=0,0,B$34/NFM_fec!B$34)</f>
        <v>0</v>
      </c>
      <c r="C230" s="131">
        <f>IF(C$34=0,0,C$34/NFM_fec!C$34)</f>
        <v>0</v>
      </c>
      <c r="D230" s="131">
        <f>IF(D$34=0,0,D$34/NFM_fec!D$34)</f>
        <v>0</v>
      </c>
      <c r="E230" s="131">
        <f>IF(E$34=0,0,E$34/NFM_fec!E$34)</f>
        <v>0</v>
      </c>
      <c r="F230" s="131">
        <f>IF(F$34=0,0,F$34/NFM_fec!F$34)</f>
        <v>0</v>
      </c>
      <c r="G230" s="131">
        <f>IF(G$34=0,0,G$34/NFM_fec!G$34)</f>
        <v>0</v>
      </c>
      <c r="H230" s="131">
        <f>IF(H$34=0,0,H$34/NFM_fec!H$34)</f>
        <v>0</v>
      </c>
      <c r="I230" s="131">
        <f>IF(I$34=0,0,I$34/NFM_fec!I$34)</f>
        <v>0</v>
      </c>
      <c r="J230" s="131">
        <f>IF(J$34=0,0,J$34/NFM_fec!J$34)</f>
        <v>0</v>
      </c>
      <c r="K230" s="131">
        <f>IF(K$34=0,0,K$34/NFM_fec!K$34)</f>
        <v>0</v>
      </c>
      <c r="L230" s="131">
        <f>IF(L$34=0,0,L$34/NFM_fec!L$34)</f>
        <v>0</v>
      </c>
      <c r="M230" s="131">
        <f>IF(M$34=0,0,M$34/NFM_fec!M$34)</f>
        <v>0</v>
      </c>
      <c r="N230" s="131">
        <f>IF(N$34=0,0,N$34/NFM_fec!N$34)</f>
        <v>0</v>
      </c>
      <c r="O230" s="131">
        <f>IF(O$34=0,0,O$34/NFM_fec!O$34)</f>
        <v>0</v>
      </c>
      <c r="P230" s="131">
        <f>IF(P$34=0,0,P$34/NFM_fec!P$34)</f>
        <v>0</v>
      </c>
      <c r="Q230" s="131">
        <f>IF(Q$34=0,0,Q$34/NFM_fec!Q$34)</f>
        <v>0</v>
      </c>
    </row>
    <row r="231" spans="1:17" x14ac:dyDescent="0.25">
      <c r="A231" s="76" t="s">
        <v>82</v>
      </c>
      <c r="B231" s="130">
        <f>IF(B$35=0,0,B$35/NFM_fec!B$35)</f>
        <v>0</v>
      </c>
      <c r="C231" s="130">
        <f>IF(C$35=0,0,C$35/NFM_fec!C$35)</f>
        <v>0</v>
      </c>
      <c r="D231" s="130">
        <f>IF(D$35=0,0,D$35/NFM_fec!D$35)</f>
        <v>0</v>
      </c>
      <c r="E231" s="130">
        <f>IF(E$35=0,0,E$35/NFM_fec!E$35)</f>
        <v>0</v>
      </c>
      <c r="F231" s="130">
        <f>IF(F$35=0,0,F$35/NFM_fec!F$35)</f>
        <v>0</v>
      </c>
      <c r="G231" s="130">
        <f>IF(G$35=0,0,G$35/NFM_fec!G$35)</f>
        <v>0</v>
      </c>
      <c r="H231" s="130">
        <f>IF(H$35=0,0,H$35/NFM_fec!H$35)</f>
        <v>0</v>
      </c>
      <c r="I231" s="130">
        <f>IF(I$35=0,0,I$35/NFM_fec!I$35)</f>
        <v>0</v>
      </c>
      <c r="J231" s="130">
        <f>IF(J$35=0,0,J$35/NFM_fec!J$35)</f>
        <v>0</v>
      </c>
      <c r="K231" s="130">
        <f>IF(K$35=0,0,K$35/NFM_fec!K$35)</f>
        <v>0</v>
      </c>
      <c r="L231" s="130">
        <f>IF(L$35=0,0,L$35/NFM_fec!L$35)</f>
        <v>0</v>
      </c>
      <c r="M231" s="130">
        <f>IF(M$35=0,0,M$35/NFM_fec!M$35)</f>
        <v>0</v>
      </c>
      <c r="N231" s="130">
        <f>IF(N$35=0,0,N$35/NFM_fec!N$35)</f>
        <v>0</v>
      </c>
      <c r="O231" s="130">
        <f>IF(O$35=0,0,O$35/NFM_fec!O$35)</f>
        <v>0</v>
      </c>
      <c r="P231" s="130">
        <f>IF(P$35=0,0,P$35/NFM_fec!P$35)</f>
        <v>0</v>
      </c>
      <c r="Q231" s="130">
        <f>IF(Q$35=0,0,Q$35/NFM_fec!Q$35)</f>
        <v>0</v>
      </c>
    </row>
    <row r="232" spans="1:17" x14ac:dyDescent="0.25">
      <c r="A232" s="76" t="s">
        <v>81</v>
      </c>
      <c r="B232" s="130">
        <f>IF(B$36=0,0,B$36/NFM_fec!B$36)</f>
        <v>0</v>
      </c>
      <c r="C232" s="130">
        <f>IF(C$36=0,0,C$36/NFM_fec!C$36)</f>
        <v>0</v>
      </c>
      <c r="D232" s="130">
        <f>IF(D$36=0,0,D$36/NFM_fec!D$36)</f>
        <v>0</v>
      </c>
      <c r="E232" s="130">
        <f>IF(E$36=0,0,E$36/NFM_fec!E$36)</f>
        <v>0</v>
      </c>
      <c r="F232" s="130">
        <f>IF(F$36=0,0,F$36/NFM_fec!F$36)</f>
        <v>0</v>
      </c>
      <c r="G232" s="130">
        <f>IF(G$36=0,0,G$36/NFM_fec!G$36)</f>
        <v>0</v>
      </c>
      <c r="H232" s="130">
        <f>IF(H$36=0,0,H$36/NFM_fec!H$36)</f>
        <v>0</v>
      </c>
      <c r="I232" s="130">
        <f>IF(I$36=0,0,I$36/NFM_fec!I$36)</f>
        <v>0</v>
      </c>
      <c r="J232" s="130">
        <f>IF(J$36=0,0,J$36/NFM_fec!J$36)</f>
        <v>0</v>
      </c>
      <c r="K232" s="130">
        <f>IF(K$36=0,0,K$36/NFM_fec!K$36)</f>
        <v>0</v>
      </c>
      <c r="L232" s="130">
        <f>IF(L$36=0,0,L$36/NFM_fec!L$36)</f>
        <v>0</v>
      </c>
      <c r="M232" s="130">
        <f>IF(M$36=0,0,M$36/NFM_fec!M$36)</f>
        <v>0</v>
      </c>
      <c r="N232" s="130">
        <f>IF(N$36=0,0,N$36/NFM_fec!N$36)</f>
        <v>0</v>
      </c>
      <c r="O232" s="130">
        <f>IF(O$36=0,0,O$36/NFM_fec!O$36)</f>
        <v>0</v>
      </c>
      <c r="P232" s="130">
        <f>IF(P$36=0,0,P$36/NFM_fec!P$36)</f>
        <v>0</v>
      </c>
      <c r="Q232" s="130">
        <f>IF(Q$36=0,0,Q$36/NFM_fec!Q$36)</f>
        <v>0</v>
      </c>
    </row>
    <row r="233" spans="1:17" x14ac:dyDescent="0.25">
      <c r="A233" s="76" t="s">
        <v>80</v>
      </c>
      <c r="B233" s="130">
        <f>IF(B$37=0,0,B$37/NFM_fec!B$37)</f>
        <v>0</v>
      </c>
      <c r="C233" s="130">
        <f>IF(C$37=0,0,C$37/NFM_fec!C$37)</f>
        <v>0</v>
      </c>
      <c r="D233" s="130">
        <f>IF(D$37=0,0,D$37/NFM_fec!D$37)</f>
        <v>0</v>
      </c>
      <c r="E233" s="130">
        <f>IF(E$37=0,0,E$37/NFM_fec!E$37)</f>
        <v>0</v>
      </c>
      <c r="F233" s="130">
        <f>IF(F$37=0,0,F$37/NFM_fec!F$37)</f>
        <v>0</v>
      </c>
      <c r="G233" s="130">
        <f>IF(G$37=0,0,G$37/NFM_fec!G$37)</f>
        <v>0</v>
      </c>
      <c r="H233" s="130">
        <f>IF(H$37=0,0,H$37/NFM_fec!H$37)</f>
        <v>0</v>
      </c>
      <c r="I233" s="130">
        <f>IF(I$37=0,0,I$37/NFM_fec!I$37)</f>
        <v>0</v>
      </c>
      <c r="J233" s="130">
        <f>IF(J$37=0,0,J$37/NFM_fec!J$37)</f>
        <v>0</v>
      </c>
      <c r="K233" s="130">
        <f>IF(K$37=0,0,K$37/NFM_fec!K$37)</f>
        <v>0</v>
      </c>
      <c r="L233" s="130">
        <f>IF(L$37=0,0,L$37/NFM_fec!L$37)</f>
        <v>0</v>
      </c>
      <c r="M233" s="130">
        <f>IF(M$37=0,0,M$37/NFM_fec!M$37)</f>
        <v>0</v>
      </c>
      <c r="N233" s="130">
        <f>IF(N$37=0,0,N$37/NFM_fec!N$37)</f>
        <v>0</v>
      </c>
      <c r="O233" s="130">
        <f>IF(O$37=0,0,O$37/NFM_fec!O$37)</f>
        <v>0</v>
      </c>
      <c r="P233" s="130">
        <f>IF(P$37=0,0,P$37/NFM_fec!P$37)</f>
        <v>0</v>
      </c>
      <c r="Q233" s="130">
        <f>IF(Q$37=0,0,Q$37/NFM_fec!Q$37)</f>
        <v>0</v>
      </c>
    </row>
    <row r="234" spans="1:17" x14ac:dyDescent="0.25">
      <c r="A234" s="129" t="s">
        <v>79</v>
      </c>
      <c r="B234" s="128">
        <f>IF(B$38=0,0,B$38/NFM_fec!B$38)</f>
        <v>1.3251222</v>
      </c>
      <c r="C234" s="128">
        <f>IF(C$38=0,0,C$38/NFM_fec!C$38)</f>
        <v>1.3251222</v>
      </c>
      <c r="D234" s="128">
        <f>IF(D$38=0,0,D$38/NFM_fec!D$38)</f>
        <v>1.3251222</v>
      </c>
      <c r="E234" s="128">
        <f>IF(E$38=0,0,E$38/NFM_fec!E$38)</f>
        <v>1.3251222000000002</v>
      </c>
      <c r="F234" s="128">
        <f>IF(F$38=0,0,F$38/NFM_fec!F$38)</f>
        <v>1.3251222000000002</v>
      </c>
      <c r="G234" s="128">
        <f>IF(G$38=0,0,G$38/NFM_fec!G$38)</f>
        <v>1.3251222</v>
      </c>
      <c r="H234" s="128">
        <f>IF(H$38=0,0,H$38/NFM_fec!H$38)</f>
        <v>1.3251222000000002</v>
      </c>
      <c r="I234" s="128">
        <f>IF(I$38=0,0,I$38/NFM_fec!I$38)</f>
        <v>1.3251222</v>
      </c>
      <c r="J234" s="128">
        <f>IF(J$38=0,0,J$38/NFM_fec!J$38)</f>
        <v>1.3251222</v>
      </c>
      <c r="K234" s="128">
        <f>IF(K$38=0,0,K$38/NFM_fec!K$38)</f>
        <v>1.3251221999999998</v>
      </c>
      <c r="L234" s="128">
        <f>IF(L$38=0,0,L$38/NFM_fec!L$38)</f>
        <v>1.3251222</v>
      </c>
      <c r="M234" s="128">
        <f>IF(M$38=0,0,M$38/NFM_fec!M$38)</f>
        <v>1.3251222</v>
      </c>
      <c r="N234" s="128">
        <f>IF(N$38=0,0,N$38/NFM_fec!N$38)</f>
        <v>1.3251222000000002</v>
      </c>
      <c r="O234" s="128">
        <f>IF(O$38=0,0,O$38/NFM_fec!O$38)</f>
        <v>1.3251222000000002</v>
      </c>
      <c r="P234" s="128">
        <f>IF(P$38=0,0,P$38/NFM_fec!P$38)</f>
        <v>0.62048376000000005</v>
      </c>
      <c r="Q234" s="128">
        <f>IF(Q$38=0,0,Q$38/NFM_fec!Q$38)</f>
        <v>1.3251222000000002</v>
      </c>
    </row>
    <row r="235" spans="1:17" x14ac:dyDescent="0.25">
      <c r="A235" s="127" t="s">
        <v>150</v>
      </c>
      <c r="B235" s="126">
        <f>IF(B$43=0,0,B$43/NFM_fec!B$43)</f>
        <v>0</v>
      </c>
      <c r="C235" s="126">
        <f>IF(C$43=0,0,C$43/NFM_fec!C$43)</f>
        <v>0</v>
      </c>
      <c r="D235" s="126">
        <f>IF(D$43=0,0,D$43/NFM_fec!D$43)</f>
        <v>0</v>
      </c>
      <c r="E235" s="126">
        <f>IF(E$43=0,0,E$43/NFM_fec!E$43)</f>
        <v>0</v>
      </c>
      <c r="F235" s="126">
        <f>IF(F$43=0,0,F$43/NFM_fec!F$43)</f>
        <v>0</v>
      </c>
      <c r="G235" s="126">
        <f>IF(G$43=0,0,G$43/NFM_fec!G$43)</f>
        <v>0</v>
      </c>
      <c r="H235" s="126">
        <f>IF(H$43=0,0,H$43/NFM_fec!H$43)</f>
        <v>0</v>
      </c>
      <c r="I235" s="126">
        <f>IF(I$43=0,0,I$43/NFM_fec!I$43)</f>
        <v>0</v>
      </c>
      <c r="J235" s="126">
        <f>IF(J$43=0,0,J$43/NFM_fec!J$43)</f>
        <v>0</v>
      </c>
      <c r="K235" s="126">
        <f>IF(K$43=0,0,K$43/NFM_fec!K$43)</f>
        <v>0</v>
      </c>
      <c r="L235" s="126">
        <f>IF(L$43=0,0,L$43/NFM_fec!L$43)</f>
        <v>0</v>
      </c>
      <c r="M235" s="126">
        <f>IF(M$43=0,0,M$43/NFM_fec!M$43)</f>
        <v>0</v>
      </c>
      <c r="N235" s="126">
        <f>IF(N$43=0,0,N$43/NFM_fec!N$43)</f>
        <v>0</v>
      </c>
      <c r="O235" s="126">
        <f>IF(O$43=0,0,O$43/NFM_fec!O$43)</f>
        <v>0</v>
      </c>
      <c r="P235" s="126">
        <f>IF(P$43=0,0,P$43/NFM_fec!P$43)</f>
        <v>0</v>
      </c>
      <c r="Q235" s="126">
        <f>IF(Q$43=0,0,Q$43/NFM_fec!Q$43)</f>
        <v>0</v>
      </c>
    </row>
    <row r="236" spans="1:17" x14ac:dyDescent="0.25">
      <c r="A236" s="127" t="s">
        <v>148</v>
      </c>
      <c r="B236" s="126">
        <f>IF(B$44=0,0,B$44/NFM_fec!B$44)</f>
        <v>0.57718928371978151</v>
      </c>
      <c r="C236" s="126">
        <f>IF(C$44=0,0,C$44/NFM_fec!C$44)</f>
        <v>0.16685917900044486</v>
      </c>
      <c r="D236" s="126">
        <f>IF(D$44=0,0,D$44/NFM_fec!D$44)</f>
        <v>0.20307607677029213</v>
      </c>
      <c r="E236" s="126">
        <f>IF(E$44=0,0,E$44/NFM_fec!E$44)</f>
        <v>0.20622955977382093</v>
      </c>
      <c r="F236" s="126">
        <f>IF(F$44=0,0,F$44/NFM_fec!F$44)</f>
        <v>0.19748767392019323</v>
      </c>
      <c r="G236" s="126">
        <f>IF(G$44=0,0,G$44/NFM_fec!G$44)</f>
        <v>0.19679767443953949</v>
      </c>
      <c r="H236" s="126">
        <f>IF(H$44=0,0,H$44/NFM_fec!H$44)</f>
        <v>0.2009616805351202</v>
      </c>
      <c r="I236" s="126">
        <f>IF(I$44=0,0,I$44/NFM_fec!I$44)</f>
        <v>0.16580395555650748</v>
      </c>
      <c r="J236" s="126">
        <f>IF(J$44=0,0,J$44/NFM_fec!J$44)</f>
        <v>0.34564610243392613</v>
      </c>
      <c r="K236" s="126">
        <f>IF(K$44=0,0,K$44/NFM_fec!K$44)</f>
        <v>0.33846014913217243</v>
      </c>
      <c r="L236" s="126">
        <f>IF(L$44=0,0,L$44/NFM_fec!L$44)</f>
        <v>0.36837505109751706</v>
      </c>
      <c r="M236" s="126">
        <f>IF(M$44=0,0,M$44/NFM_fec!M$44)</f>
        <v>0.34479803528342745</v>
      </c>
      <c r="N236" s="126">
        <f>IF(N$44=0,0,N$44/NFM_fec!N$44)</f>
        <v>0.34137439316732598</v>
      </c>
      <c r="O236" s="126">
        <f>IF(O$44=0,0,O$44/NFM_fec!O$44)</f>
        <v>0.35350930975357531</v>
      </c>
      <c r="P236" s="126">
        <f>IF(P$44=0,0,P$44/NFM_fec!P$44)</f>
        <v>0.38628283271474173</v>
      </c>
      <c r="Q236" s="126">
        <f>IF(Q$44=0,0,Q$44/NFM_fec!Q$44)</f>
        <v>0.38005219862207484</v>
      </c>
    </row>
    <row r="237" spans="1:17" x14ac:dyDescent="0.25">
      <c r="A237" s="72" t="s">
        <v>147</v>
      </c>
      <c r="B237" s="125">
        <f>IF(B$51=0,0,B$51/NFM_fec!B$51)</f>
        <v>3.1951313751967918</v>
      </c>
      <c r="C237" s="125">
        <f>IF(C$51=0,0,C$51/NFM_fec!C$51)</f>
        <v>3.11327416972015</v>
      </c>
      <c r="D237" s="125">
        <f>IF(D$51=0,0,D$51/NFM_fec!D$51)</f>
        <v>2.7345865661188085</v>
      </c>
      <c r="E237" s="125">
        <f>IF(E$51=0,0,E$51/NFM_fec!E$51)</f>
        <v>2.6591408513335657</v>
      </c>
      <c r="F237" s="125">
        <f>IF(F$51=0,0,F$51/NFM_fec!F$51)</f>
        <v>2.7160529748327655</v>
      </c>
      <c r="G237" s="125">
        <f>IF(G$51=0,0,G$51/NFM_fec!G$51)</f>
        <v>2.6112117980943972</v>
      </c>
      <c r="H237" s="125">
        <f>IF(H$51=0,0,H$51/NFM_fec!H$51)</f>
        <v>2.6786820110252232</v>
      </c>
      <c r="I237" s="125">
        <f>IF(I$51=0,0,I$51/NFM_fec!I$51)</f>
        <v>2.7687478988455352</v>
      </c>
      <c r="J237" s="125">
        <f>IF(J$51=0,0,J$51/NFM_fec!J$51)</f>
        <v>3.0885867448049824</v>
      </c>
      <c r="K237" s="125">
        <f>IF(K$51=0,0,K$51/NFM_fec!K$51)</f>
        <v>3.0404639012085304</v>
      </c>
      <c r="L237" s="125">
        <f>IF(L$51=0,0,L$51/NFM_fec!L$51)</f>
        <v>3.1357879750758424</v>
      </c>
      <c r="M237" s="125">
        <f>IF(M$51=0,0,M$51/NFM_fec!M$51)</f>
        <v>3.0499223738407899</v>
      </c>
      <c r="N237" s="125">
        <f>IF(N$51=0,0,N$51/NFM_fec!N$51)</f>
        <v>2.8995399334641698</v>
      </c>
      <c r="O237" s="125">
        <f>IF(O$51=0,0,O$51/NFM_fec!O$51)</f>
        <v>2.9191233139359292</v>
      </c>
      <c r="P237" s="125">
        <f>IF(P$51=0,0,P$51/NFM_fec!P$51)</f>
        <v>2.6239582867111402</v>
      </c>
      <c r="Q237" s="125">
        <f>IF(Q$51=0,0,Q$51/NFM_fec!Q$51)</f>
        <v>3.2178107191391874</v>
      </c>
    </row>
    <row r="238" spans="1:17" x14ac:dyDescent="0.25">
      <c r="A238" s="196"/>
      <c r="B238" s="196"/>
      <c r="C238" s="196"/>
      <c r="D238" s="196"/>
      <c r="E238" s="196"/>
      <c r="F238" s="196"/>
      <c r="G238" s="196"/>
      <c r="H238" s="196"/>
      <c r="I238" s="196"/>
      <c r="J238" s="196"/>
      <c r="K238" s="196"/>
      <c r="L238" s="196"/>
      <c r="M238" s="196"/>
      <c r="N238" s="196"/>
      <c r="O238" s="196"/>
      <c r="P238" s="196"/>
      <c r="Q238" s="196"/>
    </row>
    <row r="239" spans="1:17" x14ac:dyDescent="0.25">
      <c r="A239" s="78" t="s">
        <v>344</v>
      </c>
      <c r="B239" s="133">
        <f>IF(B$70=0,0,B$70/NFM_fec!B$70)</f>
        <v>1.4071755519236566</v>
      </c>
      <c r="C239" s="133">
        <f>IF(C$70=0,0,C$70/NFM_fec!C$70)</f>
        <v>1.157453845952495</v>
      </c>
      <c r="D239" s="133">
        <f>IF(D$70=0,0,D$70/NFM_fec!D$70)</f>
        <v>1.067017653160244</v>
      </c>
      <c r="E239" s="133">
        <f>IF(E$70=0,0,E$70/NFM_fec!E$70)</f>
        <v>1.0522736313115679</v>
      </c>
      <c r="F239" s="133">
        <f>IF(F$70=0,0,F$70/NFM_fec!F$70)</f>
        <v>1.0585449358209411</v>
      </c>
      <c r="G239" s="133">
        <f>IF(G$70=0,0,G$70/NFM_fec!G$70)</f>
        <v>1.0322830989891938</v>
      </c>
      <c r="H239" s="133">
        <f>IF(H$70=0,0,H$70/NFM_fec!H$70)</f>
        <v>1.0522194530900757</v>
      </c>
      <c r="I239" s="133">
        <f>IF(I$70=0,0,I$70/NFM_fec!I$70)</f>
        <v>1.0526937842027428</v>
      </c>
      <c r="J239" s="133">
        <f>IF(J$70=0,0,J$70/NFM_fec!J$70)</f>
        <v>1.254308723769644</v>
      </c>
      <c r="K239" s="133">
        <f>IF(K$70=0,0,K$70/NFM_fec!K$70)</f>
        <v>1.2406995337746189</v>
      </c>
      <c r="L239" s="133">
        <f>IF(L$70=0,0,L$70/NFM_fec!L$70)</f>
        <v>1.2861519531392243</v>
      </c>
      <c r="M239" s="133">
        <f>IF(M$70=0,0,M$70/NFM_fec!M$70)</f>
        <v>1.2522598842026271</v>
      </c>
      <c r="N239" s="133">
        <f>IF(N$70=0,0,N$70/NFM_fec!N$70)</f>
        <v>1.2039844739668057</v>
      </c>
      <c r="O239" s="133">
        <f>IF(O$70=0,0,O$70/NFM_fec!O$70)</f>
        <v>1.2174056040342869</v>
      </c>
      <c r="P239" s="133">
        <f>IF(P$70=0,0,P$70/NFM_fec!P$70)</f>
        <v>1.1776815597113048</v>
      </c>
      <c r="Q239" s="133">
        <f>IF(Q$70=0,0,Q$70/NFM_fec!Q$70)</f>
        <v>1.314982030480792</v>
      </c>
    </row>
    <row r="240" spans="1:17" x14ac:dyDescent="0.25">
      <c r="A240" s="132" t="s">
        <v>83</v>
      </c>
      <c r="B240" s="131">
        <f>IF(B$71=0,0,B$71/NFM_fec!B$71)</f>
        <v>0</v>
      </c>
      <c r="C240" s="131">
        <f>IF(C$71=0,0,C$71/NFM_fec!C$71)</f>
        <v>0</v>
      </c>
      <c r="D240" s="131">
        <f>IF(D$71=0,0,D$71/NFM_fec!D$71)</f>
        <v>0</v>
      </c>
      <c r="E240" s="131">
        <f>IF(E$71=0,0,E$71/NFM_fec!E$71)</f>
        <v>0</v>
      </c>
      <c r="F240" s="131">
        <f>IF(F$71=0,0,F$71/NFM_fec!F$71)</f>
        <v>0</v>
      </c>
      <c r="G240" s="131">
        <f>IF(G$71=0,0,G$71/NFM_fec!G$71)</f>
        <v>0</v>
      </c>
      <c r="H240" s="131">
        <f>IF(H$71=0,0,H$71/NFM_fec!H$71)</f>
        <v>0</v>
      </c>
      <c r="I240" s="131">
        <f>IF(I$71=0,0,I$71/NFM_fec!I$71)</f>
        <v>0</v>
      </c>
      <c r="J240" s="131">
        <f>IF(J$71=0,0,J$71/NFM_fec!J$71)</f>
        <v>0</v>
      </c>
      <c r="K240" s="131">
        <f>IF(K$71=0,0,K$71/NFM_fec!K$71)</f>
        <v>0</v>
      </c>
      <c r="L240" s="131">
        <f>IF(L$71=0,0,L$71/NFM_fec!L$71)</f>
        <v>0</v>
      </c>
      <c r="M240" s="131">
        <f>IF(M$71=0,0,M$71/NFM_fec!M$71)</f>
        <v>0</v>
      </c>
      <c r="N240" s="131">
        <f>IF(N$71=0,0,N$71/NFM_fec!N$71)</f>
        <v>0</v>
      </c>
      <c r="O240" s="131">
        <f>IF(O$71=0,0,O$71/NFM_fec!O$71)</f>
        <v>0</v>
      </c>
      <c r="P240" s="131">
        <f>IF(P$71=0,0,P$71/NFM_fec!P$71)</f>
        <v>0</v>
      </c>
      <c r="Q240" s="131">
        <f>IF(Q$71=0,0,Q$71/NFM_fec!Q$71)</f>
        <v>0</v>
      </c>
    </row>
    <row r="241" spans="1:17" x14ac:dyDescent="0.25">
      <c r="A241" s="76" t="s">
        <v>82</v>
      </c>
      <c r="B241" s="130">
        <f>IF(B$72=0,0,B$72/NFM_fec!B$72)</f>
        <v>0</v>
      </c>
      <c r="C241" s="130">
        <f>IF(C$72=0,0,C$72/NFM_fec!C$72)</f>
        <v>0</v>
      </c>
      <c r="D241" s="130">
        <f>IF(D$72=0,0,D$72/NFM_fec!D$72)</f>
        <v>0</v>
      </c>
      <c r="E241" s="130">
        <f>IF(E$72=0,0,E$72/NFM_fec!E$72)</f>
        <v>0</v>
      </c>
      <c r="F241" s="130">
        <f>IF(F$72=0,0,F$72/NFM_fec!F$72)</f>
        <v>0</v>
      </c>
      <c r="G241" s="130">
        <f>IF(G$72=0,0,G$72/NFM_fec!G$72)</f>
        <v>0</v>
      </c>
      <c r="H241" s="130">
        <f>IF(H$72=0,0,H$72/NFM_fec!H$72)</f>
        <v>0</v>
      </c>
      <c r="I241" s="130">
        <f>IF(I$72=0,0,I$72/NFM_fec!I$72)</f>
        <v>0</v>
      </c>
      <c r="J241" s="130">
        <f>IF(J$72=0,0,J$72/NFM_fec!J$72)</f>
        <v>0</v>
      </c>
      <c r="K241" s="130">
        <f>IF(K$72=0,0,K$72/NFM_fec!K$72)</f>
        <v>0</v>
      </c>
      <c r="L241" s="130">
        <f>IF(L$72=0,0,L$72/NFM_fec!L$72)</f>
        <v>0</v>
      </c>
      <c r="M241" s="130">
        <f>IF(M$72=0,0,M$72/NFM_fec!M$72)</f>
        <v>0</v>
      </c>
      <c r="N241" s="130">
        <f>IF(N$72=0,0,N$72/NFM_fec!N$72)</f>
        <v>0</v>
      </c>
      <c r="O241" s="130">
        <f>IF(O$72=0,0,O$72/NFM_fec!O$72)</f>
        <v>0</v>
      </c>
      <c r="P241" s="130">
        <f>IF(P$72=0,0,P$72/NFM_fec!P$72)</f>
        <v>0</v>
      </c>
      <c r="Q241" s="130">
        <f>IF(Q$72=0,0,Q$72/NFM_fec!Q$72)</f>
        <v>0</v>
      </c>
    </row>
    <row r="242" spans="1:17" x14ac:dyDescent="0.25">
      <c r="A242" s="76" t="s">
        <v>81</v>
      </c>
      <c r="B242" s="130">
        <f>IF(B$73=0,0,B$73/NFM_fec!B$73)</f>
        <v>0</v>
      </c>
      <c r="C242" s="130">
        <f>IF(C$73=0,0,C$73/NFM_fec!C$73)</f>
        <v>0</v>
      </c>
      <c r="D242" s="130">
        <f>IF(D$73=0,0,D$73/NFM_fec!D$73)</f>
        <v>0</v>
      </c>
      <c r="E242" s="130">
        <f>IF(E$73=0,0,E$73/NFM_fec!E$73)</f>
        <v>0</v>
      </c>
      <c r="F242" s="130">
        <f>IF(F$73=0,0,F$73/NFM_fec!F$73)</f>
        <v>0</v>
      </c>
      <c r="G242" s="130">
        <f>IF(G$73=0,0,G$73/NFM_fec!G$73)</f>
        <v>0</v>
      </c>
      <c r="H242" s="130">
        <f>IF(H$73=0,0,H$73/NFM_fec!H$73)</f>
        <v>0</v>
      </c>
      <c r="I242" s="130">
        <f>IF(I$73=0,0,I$73/NFM_fec!I$73)</f>
        <v>0</v>
      </c>
      <c r="J242" s="130">
        <f>IF(J$73=0,0,J$73/NFM_fec!J$73)</f>
        <v>0</v>
      </c>
      <c r="K242" s="130">
        <f>IF(K$73=0,0,K$73/NFM_fec!K$73)</f>
        <v>0</v>
      </c>
      <c r="L242" s="130">
        <f>IF(L$73=0,0,L$73/NFM_fec!L$73)</f>
        <v>0</v>
      </c>
      <c r="M242" s="130">
        <f>IF(M$73=0,0,M$73/NFM_fec!M$73)</f>
        <v>0</v>
      </c>
      <c r="N242" s="130">
        <f>IF(N$73=0,0,N$73/NFM_fec!N$73)</f>
        <v>0</v>
      </c>
      <c r="O242" s="130">
        <f>IF(O$73=0,0,O$73/NFM_fec!O$73)</f>
        <v>0</v>
      </c>
      <c r="P242" s="130">
        <f>IF(P$73=0,0,P$73/NFM_fec!P$73)</f>
        <v>0</v>
      </c>
      <c r="Q242" s="130">
        <f>IF(Q$73=0,0,Q$73/NFM_fec!Q$73)</f>
        <v>0</v>
      </c>
    </row>
    <row r="243" spans="1:17" x14ac:dyDescent="0.25">
      <c r="A243" s="76" t="s">
        <v>80</v>
      </c>
      <c r="B243" s="130">
        <f>IF(B$74=0,0,B$74/NFM_fec!B$74)</f>
        <v>0</v>
      </c>
      <c r="C243" s="130">
        <f>IF(C$74=0,0,C$74/NFM_fec!C$74)</f>
        <v>0</v>
      </c>
      <c r="D243" s="130">
        <f>IF(D$74=0,0,D$74/NFM_fec!D$74)</f>
        <v>0</v>
      </c>
      <c r="E243" s="130">
        <f>IF(E$74=0,0,E$74/NFM_fec!E$74)</f>
        <v>0</v>
      </c>
      <c r="F243" s="130">
        <f>IF(F$74=0,0,F$74/NFM_fec!F$74)</f>
        <v>0</v>
      </c>
      <c r="G243" s="130">
        <f>IF(G$74=0,0,G$74/NFM_fec!G$74)</f>
        <v>0</v>
      </c>
      <c r="H243" s="130">
        <f>IF(H$74=0,0,H$74/NFM_fec!H$74)</f>
        <v>0</v>
      </c>
      <c r="I243" s="130">
        <f>IF(I$74=0,0,I$74/NFM_fec!I$74)</f>
        <v>0</v>
      </c>
      <c r="J243" s="130">
        <f>IF(J$74=0,0,J$74/NFM_fec!J$74)</f>
        <v>0</v>
      </c>
      <c r="K243" s="130">
        <f>IF(K$74=0,0,K$74/NFM_fec!K$74)</f>
        <v>0</v>
      </c>
      <c r="L243" s="130">
        <f>IF(L$74=0,0,L$74/NFM_fec!L$74)</f>
        <v>0</v>
      </c>
      <c r="M243" s="130">
        <f>IF(M$74=0,0,M$74/NFM_fec!M$74)</f>
        <v>0</v>
      </c>
      <c r="N243" s="130">
        <f>IF(N$74=0,0,N$74/NFM_fec!N$74)</f>
        <v>0</v>
      </c>
      <c r="O243" s="130">
        <f>IF(O$74=0,0,O$74/NFM_fec!O$74)</f>
        <v>0</v>
      </c>
      <c r="P243" s="130">
        <f>IF(P$74=0,0,P$74/NFM_fec!P$74)</f>
        <v>0</v>
      </c>
      <c r="Q243" s="130">
        <f>IF(Q$74=0,0,Q$74/NFM_fec!Q$74)</f>
        <v>0</v>
      </c>
    </row>
    <row r="244" spans="1:17" x14ac:dyDescent="0.25">
      <c r="A244" s="129" t="s">
        <v>79</v>
      </c>
      <c r="B244" s="128">
        <f>IF(B$75=0,0,B$75/NFM_fec!B$75)</f>
        <v>1.3251222</v>
      </c>
      <c r="C244" s="128">
        <f>IF(C$75=0,0,C$75/NFM_fec!C$75)</f>
        <v>1.3251222000000002</v>
      </c>
      <c r="D244" s="128">
        <f>IF(D$75=0,0,D$75/NFM_fec!D$75)</f>
        <v>1.3251222</v>
      </c>
      <c r="E244" s="128">
        <f>IF(E$75=0,0,E$75/NFM_fec!E$75)</f>
        <v>1.3251222000000005</v>
      </c>
      <c r="F244" s="128">
        <f>IF(F$75=0,0,F$75/NFM_fec!F$75)</f>
        <v>1.3251222</v>
      </c>
      <c r="G244" s="128">
        <f>IF(G$75=0,0,G$75/NFM_fec!G$75)</f>
        <v>1.3251222000000002</v>
      </c>
      <c r="H244" s="128">
        <f>IF(H$75=0,0,H$75/NFM_fec!H$75)</f>
        <v>1.3251222000000002</v>
      </c>
      <c r="I244" s="128">
        <f>IF(I$75=0,0,I$75/NFM_fec!I$75)</f>
        <v>1.3251222000000002</v>
      </c>
      <c r="J244" s="128">
        <f>IF(J$75=0,0,J$75/NFM_fec!J$75)</f>
        <v>1.3251222</v>
      </c>
      <c r="K244" s="128">
        <f>IF(K$75=0,0,K$75/NFM_fec!K$75)</f>
        <v>1.3251222000000002</v>
      </c>
      <c r="L244" s="128">
        <f>IF(L$75=0,0,L$75/NFM_fec!L$75)</f>
        <v>1.3251222000000002</v>
      </c>
      <c r="M244" s="128">
        <f>IF(M$75=0,0,M$75/NFM_fec!M$75)</f>
        <v>1.3251222000000002</v>
      </c>
      <c r="N244" s="128">
        <f>IF(N$75=0,0,N$75/NFM_fec!N$75)</f>
        <v>1.3251222</v>
      </c>
      <c r="O244" s="128">
        <f>IF(O$75=0,0,O$75/NFM_fec!O$75)</f>
        <v>1.3251222</v>
      </c>
      <c r="P244" s="128">
        <f>IF(P$75=0,0,P$75/NFM_fec!P$75)</f>
        <v>0.62048376000000005</v>
      </c>
      <c r="Q244" s="128">
        <f>IF(Q$75=0,0,Q$75/NFM_fec!Q$75)</f>
        <v>1.3251222000000002</v>
      </c>
    </row>
    <row r="245" spans="1:17" x14ac:dyDescent="0.25">
      <c r="A245" s="127" t="s">
        <v>149</v>
      </c>
      <c r="B245" s="126">
        <f>IF(B$80=0,0,B$80/NFM_fec!B$80)</f>
        <v>1.5068411148096774</v>
      </c>
      <c r="C245" s="126">
        <f>IF(C$80=0,0,C$80/NFM_fec!C$80)</f>
        <v>1.3755796614315592</v>
      </c>
      <c r="D245" s="126">
        <f>IF(D$80=0,0,D$80/NFM_fec!D$80)</f>
        <v>1.3724122925094742</v>
      </c>
      <c r="E245" s="126">
        <f>IF(E$80=0,0,E$80/NFM_fec!E$80)</f>
        <v>1.3800988649823263</v>
      </c>
      <c r="F245" s="126">
        <f>IF(F$80=0,0,F$80/NFM_fec!F$80)</f>
        <v>1.3692286777374783</v>
      </c>
      <c r="G245" s="126">
        <f>IF(G$80=0,0,G$80/NFM_fec!G$80)</f>
        <v>1.3684339439547182</v>
      </c>
      <c r="H245" s="126">
        <f>IF(H$80=0,0,H$80/NFM_fec!H$80)</f>
        <v>1.3661693603377578</v>
      </c>
      <c r="I245" s="126">
        <f>IF(I$80=0,0,I$80/NFM_fec!I$80)</f>
        <v>1.3384678519300151</v>
      </c>
      <c r="J245" s="126">
        <f>IF(J$80=0,0,J$80/NFM_fec!J$80)</f>
        <v>1.4574680262696558</v>
      </c>
      <c r="K245" s="126">
        <f>IF(K$80=0,0,K$80/NFM_fec!K$80)</f>
        <v>1.4634263073466536</v>
      </c>
      <c r="L245" s="126">
        <f>IF(L$80=0,0,L$80/NFM_fec!L$80)</f>
        <v>1.4779150583664566</v>
      </c>
      <c r="M245" s="126">
        <f>IF(M$80=0,0,M$80/NFM_fec!M$80)</f>
        <v>1.4847364614055247</v>
      </c>
      <c r="N245" s="126">
        <f>IF(N$80=0,0,N$80/NFM_fec!N$80)</f>
        <v>1.4695036431596606</v>
      </c>
      <c r="O245" s="126">
        <f>IF(O$80=0,0,O$80/NFM_fec!O$80)</f>
        <v>1.4777957494973457</v>
      </c>
      <c r="P245" s="126">
        <f>IF(P$80=0,0,P$80/NFM_fec!P$80)</f>
        <v>1.5789659607941313</v>
      </c>
      <c r="Q245" s="126">
        <f>IF(Q$80=0,0,Q$80/NFM_fec!Q$80)</f>
        <v>1.4878305826829179</v>
      </c>
    </row>
    <row r="246" spans="1:17" x14ac:dyDescent="0.25">
      <c r="A246" s="127" t="s">
        <v>148</v>
      </c>
      <c r="B246" s="126">
        <f>IF(B$87=0,0,B$87/NFM_fec!B$87)</f>
        <v>0.57718928371978151</v>
      </c>
      <c r="C246" s="126">
        <f>IF(C$87=0,0,C$87/NFM_fec!C$87)</f>
        <v>0.16685917900044489</v>
      </c>
      <c r="D246" s="126">
        <f>IF(D$87=0,0,D$87/NFM_fec!D$87)</f>
        <v>0.2030760767702921</v>
      </c>
      <c r="E246" s="126">
        <f>IF(E$87=0,0,E$87/NFM_fec!E$87)</f>
        <v>0.20622955977382082</v>
      </c>
      <c r="F246" s="126">
        <f>IF(F$87=0,0,F$87/NFM_fec!F$87)</f>
        <v>0.19748767392019326</v>
      </c>
      <c r="G246" s="126">
        <f>IF(G$87=0,0,G$87/NFM_fec!G$87)</f>
        <v>0.19679767443953947</v>
      </c>
      <c r="H246" s="126">
        <f>IF(H$87=0,0,H$87/NFM_fec!H$87)</f>
        <v>0.20096168053512023</v>
      </c>
      <c r="I246" s="126">
        <f>IF(I$87=0,0,I$87/NFM_fec!I$87)</f>
        <v>0.16580395555650748</v>
      </c>
      <c r="J246" s="126">
        <f>IF(J$87=0,0,J$87/NFM_fec!J$87)</f>
        <v>0.34564610243392613</v>
      </c>
      <c r="K246" s="126">
        <f>IF(K$87=0,0,K$87/NFM_fec!K$87)</f>
        <v>0.33846014913217243</v>
      </c>
      <c r="L246" s="126">
        <f>IF(L$87=0,0,L$87/NFM_fec!L$87)</f>
        <v>0.36837505109751706</v>
      </c>
      <c r="M246" s="126">
        <f>IF(M$87=0,0,M$87/NFM_fec!M$87)</f>
        <v>0.34479803528342751</v>
      </c>
      <c r="N246" s="126">
        <f>IF(N$87=0,0,N$87/NFM_fec!N$87)</f>
        <v>0.34137439316732604</v>
      </c>
      <c r="O246" s="126">
        <f>IF(O$87=0,0,O$87/NFM_fec!O$87)</f>
        <v>0.35350930975357531</v>
      </c>
      <c r="P246" s="126">
        <f>IF(P$87=0,0,P$87/NFM_fec!P$87)</f>
        <v>0.38628283271474168</v>
      </c>
      <c r="Q246" s="126">
        <f>IF(Q$87=0,0,Q$87/NFM_fec!Q$87)</f>
        <v>0.38005219862207484</v>
      </c>
    </row>
    <row r="247" spans="1:17" x14ac:dyDescent="0.25">
      <c r="A247" s="72" t="s">
        <v>147</v>
      </c>
      <c r="B247" s="125">
        <f>IF(B$94=0,0,B$94/NFM_fec!B$94)</f>
        <v>3.0973230427770257</v>
      </c>
      <c r="C247" s="125">
        <f>IF(C$94=0,0,C$94/NFM_fec!C$94)</f>
        <v>2.9994325054141924</v>
      </c>
      <c r="D247" s="125">
        <f>IF(D$94=0,0,D$94/NFM_fec!D$94)</f>
        <v>2.5393064271109771</v>
      </c>
      <c r="E247" s="125">
        <f>IF(E$94=0,0,E$94/NFM_fec!E$94)</f>
        <v>2.4598706652899951</v>
      </c>
      <c r="F247" s="125">
        <f>IF(F$94=0,0,F$94/NFM_fec!F$94)</f>
        <v>2.5177217768145486</v>
      </c>
      <c r="G247" s="125">
        <f>IF(G$94=0,0,G$94/NFM_fec!G$94)</f>
        <v>2.4064449665457825</v>
      </c>
      <c r="H247" s="125">
        <f>IF(H$94=0,0,H$94/NFM_fec!H$94)</f>
        <v>2.4870896524499546</v>
      </c>
      <c r="I247" s="125">
        <f>IF(I$94=0,0,I$94/NFM_fec!I$94)</f>
        <v>2.5932709031856049</v>
      </c>
      <c r="J247" s="125">
        <f>IF(J$94=0,0,J$94/NFM_fec!J$94)</f>
        <v>2.9604413933742078</v>
      </c>
      <c r="K247" s="125">
        <f>IF(K$94=0,0,K$94/NFM_fec!K$94)</f>
        <v>2.9087600640239097</v>
      </c>
      <c r="L247" s="125">
        <f>IF(L$94=0,0,L$94/NFM_fec!L$94)</f>
        <v>3.027820382280471</v>
      </c>
      <c r="M247" s="125">
        <f>IF(M$94=0,0,M$94/NFM_fec!M$94)</f>
        <v>2.920231665345471</v>
      </c>
      <c r="N247" s="125">
        <f>IF(N$94=0,0,N$94/NFM_fec!N$94)</f>
        <v>2.7366945959920992</v>
      </c>
      <c r="O247" s="125">
        <f>IF(O$94=0,0,O$94/NFM_fec!O$94)</f>
        <v>2.7603600071173457</v>
      </c>
      <c r="P247" s="125">
        <f>IF(P$94=0,0,P$94/NFM_fec!P$94)</f>
        <v>2.4035426919951739</v>
      </c>
      <c r="Q247" s="125">
        <f>IF(Q$94=0,0,Q$94/NFM_fec!Q$94)</f>
        <v>3.1171055161283654</v>
      </c>
    </row>
    <row r="248" spans="1:17" x14ac:dyDescent="0.25">
      <c r="A248" s="195"/>
      <c r="B248" s="194"/>
      <c r="C248" s="194"/>
      <c r="D248" s="194"/>
      <c r="E248" s="194"/>
      <c r="F248" s="194"/>
      <c r="G248" s="194"/>
      <c r="H248" s="194"/>
      <c r="I248" s="194"/>
      <c r="J248" s="194"/>
      <c r="K248" s="194"/>
      <c r="L248" s="194"/>
      <c r="M248" s="194"/>
      <c r="N248" s="194"/>
      <c r="O248" s="194"/>
      <c r="P248" s="194"/>
      <c r="Q248" s="194"/>
    </row>
    <row r="249" spans="1:17" x14ac:dyDescent="0.25">
      <c r="A249" s="78" t="s">
        <v>167</v>
      </c>
      <c r="B249" s="133">
        <f>IF(B$112=0,0,(B$112-B$154)/NFM_fec!B$112)</f>
        <v>1.7361045132149924</v>
      </c>
      <c r="C249" s="133">
        <f>IF(C$112=0,0,(C$112-C$154)/NFM_fec!C$112)</f>
        <v>1.2681566041572885</v>
      </c>
      <c r="D249" s="133">
        <f>IF(D$112=0,0,(D$112-D$154)/NFM_fec!D$112)</f>
        <v>1.1726202464131004</v>
      </c>
      <c r="E249" s="133">
        <f>IF(E$112=0,0,(E$112-E$154)/NFM_fec!E$112)</f>
        <v>1.1799813105709953</v>
      </c>
      <c r="F249" s="133">
        <f>IF(F$112=0,0,(F$112-F$154)/NFM_fec!F$112)</f>
        <v>1.0543483253116286</v>
      </c>
      <c r="G249" s="133">
        <f>IF(G$112=0,0,(G$112-G$154)/NFM_fec!G$112)</f>
        <v>0.91745413045236013</v>
      </c>
      <c r="H249" s="133">
        <f>IF(H$112=0,0,(H$112-H$154)/NFM_fec!H$112)</f>
        <v>0.92654954554668634</v>
      </c>
      <c r="I249" s="133">
        <f>IF(I$112=0,0,(I$112-I$154)/NFM_fec!I$112)</f>
        <v>0.95098885090511309</v>
      </c>
      <c r="J249" s="133">
        <f>IF(J$112=0,0,(J$112-J$154)/NFM_fec!J$112)</f>
        <v>1.2100856297381379</v>
      </c>
      <c r="K249" s="133">
        <f>IF(K$112=0,0,(K$112-K$154)/NFM_fec!K$112)</f>
        <v>1.2494306652618057</v>
      </c>
      <c r="L249" s="133">
        <f>IF(L$112=0,0,(L$112-L$154)/NFM_fec!L$112)</f>
        <v>1.3439407634241116</v>
      </c>
      <c r="M249" s="133">
        <f>IF(M$112=0,0,(M$112-M$154)/NFM_fec!M$112)</f>
        <v>1.0927514225559842</v>
      </c>
      <c r="N249" s="133">
        <f>IF(N$112=0,0,(N$112-N$154)/NFM_fec!N$112)</f>
        <v>1.0769328834606027</v>
      </c>
      <c r="O249" s="133">
        <f>IF(O$112=0,0,(O$112-O$154)/NFM_fec!O$112)</f>
        <v>1.0528071284704232</v>
      </c>
      <c r="P249" s="133">
        <f>IF(P$112=0,0,(P$112-P$154)/NFM_fec!P$112)</f>
        <v>1.098623662660376</v>
      </c>
      <c r="Q249" s="133">
        <f>IF(Q$112=0,0,(Q$112-Q$154)/NFM_fec!Q$112)</f>
        <v>1.2195621682799895</v>
      </c>
    </row>
    <row r="250" spans="1:17" x14ac:dyDescent="0.25">
      <c r="A250" s="132" t="s">
        <v>83</v>
      </c>
      <c r="B250" s="131">
        <f>IF(B$113=0,0,B$113/NFM_fec!B$113)</f>
        <v>0</v>
      </c>
      <c r="C250" s="131">
        <f>IF(C$113=0,0,C$113/NFM_fec!C$113)</f>
        <v>0</v>
      </c>
      <c r="D250" s="131">
        <f>IF(D$113=0,0,D$113/NFM_fec!D$113)</f>
        <v>0</v>
      </c>
      <c r="E250" s="131">
        <f>IF(E$113=0,0,E$113/NFM_fec!E$113)</f>
        <v>0</v>
      </c>
      <c r="F250" s="131">
        <f>IF(F$113=0,0,F$113/NFM_fec!F$113)</f>
        <v>0</v>
      </c>
      <c r="G250" s="131">
        <f>IF(G$113=0,0,G$113/NFM_fec!G$113)</f>
        <v>0</v>
      </c>
      <c r="H250" s="131">
        <f>IF(H$113=0,0,H$113/NFM_fec!H$113)</f>
        <v>0</v>
      </c>
      <c r="I250" s="131">
        <f>IF(I$113=0,0,I$113/NFM_fec!I$113)</f>
        <v>0</v>
      </c>
      <c r="J250" s="131">
        <f>IF(J$113=0,0,J$113/NFM_fec!J$113)</f>
        <v>0</v>
      </c>
      <c r="K250" s="131">
        <f>IF(K$113=0,0,K$113/NFM_fec!K$113)</f>
        <v>0</v>
      </c>
      <c r="L250" s="131">
        <f>IF(L$113=0,0,L$113/NFM_fec!L$113)</f>
        <v>0</v>
      </c>
      <c r="M250" s="131">
        <f>IF(M$113=0,0,M$113/NFM_fec!M$113)</f>
        <v>0</v>
      </c>
      <c r="N250" s="131">
        <f>IF(N$113=0,0,N$113/NFM_fec!N$113)</f>
        <v>0</v>
      </c>
      <c r="O250" s="131">
        <f>IF(O$113=0,0,O$113/NFM_fec!O$113)</f>
        <v>0</v>
      </c>
      <c r="P250" s="131">
        <f>IF(P$113=0,0,P$113/NFM_fec!P$113)</f>
        <v>0</v>
      </c>
      <c r="Q250" s="131">
        <f>IF(Q$113=0,0,Q$113/NFM_fec!Q$113)</f>
        <v>0</v>
      </c>
    </row>
    <row r="251" spans="1:17" x14ac:dyDescent="0.25">
      <c r="A251" s="76" t="s">
        <v>82</v>
      </c>
      <c r="B251" s="130">
        <f>IF(B$114=0,0,B$114/NFM_fec!B$114)</f>
        <v>0</v>
      </c>
      <c r="C251" s="130">
        <f>IF(C$114=0,0,C$114/NFM_fec!C$114)</f>
        <v>0</v>
      </c>
      <c r="D251" s="130">
        <f>IF(D$114=0,0,D$114/NFM_fec!D$114)</f>
        <v>0</v>
      </c>
      <c r="E251" s="130">
        <f>IF(E$114=0,0,E$114/NFM_fec!E$114)</f>
        <v>0</v>
      </c>
      <c r="F251" s="130">
        <f>IF(F$114=0,0,F$114/NFM_fec!F$114)</f>
        <v>0</v>
      </c>
      <c r="G251" s="130">
        <f>IF(G$114=0,0,G$114/NFM_fec!G$114)</f>
        <v>0</v>
      </c>
      <c r="H251" s="130">
        <f>IF(H$114=0,0,H$114/NFM_fec!H$114)</f>
        <v>0</v>
      </c>
      <c r="I251" s="130">
        <f>IF(I$114=0,0,I$114/NFM_fec!I$114)</f>
        <v>0</v>
      </c>
      <c r="J251" s="130">
        <f>IF(J$114=0,0,J$114/NFM_fec!J$114)</f>
        <v>0</v>
      </c>
      <c r="K251" s="130">
        <f>IF(K$114=0,0,K$114/NFM_fec!K$114)</f>
        <v>0</v>
      </c>
      <c r="L251" s="130">
        <f>IF(L$114=0,0,L$114/NFM_fec!L$114)</f>
        <v>0</v>
      </c>
      <c r="M251" s="130">
        <f>IF(M$114=0,0,M$114/NFM_fec!M$114)</f>
        <v>0</v>
      </c>
      <c r="N251" s="130">
        <f>IF(N$114=0,0,N$114/NFM_fec!N$114)</f>
        <v>0</v>
      </c>
      <c r="O251" s="130">
        <f>IF(O$114=0,0,O$114/NFM_fec!O$114)</f>
        <v>0</v>
      </c>
      <c r="P251" s="130">
        <f>IF(P$114=0,0,P$114/NFM_fec!P$114)</f>
        <v>0</v>
      </c>
      <c r="Q251" s="130">
        <f>IF(Q$114=0,0,Q$114/NFM_fec!Q$114)</f>
        <v>0</v>
      </c>
    </row>
    <row r="252" spans="1:17" x14ac:dyDescent="0.25">
      <c r="A252" s="76" t="s">
        <v>81</v>
      </c>
      <c r="B252" s="130">
        <f>IF(B$115=0,0,B$115/NFM_fec!B$115)</f>
        <v>0</v>
      </c>
      <c r="C252" s="130">
        <f>IF(C$115=0,0,C$115/NFM_fec!C$115)</f>
        <v>0</v>
      </c>
      <c r="D252" s="130">
        <f>IF(D$115=0,0,D$115/NFM_fec!D$115)</f>
        <v>0</v>
      </c>
      <c r="E252" s="130">
        <f>IF(E$115=0,0,E$115/NFM_fec!E$115)</f>
        <v>0</v>
      </c>
      <c r="F252" s="130">
        <f>IF(F$115=0,0,F$115/NFM_fec!F$115)</f>
        <v>0</v>
      </c>
      <c r="G252" s="130">
        <f>IF(G$115=0,0,G$115/NFM_fec!G$115)</f>
        <v>0</v>
      </c>
      <c r="H252" s="130">
        <f>IF(H$115=0,0,H$115/NFM_fec!H$115)</f>
        <v>0</v>
      </c>
      <c r="I252" s="130">
        <f>IF(I$115=0,0,I$115/NFM_fec!I$115)</f>
        <v>0</v>
      </c>
      <c r="J252" s="130">
        <f>IF(J$115=0,0,J$115/NFM_fec!J$115)</f>
        <v>0</v>
      </c>
      <c r="K252" s="130">
        <f>IF(K$115=0,0,K$115/NFM_fec!K$115)</f>
        <v>0</v>
      </c>
      <c r="L252" s="130">
        <f>IF(L$115=0,0,L$115/NFM_fec!L$115)</f>
        <v>0</v>
      </c>
      <c r="M252" s="130">
        <f>IF(M$115=0,0,M$115/NFM_fec!M$115)</f>
        <v>0</v>
      </c>
      <c r="N252" s="130">
        <f>IF(N$115=0,0,N$115/NFM_fec!N$115)</f>
        <v>0</v>
      </c>
      <c r="O252" s="130">
        <f>IF(O$115=0,0,O$115/NFM_fec!O$115)</f>
        <v>0</v>
      </c>
      <c r="P252" s="130">
        <f>IF(P$115=0,0,P$115/NFM_fec!P$115)</f>
        <v>0</v>
      </c>
      <c r="Q252" s="130">
        <f>IF(Q$115=0,0,Q$115/NFM_fec!Q$115)</f>
        <v>0</v>
      </c>
    </row>
    <row r="253" spans="1:17" x14ac:dyDescent="0.25">
      <c r="A253" s="76" t="s">
        <v>80</v>
      </c>
      <c r="B253" s="130">
        <f>IF(B$116=0,0,B$116/NFM_fec!B$116)</f>
        <v>0</v>
      </c>
      <c r="C253" s="130">
        <f>IF(C$116=0,0,C$116/NFM_fec!C$116)</f>
        <v>0</v>
      </c>
      <c r="D253" s="130">
        <f>IF(D$116=0,0,D$116/NFM_fec!D$116)</f>
        <v>0</v>
      </c>
      <c r="E253" s="130">
        <f>IF(E$116=0,0,E$116/NFM_fec!E$116)</f>
        <v>0</v>
      </c>
      <c r="F253" s="130">
        <f>IF(F$116=0,0,F$116/NFM_fec!F$116)</f>
        <v>0</v>
      </c>
      <c r="G253" s="130">
        <f>IF(G$116=0,0,G$116/NFM_fec!G$116)</f>
        <v>0</v>
      </c>
      <c r="H253" s="130">
        <f>IF(H$116=0,0,H$116/NFM_fec!H$116)</f>
        <v>0</v>
      </c>
      <c r="I253" s="130">
        <f>IF(I$116=0,0,I$116/NFM_fec!I$116)</f>
        <v>0</v>
      </c>
      <c r="J253" s="130">
        <f>IF(J$116=0,0,J$116/NFM_fec!J$116)</f>
        <v>0</v>
      </c>
      <c r="K253" s="130">
        <f>IF(K$116=0,0,K$116/NFM_fec!K$116)</f>
        <v>0</v>
      </c>
      <c r="L253" s="130">
        <f>IF(L$116=0,0,L$116/NFM_fec!L$116)</f>
        <v>0</v>
      </c>
      <c r="M253" s="130">
        <f>IF(M$116=0,0,M$116/NFM_fec!M$116)</f>
        <v>0</v>
      </c>
      <c r="N253" s="130">
        <f>IF(N$116=0,0,N$116/NFM_fec!N$116)</f>
        <v>0</v>
      </c>
      <c r="O253" s="130">
        <f>IF(O$116=0,0,O$116/NFM_fec!O$116)</f>
        <v>0</v>
      </c>
      <c r="P253" s="130">
        <f>IF(P$116=0,0,P$116/NFM_fec!P$116)</f>
        <v>0</v>
      </c>
      <c r="Q253" s="130">
        <f>IF(Q$116=0,0,Q$116/NFM_fec!Q$116)</f>
        <v>0</v>
      </c>
    </row>
    <row r="254" spans="1:17" x14ac:dyDescent="0.25">
      <c r="A254" s="129" t="s">
        <v>79</v>
      </c>
      <c r="B254" s="128">
        <f>IF(B$117=0,0,B$117/NFM_fec!B$117)</f>
        <v>1.3251222000000002</v>
      </c>
      <c r="C254" s="128">
        <f>IF(C$117=0,0,C$117/NFM_fec!C$117)</f>
        <v>1.3251222</v>
      </c>
      <c r="D254" s="128">
        <f>IF(D$117=0,0,D$117/NFM_fec!D$117)</f>
        <v>1.3251222</v>
      </c>
      <c r="E254" s="128">
        <f>IF(E$117=0,0,E$117/NFM_fec!E$117)</f>
        <v>1.3251222</v>
      </c>
      <c r="F254" s="128">
        <f>IF(F$117=0,0,F$117/NFM_fec!F$117)</f>
        <v>1.3251222</v>
      </c>
      <c r="G254" s="128">
        <f>IF(G$117=0,0,G$117/NFM_fec!G$117)</f>
        <v>1.3251222</v>
      </c>
      <c r="H254" s="128">
        <f>IF(H$117=0,0,H$117/NFM_fec!H$117)</f>
        <v>1.3251222000000002</v>
      </c>
      <c r="I254" s="128">
        <f>IF(I$117=0,0,I$117/NFM_fec!I$117)</f>
        <v>1.3251222000000002</v>
      </c>
      <c r="J254" s="128">
        <f>IF(J$117=0,0,J$117/NFM_fec!J$117)</f>
        <v>1.3251222</v>
      </c>
      <c r="K254" s="128">
        <f>IF(K$117=0,0,K$117/NFM_fec!K$117)</f>
        <v>1.3251221999999998</v>
      </c>
      <c r="L254" s="128">
        <f>IF(L$117=0,0,L$117/NFM_fec!L$117)</f>
        <v>1.3251222</v>
      </c>
      <c r="M254" s="128">
        <f>IF(M$117=0,0,M$117/NFM_fec!M$117)</f>
        <v>1.3251222</v>
      </c>
      <c r="N254" s="128">
        <f>IF(N$117=0,0,N$117/NFM_fec!N$117)</f>
        <v>1.3251222</v>
      </c>
      <c r="O254" s="128">
        <f>IF(O$117=0,0,O$117/NFM_fec!O$117)</f>
        <v>1.3251222000000002</v>
      </c>
      <c r="P254" s="128">
        <f>IF(P$117=0,0,P$117/NFM_fec!P$117)</f>
        <v>0.62048376000000016</v>
      </c>
      <c r="Q254" s="128">
        <f>IF(Q$117=0,0,Q$117/NFM_fec!Q$117)</f>
        <v>1.3251222000000002</v>
      </c>
    </row>
    <row r="255" spans="1:17" x14ac:dyDescent="0.25">
      <c r="A255" s="127" t="s">
        <v>146</v>
      </c>
      <c r="B255" s="126">
        <f>IF(B$122=0,0,B$122/NFM_fec!B$122)</f>
        <v>2.0082455037591385</v>
      </c>
      <c r="C255" s="126">
        <f>IF(C$122=0,0,C$122/NFM_fec!C$122)</f>
        <v>1.3985392299611139</v>
      </c>
      <c r="D255" s="126">
        <f>IF(D$122=0,0,D$122/NFM_fec!D$122)</f>
        <v>1.3300025041067616</v>
      </c>
      <c r="E255" s="126">
        <f>IF(E$122=0,0,E$122/NFM_fec!E$122)</f>
        <v>1.362082241139992</v>
      </c>
      <c r="F255" s="126">
        <f>IF(F$122=0,0,F$122/NFM_fec!F$122)</f>
        <v>1.1279265040039557</v>
      </c>
      <c r="G255" s="126">
        <f>IF(G$122=0,0,G$122/NFM_fec!G$122)</f>
        <v>0.91353052665108414</v>
      </c>
      <c r="H255" s="126">
        <f>IF(H$122=0,0,H$122/NFM_fec!H$122)</f>
        <v>0.90688772220172431</v>
      </c>
      <c r="I255" s="126">
        <f>IF(I$122=0,0,I$122/NFM_fec!I$122)</f>
        <v>0.93984006619465343</v>
      </c>
      <c r="J255" s="126">
        <f>IF(J$122=0,0,J$122/NFM_fec!J$122)</f>
        <v>1.2193997199306441</v>
      </c>
      <c r="K255" s="126">
        <f>IF(K$122=0,0,K$122/NFM_fec!K$122)</f>
        <v>1.3061647397686964</v>
      </c>
      <c r="L255" s="126">
        <f>IF(L$122=0,0,L$122/NFM_fec!L$122)</f>
        <v>1.4291296018066737</v>
      </c>
      <c r="M255" s="126">
        <f>IF(M$122=0,0,M$122/NFM_fec!M$122)</f>
        <v>1.0215206152310938</v>
      </c>
      <c r="N255" s="126">
        <f>IF(N$122=0,0,N$122/NFM_fec!N$122)</f>
        <v>1.042410614802707</v>
      </c>
      <c r="O255" s="126">
        <f>IF(O$122=0,0,O$122/NFM_fec!O$122)</f>
        <v>0.98756444558871581</v>
      </c>
      <c r="P255" s="126">
        <f>IF(P$122=0,0,P$122/NFM_fec!P$122)</f>
        <v>1.146620759119418</v>
      </c>
      <c r="Q255" s="126">
        <f>IF(Q$122=0,0,Q$122/NFM_fec!Q$122)</f>
        <v>1.1792765519155732</v>
      </c>
    </row>
    <row r="256" spans="1:17" x14ac:dyDescent="0.25">
      <c r="A256" s="127" t="s">
        <v>145</v>
      </c>
      <c r="B256" s="126">
        <f>IF(B$130=0,0,B$130/NFM_fec!B$130)</f>
        <v>0.57718928371978151</v>
      </c>
      <c r="C256" s="126">
        <f>IF(C$130=0,0,C$130/NFM_fec!C$130)</f>
        <v>0.16685917900044489</v>
      </c>
      <c r="D256" s="126">
        <f>IF(D$130=0,0,D$130/NFM_fec!D$130)</f>
        <v>0.20307607677029213</v>
      </c>
      <c r="E256" s="126">
        <f>IF(E$130=0,0,E$130/NFM_fec!E$130)</f>
        <v>0.2062295597738209</v>
      </c>
      <c r="F256" s="126">
        <f>IF(F$130=0,0,F$130/NFM_fec!F$130)</f>
        <v>0.19748767392019329</v>
      </c>
      <c r="G256" s="126">
        <f>IF(G$130=0,0,G$130/NFM_fec!G$130)</f>
        <v>0.19679767443953947</v>
      </c>
      <c r="H256" s="126">
        <f>IF(H$130=0,0,H$130/NFM_fec!H$130)</f>
        <v>0.20096168053512023</v>
      </c>
      <c r="I256" s="126">
        <f>IF(I$130=0,0,I$130/NFM_fec!I$130)</f>
        <v>0.16580395555650754</v>
      </c>
      <c r="J256" s="126">
        <f>IF(J$130=0,0,J$130/NFM_fec!J$130)</f>
        <v>0.34564610243392618</v>
      </c>
      <c r="K256" s="126">
        <f>IF(K$130=0,0,K$130/NFM_fec!K$130)</f>
        <v>0.33846014913217248</v>
      </c>
      <c r="L256" s="126">
        <f>IF(L$130=0,0,L$130/NFM_fec!L$130)</f>
        <v>0.36837505109751711</v>
      </c>
      <c r="M256" s="126">
        <f>IF(M$130=0,0,M$130/NFM_fec!M$130)</f>
        <v>0.34479803528342751</v>
      </c>
      <c r="N256" s="126">
        <f>IF(N$130=0,0,N$130/NFM_fec!N$130)</f>
        <v>0.34137439316732604</v>
      </c>
      <c r="O256" s="126">
        <f>IF(O$130=0,0,O$130/NFM_fec!O$130)</f>
        <v>0.35350930975357531</v>
      </c>
      <c r="P256" s="126">
        <f>IF(P$130=0,0,P$130/NFM_fec!P$130)</f>
        <v>0.38628283271474162</v>
      </c>
      <c r="Q256" s="126">
        <f>IF(Q$130=0,0,Q$130/NFM_fec!Q$130)</f>
        <v>0.38005219862207484</v>
      </c>
    </row>
    <row r="257" spans="1:17" x14ac:dyDescent="0.25">
      <c r="A257" s="72" t="s">
        <v>144</v>
      </c>
      <c r="B257" s="125">
        <f>IF(B$137=0,0,B$137/NFM_fec!B$137)</f>
        <v>3.0973230427770253</v>
      </c>
      <c r="C257" s="125">
        <f>IF(C$137=0,0,C$137/NFM_fec!C$137)</f>
        <v>2.9994325054141924</v>
      </c>
      <c r="D257" s="125">
        <f>IF(D$137=0,0,D$137/NFM_fec!D$137)</f>
        <v>2.5393064271109771</v>
      </c>
      <c r="E257" s="125">
        <f>IF(E$137=0,0,E$137/NFM_fec!E$137)</f>
        <v>2.4598706652899947</v>
      </c>
      <c r="F257" s="125">
        <f>IF(F$137=0,0,F$137/NFM_fec!F$137)</f>
        <v>2.5177217768145481</v>
      </c>
      <c r="G257" s="125">
        <f>IF(G$137=0,0,G$137/NFM_fec!G$137)</f>
        <v>2.4064449665457821</v>
      </c>
      <c r="H257" s="125">
        <f>IF(H$137=0,0,H$137/NFM_fec!H$137)</f>
        <v>2.4870896524499546</v>
      </c>
      <c r="I257" s="125">
        <f>IF(I$137=0,0,I$137/NFM_fec!I$137)</f>
        <v>2.5932709031856045</v>
      </c>
      <c r="J257" s="125">
        <f>IF(J$137=0,0,J$137/NFM_fec!J$137)</f>
        <v>2.9604413933742078</v>
      </c>
      <c r="K257" s="125">
        <f>IF(K$137=0,0,K$137/NFM_fec!K$137)</f>
        <v>2.9087600640239093</v>
      </c>
      <c r="L257" s="125">
        <f>IF(L$137=0,0,L$137/NFM_fec!L$137)</f>
        <v>3.0278203822804715</v>
      </c>
      <c r="M257" s="125">
        <f>IF(M$137=0,0,M$137/NFM_fec!M$137)</f>
        <v>2.920231665345471</v>
      </c>
      <c r="N257" s="125">
        <f>IF(N$137=0,0,N$137/NFM_fec!N$137)</f>
        <v>2.7366945959920996</v>
      </c>
      <c r="O257" s="125">
        <f>IF(O$137=0,0,O$137/NFM_fec!O$137)</f>
        <v>2.7603600071173457</v>
      </c>
      <c r="P257" s="125">
        <f>IF(P$137=0,0,P$137/NFM_fec!P$137)</f>
        <v>2.4035426919951743</v>
      </c>
      <c r="Q257" s="125">
        <f>IF(Q$137=0,0,Q$137/NFM_fec!Q$137)</f>
        <v>3.117105516128365</v>
      </c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 tint="0.39997558519241921"/>
    <pageSetUpPr fitToPage="1"/>
  </sheetPr>
  <dimension ref="A1:Q10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B2" s="13"/>
    </row>
    <row r="3" spans="1:17" x14ac:dyDescent="0.25">
      <c r="A3" s="31" t="s">
        <v>78</v>
      </c>
      <c r="B3" s="46">
        <f>SUM(B4,B7)</f>
        <v>7299.1270076704586</v>
      </c>
      <c r="C3" s="46">
        <f t="shared" ref="C3:Q3" si="0">SUM(C4,C7)</f>
        <v>7791.3033631525395</v>
      </c>
      <c r="D3" s="46">
        <f t="shared" si="0"/>
        <v>8498.3063190299108</v>
      </c>
      <c r="E3" s="46">
        <f t="shared" si="0"/>
        <v>7798.2632363424264</v>
      </c>
      <c r="F3" s="46">
        <f t="shared" si="0"/>
        <v>7563.249574747545</v>
      </c>
      <c r="G3" s="46">
        <f t="shared" si="0"/>
        <v>8195.1474382000415</v>
      </c>
      <c r="H3" s="46">
        <f t="shared" si="0"/>
        <v>8493.1608999488708</v>
      </c>
      <c r="I3" s="46">
        <f t="shared" si="0"/>
        <v>8167.0303306067144</v>
      </c>
      <c r="J3" s="46">
        <f t="shared" si="0"/>
        <v>7506.8484589665313</v>
      </c>
      <c r="K3" s="46">
        <f t="shared" si="0"/>
        <v>9049.6355120241751</v>
      </c>
      <c r="L3" s="46">
        <f t="shared" si="0"/>
        <v>8800.5</v>
      </c>
      <c r="M3" s="46">
        <f t="shared" si="0"/>
        <v>8352.20785055126</v>
      </c>
      <c r="N3" s="46">
        <f t="shared" si="0"/>
        <v>8048.8174921909849</v>
      </c>
      <c r="O3" s="46">
        <f t="shared" si="0"/>
        <v>7776.6662278969789</v>
      </c>
      <c r="P3" s="46">
        <f t="shared" si="0"/>
        <v>7091.7341448834341</v>
      </c>
      <c r="Q3" s="46">
        <f t="shared" si="0"/>
        <v>7587.7085098435819</v>
      </c>
    </row>
    <row r="4" spans="1:17" x14ac:dyDescent="0.25">
      <c r="A4" s="110" t="s">
        <v>178</v>
      </c>
      <c r="B4" s="120">
        <f>SUM(B5:B6)</f>
        <v>5839.3016061363678</v>
      </c>
      <c r="C4" s="120">
        <f t="shared" ref="C4:Q4" si="1">SUM(C5:C6)</f>
        <v>6235.8950622597922</v>
      </c>
      <c r="D4" s="120">
        <f t="shared" si="1"/>
        <v>6538.4508140223361</v>
      </c>
      <c r="E4" s="120">
        <f t="shared" si="1"/>
        <v>6137.1035366891392</v>
      </c>
      <c r="F4" s="120">
        <f t="shared" si="1"/>
        <v>6009.4340410062314</v>
      </c>
      <c r="G4" s="120">
        <f t="shared" si="1"/>
        <v>6355.6275473752157</v>
      </c>
      <c r="H4" s="120">
        <f t="shared" si="1"/>
        <v>6455.9942865377207</v>
      </c>
      <c r="I4" s="120">
        <f t="shared" si="1"/>
        <v>6228.6876841773092</v>
      </c>
      <c r="J4" s="120">
        <f t="shared" si="1"/>
        <v>5911.4924681271714</v>
      </c>
      <c r="K4" s="120">
        <f t="shared" si="1"/>
        <v>6853.7753813406098</v>
      </c>
      <c r="L4" s="120">
        <f t="shared" si="1"/>
        <v>6462.2753563737206</v>
      </c>
      <c r="M4" s="120">
        <f t="shared" si="1"/>
        <v>6103.2495884076479</v>
      </c>
      <c r="N4" s="120">
        <f t="shared" si="1"/>
        <v>5859.8619413951983</v>
      </c>
      <c r="O4" s="120">
        <f t="shared" si="1"/>
        <v>5696.5871695303058</v>
      </c>
      <c r="P4" s="120">
        <f t="shared" si="1"/>
        <v>5424.9699541183663</v>
      </c>
      <c r="Q4" s="120">
        <f t="shared" si="1"/>
        <v>5680.1848671892358</v>
      </c>
    </row>
    <row r="5" spans="1:17" x14ac:dyDescent="0.25">
      <c r="A5" s="179" t="s">
        <v>61</v>
      </c>
      <c r="B5" s="189">
        <v>3380.7029096647811</v>
      </c>
      <c r="C5" s="189">
        <v>3493.622313468848</v>
      </c>
      <c r="D5" s="189">
        <v>3577.3710170832223</v>
      </c>
      <c r="E5" s="189">
        <v>3465.838156312298</v>
      </c>
      <c r="F5" s="189">
        <v>3429.5989692129506</v>
      </c>
      <c r="G5" s="189">
        <v>3527.0025443604577</v>
      </c>
      <c r="H5" s="189">
        <v>3741.8340010435913</v>
      </c>
      <c r="I5" s="189">
        <v>3675.371352502128</v>
      </c>
      <c r="J5" s="189">
        <v>3580.5646411193015</v>
      </c>
      <c r="K5" s="189">
        <v>4151.4530143191878</v>
      </c>
      <c r="L5" s="189">
        <v>4112.6358419706221</v>
      </c>
      <c r="M5" s="189">
        <v>3820.2776239913678</v>
      </c>
      <c r="N5" s="189">
        <v>3626.4243307734996</v>
      </c>
      <c r="O5" s="189">
        <v>3510.0320676692081</v>
      </c>
      <c r="P5" s="189">
        <v>3315.91387012117</v>
      </c>
      <c r="Q5" s="189">
        <v>3444.1173607902356</v>
      </c>
    </row>
    <row r="6" spans="1:17" x14ac:dyDescent="0.25">
      <c r="A6" s="179" t="s">
        <v>40</v>
      </c>
      <c r="B6" s="189">
        <v>2458.5986964715867</v>
      </c>
      <c r="C6" s="189">
        <v>2742.2727487909442</v>
      </c>
      <c r="D6" s="189">
        <v>2961.0797969391137</v>
      </c>
      <c r="E6" s="189">
        <v>2671.2653803768412</v>
      </c>
      <c r="F6" s="189">
        <v>2579.8350717932808</v>
      </c>
      <c r="G6" s="189">
        <v>2828.625003014758</v>
      </c>
      <c r="H6" s="189">
        <v>2714.1602854941293</v>
      </c>
      <c r="I6" s="189">
        <v>2553.3163316751811</v>
      </c>
      <c r="J6" s="189">
        <v>2330.9278270078698</v>
      </c>
      <c r="K6" s="189">
        <v>2702.322367021422</v>
      </c>
      <c r="L6" s="189">
        <v>2349.6395144030985</v>
      </c>
      <c r="M6" s="189">
        <v>2282.9719644162801</v>
      </c>
      <c r="N6" s="189">
        <v>2233.4376106216987</v>
      </c>
      <c r="O6" s="189">
        <v>2186.5551018610977</v>
      </c>
      <c r="P6" s="189">
        <v>2109.0560839971963</v>
      </c>
      <c r="Q6" s="189">
        <v>2236.0675063990002</v>
      </c>
    </row>
    <row r="7" spans="1:17" x14ac:dyDescent="0.25">
      <c r="A7" s="223" t="s">
        <v>39</v>
      </c>
      <c r="B7" s="118">
        <v>1459.8254015340908</v>
      </c>
      <c r="C7" s="118">
        <v>1555.4083008927469</v>
      </c>
      <c r="D7" s="118">
        <v>1959.8555050075752</v>
      </c>
      <c r="E7" s="118">
        <v>1661.1596996532869</v>
      </c>
      <c r="F7" s="118">
        <v>1553.8155337413139</v>
      </c>
      <c r="G7" s="118">
        <v>1839.5198908248258</v>
      </c>
      <c r="H7" s="118">
        <v>2037.1666134111501</v>
      </c>
      <c r="I7" s="118">
        <v>1938.3426464294055</v>
      </c>
      <c r="J7" s="118">
        <v>1595.3559908393599</v>
      </c>
      <c r="K7" s="118">
        <v>2195.8601306835658</v>
      </c>
      <c r="L7" s="118">
        <v>2338.2246436262794</v>
      </c>
      <c r="M7" s="118">
        <v>2248.9582621436125</v>
      </c>
      <c r="N7" s="118">
        <v>2188.9555507957862</v>
      </c>
      <c r="O7" s="118">
        <v>2080.0790583666731</v>
      </c>
      <c r="P7" s="118">
        <v>1666.7641907650673</v>
      </c>
      <c r="Q7" s="118">
        <v>1907.5236426543456</v>
      </c>
    </row>
    <row r="8" spans="1:17" x14ac:dyDescent="0.25">
      <c r="B8" s="13"/>
    </row>
    <row r="9" spans="1:17" x14ac:dyDescent="0.25">
      <c r="A9" s="31" t="s">
        <v>143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</row>
    <row r="10" spans="1:17" x14ac:dyDescent="0.25">
      <c r="A10" s="110" t="s">
        <v>177</v>
      </c>
      <c r="B10" s="215">
        <v>1069.678432401796</v>
      </c>
      <c r="C10" s="215">
        <v>1083.2572777453363</v>
      </c>
      <c r="D10" s="215">
        <v>1137.6920438335942</v>
      </c>
      <c r="E10" s="215">
        <v>1525.411291155752</v>
      </c>
      <c r="F10" s="215">
        <v>1790.9759264636518</v>
      </c>
      <c r="G10" s="215">
        <v>1672.6175897833998</v>
      </c>
      <c r="H10" s="215">
        <v>1651.2408125283825</v>
      </c>
      <c r="I10" s="215">
        <v>1662.9882215742457</v>
      </c>
      <c r="J10" s="215">
        <v>1409.338589344818</v>
      </c>
      <c r="K10" s="215">
        <v>1173.1571574461973</v>
      </c>
      <c r="L10" s="215">
        <v>1246.5024782716835</v>
      </c>
      <c r="M10" s="215">
        <v>1333.4692228506153</v>
      </c>
      <c r="N10" s="215">
        <v>1263.4579963079013</v>
      </c>
      <c r="O10" s="215">
        <v>1302.0604601784444</v>
      </c>
      <c r="P10" s="215">
        <v>1574.7131264184413</v>
      </c>
      <c r="Q10" s="215">
        <v>1688.2366922683295</v>
      </c>
    </row>
    <row r="11" spans="1:17" x14ac:dyDescent="0.25">
      <c r="A11" s="222" t="s">
        <v>176</v>
      </c>
      <c r="B11" s="214">
        <v>127.73737699042816</v>
      </c>
      <c r="C11" s="214">
        <v>139.62089757653268</v>
      </c>
      <c r="D11" s="214">
        <v>154.63042978191973</v>
      </c>
      <c r="E11" s="214">
        <v>193.05445531825976</v>
      </c>
      <c r="F11" s="214">
        <v>221.21902087534144</v>
      </c>
      <c r="G11" s="214">
        <v>220.26747712705435</v>
      </c>
      <c r="H11" s="214">
        <v>196.67334471775254</v>
      </c>
      <c r="I11" s="214">
        <v>189.70408609884646</v>
      </c>
      <c r="J11" s="214">
        <v>150.65264693212015</v>
      </c>
      <c r="K11" s="214">
        <v>121.80417454604074</v>
      </c>
      <c r="L11" s="214">
        <v>125.46817276698762</v>
      </c>
      <c r="M11" s="214">
        <v>135.2050435776643</v>
      </c>
      <c r="N11" s="214">
        <v>131.39024520965125</v>
      </c>
      <c r="O11" s="214">
        <v>121.37923905527023</v>
      </c>
      <c r="P11" s="214">
        <v>128.46991195096902</v>
      </c>
      <c r="Q11" s="214">
        <v>140.5903121759556</v>
      </c>
    </row>
    <row r="12" spans="1:17" x14ac:dyDescent="0.25">
      <c r="A12" s="221" t="s">
        <v>175</v>
      </c>
      <c r="B12" s="213">
        <v>20.138917645212121</v>
      </c>
      <c r="C12" s="213">
        <v>21.64076127333924</v>
      </c>
      <c r="D12" s="213">
        <v>28.781410390051658</v>
      </c>
      <c r="E12" s="213">
        <v>29.112352715234803</v>
      </c>
      <c r="F12" s="213">
        <v>30.188747135719773</v>
      </c>
      <c r="G12" s="213">
        <v>35.088744281473389</v>
      </c>
      <c r="H12" s="213">
        <v>37.425658069884477</v>
      </c>
      <c r="I12" s="213">
        <v>36.008167838954726</v>
      </c>
      <c r="J12" s="213">
        <v>27.074016920575382</v>
      </c>
      <c r="K12" s="213">
        <v>32.056998579356041</v>
      </c>
      <c r="L12" s="213">
        <v>38.735222601376677</v>
      </c>
      <c r="M12" s="213">
        <v>37.710431621328091</v>
      </c>
      <c r="N12" s="213">
        <v>38.725991297844587</v>
      </c>
      <c r="O12" s="213">
        <v>35.847461703575021</v>
      </c>
      <c r="P12" s="213">
        <v>32.912805897757984</v>
      </c>
      <c r="Q12" s="213">
        <v>22.345993278568685</v>
      </c>
    </row>
    <row r="13" spans="1:17" x14ac:dyDescent="0.25">
      <c r="B13" s="13"/>
    </row>
    <row r="14" spans="1:17" x14ac:dyDescent="0.25">
      <c r="A14" s="31" t="s">
        <v>142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</row>
    <row r="15" spans="1:17" x14ac:dyDescent="0.25">
      <c r="A15" s="110" t="s">
        <v>177</v>
      </c>
      <c r="B15" s="120">
        <v>1244.0871471131068</v>
      </c>
      <c r="C15" s="120">
        <v>1244.0871471131068</v>
      </c>
      <c r="D15" s="120">
        <v>1244.0871471131068</v>
      </c>
      <c r="E15" s="120">
        <v>1618.7057001627836</v>
      </c>
      <c r="F15" s="120">
        <v>1993.3242532124605</v>
      </c>
      <c r="G15" s="120">
        <v>1993.3242532124605</v>
      </c>
      <c r="H15" s="120">
        <v>1868.4514021959014</v>
      </c>
      <c r="I15" s="120">
        <v>1868.4514021959014</v>
      </c>
      <c r="J15" s="120">
        <v>1743.5785511793424</v>
      </c>
      <c r="K15" s="120">
        <v>1743.5785511793424</v>
      </c>
      <c r="L15" s="120">
        <v>1618.7057001627834</v>
      </c>
      <c r="M15" s="120">
        <v>1618.7057001627834</v>
      </c>
      <c r="N15" s="120">
        <v>1493.8328491462244</v>
      </c>
      <c r="O15" s="120">
        <v>1493.8328491462244</v>
      </c>
      <c r="P15" s="120">
        <v>1743.5785511793424</v>
      </c>
      <c r="Q15" s="120">
        <v>1868.4514021959014</v>
      </c>
    </row>
    <row r="16" spans="1:17" x14ac:dyDescent="0.25">
      <c r="A16" s="180" t="s">
        <v>176</v>
      </c>
      <c r="B16" s="189">
        <v>153.04152998936465</v>
      </c>
      <c r="C16" s="189">
        <v>153.04152998936465</v>
      </c>
      <c r="D16" s="189">
        <v>167.44498654424228</v>
      </c>
      <c r="E16" s="189">
        <v>210.65535620887522</v>
      </c>
      <c r="F16" s="189">
        <v>239.46226931863052</v>
      </c>
      <c r="G16" s="189">
        <v>239.46226931863052</v>
      </c>
      <c r="H16" s="189">
        <v>239.46226931863055</v>
      </c>
      <c r="I16" s="189">
        <v>225.05881276375288</v>
      </c>
      <c r="J16" s="189">
        <v>225.05881276375285</v>
      </c>
      <c r="K16" s="189">
        <v>210.65535620887522</v>
      </c>
      <c r="L16" s="189">
        <v>210.65535620887522</v>
      </c>
      <c r="M16" s="189">
        <v>196.25189965399755</v>
      </c>
      <c r="N16" s="189">
        <v>196.25189965399755</v>
      </c>
      <c r="O16" s="189">
        <v>181.84844309911989</v>
      </c>
      <c r="P16" s="189">
        <v>167.44498654424223</v>
      </c>
      <c r="Q16" s="189">
        <v>167.44498654424223</v>
      </c>
    </row>
    <row r="17" spans="1:17" x14ac:dyDescent="0.25">
      <c r="A17" s="108" t="s">
        <v>175</v>
      </c>
      <c r="B17" s="118">
        <v>22.3765751613468</v>
      </c>
      <c r="C17" s="118">
        <v>24.166547033649621</v>
      </c>
      <c r="D17" s="118">
        <v>31.326434522860911</v>
      </c>
      <c r="E17" s="118">
        <v>31.326434522860911</v>
      </c>
      <c r="F17" s="118">
        <v>33.116406395163736</v>
      </c>
      <c r="G17" s="118">
        <v>38.486322012072208</v>
      </c>
      <c r="H17" s="118">
        <v>40.276293884375029</v>
      </c>
      <c r="I17" s="118">
        <v>38.486322012072208</v>
      </c>
      <c r="J17" s="118">
        <v>36.696350139769386</v>
      </c>
      <c r="K17" s="118">
        <v>36.696350139769386</v>
      </c>
      <c r="L17" s="118">
        <v>42.066265756677851</v>
      </c>
      <c r="M17" s="118">
        <v>40.276293884375029</v>
      </c>
      <c r="N17" s="118">
        <v>42.066265756677851</v>
      </c>
      <c r="O17" s="118">
        <v>40.276293884375029</v>
      </c>
      <c r="P17" s="118">
        <v>40.276293884375029</v>
      </c>
      <c r="Q17" s="118">
        <v>38.486322012072208</v>
      </c>
    </row>
    <row r="18" spans="1:17" x14ac:dyDescent="0.25">
      <c r="A18" s="124" t="s">
        <v>141</v>
      </c>
      <c r="B18" s="193"/>
      <c r="C18" s="193"/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3"/>
      <c r="P18" s="193"/>
      <c r="Q18" s="193"/>
    </row>
    <row r="19" spans="1:17" x14ac:dyDescent="0.25">
      <c r="A19" s="121" t="s">
        <v>177</v>
      </c>
      <c r="B19" s="120"/>
      <c r="C19" s="120">
        <v>0</v>
      </c>
      <c r="D19" s="120">
        <v>124.87285101655898</v>
      </c>
      <c r="E19" s="120">
        <v>374.61855304967696</v>
      </c>
      <c r="F19" s="120">
        <v>499.49140406623593</v>
      </c>
      <c r="G19" s="120">
        <v>0</v>
      </c>
      <c r="H19" s="120">
        <v>0</v>
      </c>
      <c r="I19" s="120">
        <v>0</v>
      </c>
      <c r="J19" s="120">
        <v>0</v>
      </c>
      <c r="K19" s="120">
        <v>0</v>
      </c>
      <c r="L19" s="120">
        <v>0</v>
      </c>
      <c r="M19" s="120">
        <v>0</v>
      </c>
      <c r="N19" s="120">
        <v>0</v>
      </c>
      <c r="O19" s="120">
        <v>0</v>
      </c>
      <c r="P19" s="120">
        <v>374.61855304967696</v>
      </c>
      <c r="Q19" s="120">
        <v>124.87285101655903</v>
      </c>
    </row>
    <row r="20" spans="1:17" x14ac:dyDescent="0.25">
      <c r="A20" s="179" t="s">
        <v>176</v>
      </c>
      <c r="B20" s="189"/>
      <c r="C20" s="189">
        <v>14.40345655487765</v>
      </c>
      <c r="D20" s="189">
        <v>14.40345655487765</v>
      </c>
      <c r="E20" s="189">
        <v>57.613826219510599</v>
      </c>
      <c r="F20" s="189">
        <v>28.8069131097553</v>
      </c>
      <c r="G20" s="189">
        <v>14.40345655487765</v>
      </c>
      <c r="H20" s="189">
        <v>2.8421709430404007E-14</v>
      </c>
      <c r="I20" s="189">
        <v>0</v>
      </c>
      <c r="J20" s="189">
        <v>0</v>
      </c>
      <c r="K20" s="189">
        <v>0</v>
      </c>
      <c r="L20" s="189">
        <v>0</v>
      </c>
      <c r="M20" s="189">
        <v>0</v>
      </c>
      <c r="N20" s="189">
        <v>0</v>
      </c>
      <c r="O20" s="189">
        <v>0</v>
      </c>
      <c r="P20" s="189">
        <v>0</v>
      </c>
      <c r="Q20" s="189">
        <v>0</v>
      </c>
    </row>
    <row r="21" spans="1:17" x14ac:dyDescent="0.25">
      <c r="A21" s="119" t="s">
        <v>175</v>
      </c>
      <c r="B21" s="118"/>
      <c r="C21" s="118">
        <v>1.7899718723028226</v>
      </c>
      <c r="D21" s="118">
        <v>8.9498593615141129</v>
      </c>
      <c r="E21" s="118">
        <v>1.7899718723028226</v>
      </c>
      <c r="F21" s="118">
        <v>1.7899718723028251</v>
      </c>
      <c r="G21" s="118">
        <v>7.1598874892112905</v>
      </c>
      <c r="H21" s="118">
        <v>1.7899718723028224</v>
      </c>
      <c r="I21" s="118">
        <v>0</v>
      </c>
      <c r="J21" s="118">
        <v>0</v>
      </c>
      <c r="K21" s="118">
        <v>0</v>
      </c>
      <c r="L21" s="118">
        <v>7.1598874892112905</v>
      </c>
      <c r="M21" s="118">
        <v>0</v>
      </c>
      <c r="N21" s="118">
        <v>1.7899718723028226</v>
      </c>
      <c r="O21" s="118">
        <v>0</v>
      </c>
      <c r="P21" s="118">
        <v>0</v>
      </c>
      <c r="Q21" s="118">
        <v>0</v>
      </c>
    </row>
    <row r="22" spans="1:17" x14ac:dyDescent="0.25">
      <c r="A22" s="124" t="s">
        <v>140</v>
      </c>
      <c r="B22" s="193"/>
      <c r="C22" s="193"/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</row>
    <row r="23" spans="1:17" x14ac:dyDescent="0.25">
      <c r="A23" s="121" t="s">
        <v>177</v>
      </c>
      <c r="B23" s="120"/>
      <c r="C23" s="120">
        <f>B15+C19-C15</f>
        <v>0</v>
      </c>
      <c r="D23" s="120">
        <f t="shared" ref="D23:Q23" si="2">C15+D19-D15</f>
        <v>124.87285101655903</v>
      </c>
      <c r="E23" s="120">
        <f t="shared" si="2"/>
        <v>0</v>
      </c>
      <c r="F23" s="120">
        <f t="shared" si="2"/>
        <v>124.87285101655925</v>
      </c>
      <c r="G23" s="120">
        <f t="shared" si="2"/>
        <v>0</v>
      </c>
      <c r="H23" s="120">
        <f t="shared" si="2"/>
        <v>124.87285101655903</v>
      </c>
      <c r="I23" s="120">
        <f t="shared" si="2"/>
        <v>0</v>
      </c>
      <c r="J23" s="120">
        <f t="shared" si="2"/>
        <v>124.87285101655903</v>
      </c>
      <c r="K23" s="120">
        <f t="shared" si="2"/>
        <v>0</v>
      </c>
      <c r="L23" s="120">
        <f t="shared" si="2"/>
        <v>124.87285101655903</v>
      </c>
      <c r="M23" s="120">
        <f t="shared" si="2"/>
        <v>0</v>
      </c>
      <c r="N23" s="120">
        <f t="shared" si="2"/>
        <v>124.87285101655903</v>
      </c>
      <c r="O23" s="120">
        <f t="shared" si="2"/>
        <v>0</v>
      </c>
      <c r="P23" s="120">
        <f t="shared" si="2"/>
        <v>124.8728510165588</v>
      </c>
      <c r="Q23" s="120">
        <f t="shared" si="2"/>
        <v>0</v>
      </c>
    </row>
    <row r="24" spans="1:17" x14ac:dyDescent="0.25">
      <c r="A24" s="179" t="s">
        <v>176</v>
      </c>
      <c r="B24" s="189"/>
      <c r="C24" s="189">
        <f t="shared" ref="C24:Q24" si="3">B16+C20-C16</f>
        <v>14.403456554877636</v>
      </c>
      <c r="D24" s="189">
        <f t="shared" si="3"/>
        <v>0</v>
      </c>
      <c r="E24" s="189">
        <f t="shared" si="3"/>
        <v>14.403456554877664</v>
      </c>
      <c r="F24" s="189">
        <f t="shared" si="3"/>
        <v>0</v>
      </c>
      <c r="G24" s="189">
        <f t="shared" si="3"/>
        <v>14.403456554877636</v>
      </c>
      <c r="H24" s="189">
        <f t="shared" si="3"/>
        <v>0</v>
      </c>
      <c r="I24" s="189">
        <f t="shared" si="3"/>
        <v>14.403456554877664</v>
      </c>
      <c r="J24" s="189">
        <f t="shared" si="3"/>
        <v>0</v>
      </c>
      <c r="K24" s="189">
        <f t="shared" si="3"/>
        <v>14.403456554877636</v>
      </c>
      <c r="L24" s="189">
        <f t="shared" si="3"/>
        <v>0</v>
      </c>
      <c r="M24" s="189">
        <f t="shared" si="3"/>
        <v>14.403456554877664</v>
      </c>
      <c r="N24" s="189">
        <f t="shared" si="3"/>
        <v>0</v>
      </c>
      <c r="O24" s="189">
        <f t="shared" si="3"/>
        <v>14.403456554877664</v>
      </c>
      <c r="P24" s="189">
        <f t="shared" si="3"/>
        <v>14.403456554877664</v>
      </c>
      <c r="Q24" s="189">
        <f t="shared" si="3"/>
        <v>0</v>
      </c>
    </row>
    <row r="25" spans="1:17" x14ac:dyDescent="0.25">
      <c r="A25" s="119" t="s">
        <v>175</v>
      </c>
      <c r="B25" s="118"/>
      <c r="C25" s="118">
        <f t="shared" ref="C25:Q25" si="4">B17+C21-C17</f>
        <v>0</v>
      </c>
      <c r="D25" s="118">
        <f t="shared" si="4"/>
        <v>1.7899718723028251</v>
      </c>
      <c r="E25" s="118">
        <f t="shared" si="4"/>
        <v>1.7899718723028251</v>
      </c>
      <c r="F25" s="118">
        <f t="shared" si="4"/>
        <v>0</v>
      </c>
      <c r="G25" s="118">
        <f t="shared" si="4"/>
        <v>1.7899718723028215</v>
      </c>
      <c r="H25" s="118">
        <f t="shared" si="4"/>
        <v>0</v>
      </c>
      <c r="I25" s="118">
        <f t="shared" si="4"/>
        <v>1.7899718723028215</v>
      </c>
      <c r="J25" s="118">
        <f t="shared" si="4"/>
        <v>1.7899718723028215</v>
      </c>
      <c r="K25" s="118">
        <f t="shared" si="4"/>
        <v>0</v>
      </c>
      <c r="L25" s="118">
        <f t="shared" si="4"/>
        <v>1.7899718723028286</v>
      </c>
      <c r="M25" s="118">
        <f t="shared" si="4"/>
        <v>1.7899718723028215</v>
      </c>
      <c r="N25" s="118">
        <f t="shared" si="4"/>
        <v>0</v>
      </c>
      <c r="O25" s="118">
        <f t="shared" si="4"/>
        <v>1.7899718723028215</v>
      </c>
      <c r="P25" s="118">
        <f t="shared" si="4"/>
        <v>0</v>
      </c>
      <c r="Q25" s="118">
        <f t="shared" si="4"/>
        <v>1.7899718723028215</v>
      </c>
    </row>
    <row r="26" spans="1:17" x14ac:dyDescent="0.25">
      <c r="A26" s="31" t="s">
        <v>138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</row>
    <row r="27" spans="1:17" x14ac:dyDescent="0.25">
      <c r="A27" s="110" t="s">
        <v>177</v>
      </c>
      <c r="B27" s="120">
        <f>B15-B10</f>
        <v>174.40871471131072</v>
      </c>
      <c r="C27" s="120">
        <f t="shared" ref="C27:Q27" si="5">C15-C10</f>
        <v>160.82986936777047</v>
      </c>
      <c r="D27" s="120">
        <f t="shared" si="5"/>
        <v>106.39510327951257</v>
      </c>
      <c r="E27" s="120">
        <f t="shared" si="5"/>
        <v>93.294409007031618</v>
      </c>
      <c r="F27" s="120">
        <f t="shared" si="5"/>
        <v>202.34832674880863</v>
      </c>
      <c r="G27" s="120">
        <f t="shared" si="5"/>
        <v>320.70666342906065</v>
      </c>
      <c r="H27" s="120">
        <f t="shared" si="5"/>
        <v>217.21058966751889</v>
      </c>
      <c r="I27" s="120">
        <f t="shared" si="5"/>
        <v>205.46318062165574</v>
      </c>
      <c r="J27" s="120">
        <f t="shared" si="5"/>
        <v>334.23996183452437</v>
      </c>
      <c r="K27" s="120">
        <f t="shared" si="5"/>
        <v>570.42139373314512</v>
      </c>
      <c r="L27" s="120">
        <f t="shared" si="5"/>
        <v>372.20322189109993</v>
      </c>
      <c r="M27" s="120">
        <f t="shared" si="5"/>
        <v>285.23647731216806</v>
      </c>
      <c r="N27" s="120">
        <f t="shared" si="5"/>
        <v>230.37485283832302</v>
      </c>
      <c r="O27" s="120">
        <f t="shared" si="5"/>
        <v>191.77238896777999</v>
      </c>
      <c r="P27" s="120">
        <f t="shared" si="5"/>
        <v>168.86542476090108</v>
      </c>
      <c r="Q27" s="120">
        <f t="shared" si="5"/>
        <v>180.2147099275719</v>
      </c>
    </row>
    <row r="28" spans="1:17" x14ac:dyDescent="0.25">
      <c r="A28" s="180" t="s">
        <v>176</v>
      </c>
      <c r="B28" s="189">
        <f t="shared" ref="B28:Q28" si="6">B16-B11</f>
        <v>25.304152998936488</v>
      </c>
      <c r="C28" s="189">
        <f t="shared" si="6"/>
        <v>13.420632412831964</v>
      </c>
      <c r="D28" s="189">
        <f t="shared" si="6"/>
        <v>12.814556762322553</v>
      </c>
      <c r="E28" s="189">
        <f t="shared" si="6"/>
        <v>17.600900890615463</v>
      </c>
      <c r="F28" s="189">
        <f t="shared" si="6"/>
        <v>18.243248443289076</v>
      </c>
      <c r="G28" s="189">
        <f t="shared" si="6"/>
        <v>19.19479219157617</v>
      </c>
      <c r="H28" s="189">
        <f t="shared" si="6"/>
        <v>42.788924600878005</v>
      </c>
      <c r="I28" s="189">
        <f t="shared" si="6"/>
        <v>35.354726664906423</v>
      </c>
      <c r="J28" s="189">
        <f t="shared" si="6"/>
        <v>74.406165831632705</v>
      </c>
      <c r="K28" s="189">
        <f t="shared" si="6"/>
        <v>88.851181662834477</v>
      </c>
      <c r="L28" s="189">
        <f t="shared" si="6"/>
        <v>85.187183441887598</v>
      </c>
      <c r="M28" s="189">
        <f t="shared" si="6"/>
        <v>61.046856076333256</v>
      </c>
      <c r="N28" s="189">
        <f t="shared" si="6"/>
        <v>64.8616544443463</v>
      </c>
      <c r="O28" s="189">
        <f t="shared" si="6"/>
        <v>60.469204043849658</v>
      </c>
      <c r="P28" s="189">
        <f t="shared" si="6"/>
        <v>38.975074593273206</v>
      </c>
      <c r="Q28" s="189">
        <f t="shared" si="6"/>
        <v>26.854674368286624</v>
      </c>
    </row>
    <row r="29" spans="1:17" x14ac:dyDescent="0.25">
      <c r="A29" s="108" t="s">
        <v>175</v>
      </c>
      <c r="B29" s="118">
        <f t="shared" ref="B29:Q29" si="7">B17-B12</f>
        <v>2.2376575161346786</v>
      </c>
      <c r="C29" s="118">
        <f t="shared" si="7"/>
        <v>2.5257857603103808</v>
      </c>
      <c r="D29" s="118">
        <f t="shared" si="7"/>
        <v>2.5450241328092531</v>
      </c>
      <c r="E29" s="118">
        <f t="shared" si="7"/>
        <v>2.2140818076261084</v>
      </c>
      <c r="F29" s="118">
        <f t="shared" si="7"/>
        <v>2.9276592594439634</v>
      </c>
      <c r="G29" s="118">
        <f t="shared" si="7"/>
        <v>3.3975777305988188</v>
      </c>
      <c r="H29" s="118">
        <f t="shared" si="7"/>
        <v>2.8506358144905519</v>
      </c>
      <c r="I29" s="118">
        <f t="shared" si="7"/>
        <v>2.4781541731174812</v>
      </c>
      <c r="J29" s="118">
        <f t="shared" si="7"/>
        <v>9.6223332191940045</v>
      </c>
      <c r="K29" s="118">
        <f t="shared" si="7"/>
        <v>4.6393515604133455</v>
      </c>
      <c r="L29" s="118">
        <f t="shared" si="7"/>
        <v>3.3310431553011739</v>
      </c>
      <c r="M29" s="118">
        <f t="shared" si="7"/>
        <v>2.5658622630469381</v>
      </c>
      <c r="N29" s="118">
        <f t="shared" si="7"/>
        <v>3.3402744588332638</v>
      </c>
      <c r="O29" s="118">
        <f t="shared" si="7"/>
        <v>4.4288321808000077</v>
      </c>
      <c r="P29" s="118">
        <f t="shared" si="7"/>
        <v>7.3634879866170451</v>
      </c>
      <c r="Q29" s="118">
        <f t="shared" si="7"/>
        <v>16.140328733503523</v>
      </c>
    </row>
    <row r="30" spans="1:17" x14ac:dyDescent="0.25">
      <c r="A30" s="123"/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</row>
    <row r="31" spans="1:17" x14ac:dyDescent="0.25">
      <c r="A31" s="31" t="s">
        <v>77</v>
      </c>
      <c r="B31" s="217"/>
      <c r="C31" s="217"/>
      <c r="D31" s="217"/>
      <c r="E31" s="217"/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7"/>
      <c r="Q31" s="217"/>
    </row>
    <row r="32" spans="1:17" x14ac:dyDescent="0.25">
      <c r="A32" s="50" t="s">
        <v>69</v>
      </c>
      <c r="B32" s="38">
        <v>621.04295449335768</v>
      </c>
      <c r="C32" s="38">
        <v>625.88402999999948</v>
      </c>
      <c r="D32" s="38">
        <v>644.62402999999949</v>
      </c>
      <c r="E32" s="38">
        <v>795.5218000000001</v>
      </c>
      <c r="F32" s="38">
        <v>883.7687899999994</v>
      </c>
      <c r="G32" s="38">
        <v>819.29544883517042</v>
      </c>
      <c r="H32" s="38">
        <v>792.61817999999948</v>
      </c>
      <c r="I32" s="38">
        <v>783.66019999999958</v>
      </c>
      <c r="J32" s="38">
        <v>653.16633999999999</v>
      </c>
      <c r="K32" s="38">
        <v>540.4493200000004</v>
      </c>
      <c r="L32" s="38">
        <v>568.07230509922101</v>
      </c>
      <c r="M32" s="38">
        <v>591.09588936421687</v>
      </c>
      <c r="N32" s="38">
        <v>557.98444477537032</v>
      </c>
      <c r="O32" s="38">
        <v>556.92823695103664</v>
      </c>
      <c r="P32" s="38">
        <v>627.8381276766155</v>
      </c>
      <c r="Q32" s="38">
        <v>661.27165891461004</v>
      </c>
    </row>
    <row r="33" spans="1:17" x14ac:dyDescent="0.25">
      <c r="A33" s="55" t="s">
        <v>33</v>
      </c>
      <c r="B33" s="54">
        <v>2.5795543578489539</v>
      </c>
      <c r="C33" s="54">
        <v>8.5002200000000006</v>
      </c>
      <c r="D33" s="54">
        <v>6.6994100000000003</v>
      </c>
      <c r="E33" s="54">
        <v>10.01361</v>
      </c>
      <c r="F33" s="54">
        <v>8.7446999999999999</v>
      </c>
      <c r="G33" s="54">
        <v>5.935201263176757</v>
      </c>
      <c r="H33" s="54">
        <v>7.4999900000000004</v>
      </c>
      <c r="I33" s="54">
        <v>5.453409999999999</v>
      </c>
      <c r="J33" s="54">
        <v>6.4767500000000009</v>
      </c>
      <c r="K33" s="54">
        <v>7.4178199999999999</v>
      </c>
      <c r="L33" s="54">
        <v>6.2046424473990092</v>
      </c>
      <c r="M33" s="54">
        <v>6.7059826968832246</v>
      </c>
      <c r="N33" s="54">
        <v>4.9166487496416993</v>
      </c>
      <c r="O33" s="54">
        <v>5.9358866564647261</v>
      </c>
      <c r="P33" s="54">
        <v>4.1211003637975825</v>
      </c>
      <c r="Q33" s="54">
        <v>2.5872678537538785</v>
      </c>
    </row>
    <row r="34" spans="1:17" x14ac:dyDescent="0.25">
      <c r="A34" s="52" t="s">
        <v>32</v>
      </c>
      <c r="B34" s="51">
        <v>72.084038502766745</v>
      </c>
      <c r="C34" s="51">
        <v>64.005769999999998</v>
      </c>
      <c r="D34" s="51">
        <v>68.411490000000001</v>
      </c>
      <c r="E34" s="51">
        <v>126.00785</v>
      </c>
      <c r="F34" s="51">
        <v>157.39667</v>
      </c>
      <c r="G34" s="51">
        <v>93.387696056394418</v>
      </c>
      <c r="H34" s="51">
        <v>79.307950000000005</v>
      </c>
      <c r="I34" s="51">
        <v>87.598799999999997</v>
      </c>
      <c r="J34" s="51">
        <v>55.964880000000001</v>
      </c>
      <c r="K34" s="51">
        <v>47.522860000000001</v>
      </c>
      <c r="L34" s="51">
        <v>44.926188141349982</v>
      </c>
      <c r="M34" s="51">
        <v>99.481881309983038</v>
      </c>
      <c r="N34" s="51">
        <v>64.988155059918213</v>
      </c>
      <c r="O34" s="51">
        <v>63.7720164754679</v>
      </c>
      <c r="P34" s="51">
        <v>85.212903348030949</v>
      </c>
      <c r="Q34" s="51">
        <v>110.92111117564268</v>
      </c>
    </row>
    <row r="35" spans="1:17" x14ac:dyDescent="0.25">
      <c r="A35" s="53" t="s">
        <v>31</v>
      </c>
      <c r="B35" s="51">
        <v>0</v>
      </c>
      <c r="C35" s="51">
        <v>0</v>
      </c>
      <c r="D35" s="51">
        <v>0</v>
      </c>
      <c r="E35" s="51">
        <v>0</v>
      </c>
      <c r="F35" s="51">
        <v>0</v>
      </c>
      <c r="G35" s="51">
        <v>0</v>
      </c>
      <c r="H35" s="51">
        <v>0</v>
      </c>
      <c r="I35" s="51">
        <v>0</v>
      </c>
      <c r="J35" s="51">
        <v>0</v>
      </c>
      <c r="K35" s="51">
        <v>0</v>
      </c>
      <c r="L35" s="51">
        <v>0</v>
      </c>
      <c r="M35" s="51">
        <v>0</v>
      </c>
      <c r="N35" s="51">
        <v>0</v>
      </c>
      <c r="O35" s="51">
        <v>0</v>
      </c>
      <c r="P35" s="51">
        <v>0</v>
      </c>
      <c r="Q35" s="51">
        <v>0</v>
      </c>
    </row>
    <row r="36" spans="1:17" x14ac:dyDescent="0.25">
      <c r="A36" s="53" t="s">
        <v>30</v>
      </c>
      <c r="B36" s="51">
        <v>0</v>
      </c>
      <c r="C36" s="51">
        <v>0</v>
      </c>
      <c r="D36" s="51">
        <v>0</v>
      </c>
      <c r="E36" s="51">
        <v>0</v>
      </c>
      <c r="F36" s="51">
        <v>0</v>
      </c>
      <c r="G36" s="51">
        <v>0</v>
      </c>
      <c r="H36" s="51">
        <v>0</v>
      </c>
      <c r="I36" s="51">
        <v>0</v>
      </c>
      <c r="J36" s="51">
        <v>0</v>
      </c>
      <c r="K36" s="51">
        <v>0</v>
      </c>
      <c r="L36" s="51">
        <v>0</v>
      </c>
      <c r="M36" s="51">
        <v>23.071425347053111</v>
      </c>
      <c r="N36" s="51">
        <v>20.87521271868399</v>
      </c>
      <c r="O36" s="51">
        <v>25.271085909980584</v>
      </c>
      <c r="P36" s="51">
        <v>35.157668767352042</v>
      </c>
      <c r="Q36" s="51">
        <v>56.034023851344379</v>
      </c>
    </row>
    <row r="37" spans="1:17" x14ac:dyDescent="0.25">
      <c r="A37" s="53" t="s">
        <v>76</v>
      </c>
      <c r="B37" s="51">
        <v>20.494580735255106</v>
      </c>
      <c r="C37" s="51">
        <v>14.307829999999999</v>
      </c>
      <c r="D37" s="51">
        <v>22.509730000000001</v>
      </c>
      <c r="E37" s="51">
        <v>40.006010000000003</v>
      </c>
      <c r="F37" s="51">
        <v>38.89958</v>
      </c>
      <c r="G37" s="51">
        <v>24.599826373740679</v>
      </c>
      <c r="H37" s="51">
        <v>28.706029999999998</v>
      </c>
      <c r="I37" s="51">
        <v>23.6053</v>
      </c>
      <c r="J37" s="51">
        <v>22.539549999999998</v>
      </c>
      <c r="K37" s="51">
        <v>24.61599</v>
      </c>
      <c r="L37" s="51">
        <v>28.683875245907792</v>
      </c>
      <c r="M37" s="51">
        <v>42.018026431817866</v>
      </c>
      <c r="N37" s="51">
        <v>30.737407754312112</v>
      </c>
      <c r="O37" s="51">
        <v>18.437002628203839</v>
      </c>
      <c r="P37" s="51">
        <v>33.813899027497008</v>
      </c>
      <c r="Q37" s="51">
        <v>20.493125242274534</v>
      </c>
    </row>
    <row r="38" spans="1:17" x14ac:dyDescent="0.25">
      <c r="A38" s="53" t="s">
        <v>29</v>
      </c>
      <c r="B38" s="51">
        <v>51.589457767511639</v>
      </c>
      <c r="C38" s="51">
        <v>49.697940000000003</v>
      </c>
      <c r="D38" s="51">
        <v>45.901760000000003</v>
      </c>
      <c r="E38" s="51">
        <v>86.001840000000001</v>
      </c>
      <c r="F38" s="51">
        <v>118.49709</v>
      </c>
      <c r="G38" s="51">
        <v>68.787869682653735</v>
      </c>
      <c r="H38" s="51">
        <v>50.60192</v>
      </c>
      <c r="I38" s="51">
        <v>63.993499999999997</v>
      </c>
      <c r="J38" s="51">
        <v>33.425330000000002</v>
      </c>
      <c r="K38" s="51">
        <v>22.906870000000001</v>
      </c>
      <c r="L38" s="51">
        <v>16.242312895442186</v>
      </c>
      <c r="M38" s="51">
        <v>34.39242953111205</v>
      </c>
      <c r="N38" s="51">
        <v>13.375534586922114</v>
      </c>
      <c r="O38" s="51">
        <v>20.063927937283474</v>
      </c>
      <c r="P38" s="51">
        <v>16.241335553181894</v>
      </c>
      <c r="Q38" s="51">
        <v>34.393962082023762</v>
      </c>
    </row>
    <row r="39" spans="1:17" x14ac:dyDescent="0.25">
      <c r="A39" s="53" t="s">
        <v>28</v>
      </c>
      <c r="B39" s="51">
        <v>0</v>
      </c>
      <c r="C39" s="51">
        <v>0</v>
      </c>
      <c r="D39" s="51">
        <v>0</v>
      </c>
      <c r="E39" s="51">
        <v>0</v>
      </c>
      <c r="F39" s="51">
        <v>0</v>
      </c>
      <c r="G39" s="51">
        <v>0</v>
      </c>
      <c r="H39" s="51">
        <v>0</v>
      </c>
      <c r="I39" s="51">
        <v>0</v>
      </c>
      <c r="J39" s="51">
        <v>0</v>
      </c>
      <c r="K39" s="51">
        <v>0</v>
      </c>
      <c r="L39" s="51">
        <v>0</v>
      </c>
      <c r="M39" s="51">
        <v>0</v>
      </c>
      <c r="N39" s="51">
        <v>0</v>
      </c>
      <c r="O39" s="51">
        <v>0</v>
      </c>
      <c r="P39" s="51">
        <v>0</v>
      </c>
      <c r="Q39" s="51">
        <v>0</v>
      </c>
    </row>
    <row r="40" spans="1:17" x14ac:dyDescent="0.25">
      <c r="A40" s="52" t="s">
        <v>27</v>
      </c>
      <c r="B40" s="51">
        <v>66.08875893433023</v>
      </c>
      <c r="C40" s="51">
        <v>59.788039999999995</v>
      </c>
      <c r="D40" s="51">
        <v>72.420990000000003</v>
      </c>
      <c r="E40" s="51">
        <v>70.585079999999991</v>
      </c>
      <c r="F40" s="51">
        <v>115.28417999999999</v>
      </c>
      <c r="G40" s="51">
        <v>131.45573470114226</v>
      </c>
      <c r="H40" s="51">
        <v>147.53042000000002</v>
      </c>
      <c r="I40" s="51">
        <v>152.91816</v>
      </c>
      <c r="J40" s="51">
        <v>76.068830000000005</v>
      </c>
      <c r="K40" s="51">
        <v>93.814779999999999</v>
      </c>
      <c r="L40" s="51">
        <v>86.399144500739268</v>
      </c>
      <c r="M40" s="51">
        <v>80.439126675317567</v>
      </c>
      <c r="N40" s="51">
        <v>85.549772077392149</v>
      </c>
      <c r="O40" s="51">
        <v>84.387463356387883</v>
      </c>
      <c r="P40" s="51">
        <v>145.02802606144434</v>
      </c>
      <c r="Q40" s="51">
        <v>157.43795156859741</v>
      </c>
    </row>
    <row r="41" spans="1:17" x14ac:dyDescent="0.25">
      <c r="A41" s="53" t="s">
        <v>66</v>
      </c>
      <c r="B41" s="51">
        <v>65.96994144156379</v>
      </c>
      <c r="C41" s="51">
        <v>59.685789999999997</v>
      </c>
      <c r="D41" s="51">
        <v>72.321070000000006</v>
      </c>
      <c r="E41" s="51">
        <v>70.484849999999994</v>
      </c>
      <c r="F41" s="51">
        <v>114.78404999999999</v>
      </c>
      <c r="G41" s="51">
        <v>129.25833356804932</v>
      </c>
      <c r="H41" s="51">
        <v>145.52949000000001</v>
      </c>
      <c r="I41" s="51">
        <v>152.71816000000001</v>
      </c>
      <c r="J41" s="51">
        <v>75.968739999999997</v>
      </c>
      <c r="K41" s="51">
        <v>93.814779999999999</v>
      </c>
      <c r="L41" s="51">
        <v>86.399144500739268</v>
      </c>
      <c r="M41" s="51">
        <v>80.439126675317567</v>
      </c>
      <c r="N41" s="51">
        <v>85.549772077392149</v>
      </c>
      <c r="O41" s="51">
        <v>84.387463356387883</v>
      </c>
      <c r="P41" s="51">
        <v>145.02802606144434</v>
      </c>
      <c r="Q41" s="51">
        <v>157.43795156859741</v>
      </c>
    </row>
    <row r="42" spans="1:17" x14ac:dyDescent="0.25">
      <c r="A42" s="53" t="s">
        <v>25</v>
      </c>
      <c r="B42" s="51">
        <v>0.11881749276643383</v>
      </c>
      <c r="C42" s="51">
        <v>0.10225000000000062</v>
      </c>
      <c r="D42" s="51">
        <v>9.9920000000003117E-2</v>
      </c>
      <c r="E42" s="51">
        <v>0.10022999999999715</v>
      </c>
      <c r="F42" s="51">
        <v>0.50013000000000396</v>
      </c>
      <c r="G42" s="51">
        <v>2.1974011330929253</v>
      </c>
      <c r="H42" s="51">
        <v>2.0009300000000025</v>
      </c>
      <c r="I42" s="51">
        <v>0.19999999999999929</v>
      </c>
      <c r="J42" s="51">
        <v>0.10009000000000179</v>
      </c>
      <c r="K42" s="51">
        <v>0</v>
      </c>
      <c r="L42" s="51">
        <v>0</v>
      </c>
      <c r="M42" s="51">
        <v>0</v>
      </c>
      <c r="N42" s="51">
        <v>0</v>
      </c>
      <c r="O42" s="51">
        <v>0</v>
      </c>
      <c r="P42" s="51">
        <v>0</v>
      </c>
      <c r="Q42" s="51">
        <v>0</v>
      </c>
    </row>
    <row r="43" spans="1:17" x14ac:dyDescent="0.25">
      <c r="A43" s="52" t="s">
        <v>24</v>
      </c>
      <c r="B43" s="51">
        <v>13.996139595790737</v>
      </c>
      <c r="C43" s="51">
        <v>17.000179999999546</v>
      </c>
      <c r="D43" s="51">
        <v>18.999639999999545</v>
      </c>
      <c r="E43" s="51">
        <v>15.9996000000001</v>
      </c>
      <c r="F43" s="51">
        <v>17.998619999999391</v>
      </c>
      <c r="G43" s="51">
        <v>18.009056599965788</v>
      </c>
      <c r="H43" s="51">
        <v>12.000289999999495</v>
      </c>
      <c r="I43" s="51">
        <v>9.9999799999995957</v>
      </c>
      <c r="J43" s="51">
        <v>6.999119999999948</v>
      </c>
      <c r="K43" s="51">
        <v>7.0000000000004547</v>
      </c>
      <c r="L43" s="51">
        <v>8.0016759627596912</v>
      </c>
      <c r="M43" s="51">
        <v>8.0010723458658504</v>
      </c>
      <c r="N43" s="51">
        <v>6.9981805021398031</v>
      </c>
      <c r="O43" s="51">
        <v>5.9952862091395218</v>
      </c>
      <c r="P43" s="51">
        <v>8.0013339917795747</v>
      </c>
      <c r="Q43" s="51">
        <v>11.990106914000535</v>
      </c>
    </row>
    <row r="44" spans="1:17" x14ac:dyDescent="0.25">
      <c r="A44" s="53" t="s">
        <v>23</v>
      </c>
      <c r="B44" s="51">
        <v>13.996139595790737</v>
      </c>
      <c r="C44" s="51">
        <v>17.000179999999546</v>
      </c>
      <c r="D44" s="51">
        <v>18.999639999999545</v>
      </c>
      <c r="E44" s="51">
        <v>15.9996000000001</v>
      </c>
      <c r="F44" s="51">
        <v>17.998619999999391</v>
      </c>
      <c r="G44" s="51">
        <v>18.009056599965788</v>
      </c>
      <c r="H44" s="51">
        <v>12.000289999999495</v>
      </c>
      <c r="I44" s="51">
        <v>9.9999799999995957</v>
      </c>
      <c r="J44" s="51">
        <v>6.999119999999948</v>
      </c>
      <c r="K44" s="51">
        <v>7.0000000000004547</v>
      </c>
      <c r="L44" s="51">
        <v>8.0016759627596912</v>
      </c>
      <c r="M44" s="51">
        <v>8.0010723458658504</v>
      </c>
      <c r="N44" s="51">
        <v>6.9981805021398031</v>
      </c>
      <c r="O44" s="51">
        <v>5.9952862091395218</v>
      </c>
      <c r="P44" s="51">
        <v>8.0013339917795747</v>
      </c>
      <c r="Q44" s="51">
        <v>11.990106914000535</v>
      </c>
    </row>
    <row r="45" spans="1:17" x14ac:dyDescent="0.25">
      <c r="A45" s="53" t="s">
        <v>74</v>
      </c>
      <c r="B45" s="51">
        <v>0</v>
      </c>
      <c r="C45" s="51">
        <v>0</v>
      </c>
      <c r="D45" s="51">
        <v>0</v>
      </c>
      <c r="E45" s="51">
        <v>0</v>
      </c>
      <c r="F45" s="51">
        <v>0</v>
      </c>
      <c r="G45" s="51">
        <v>0</v>
      </c>
      <c r="H45" s="51">
        <v>0</v>
      </c>
      <c r="I45" s="51">
        <v>0</v>
      </c>
      <c r="J45" s="51">
        <v>0</v>
      </c>
      <c r="K45" s="51">
        <v>0</v>
      </c>
      <c r="L45" s="51">
        <v>0</v>
      </c>
      <c r="M45" s="51">
        <v>0</v>
      </c>
      <c r="N45" s="51">
        <v>0</v>
      </c>
      <c r="O45" s="51">
        <v>0</v>
      </c>
      <c r="P45" s="51">
        <v>0</v>
      </c>
      <c r="Q45" s="51">
        <v>0</v>
      </c>
    </row>
    <row r="46" spans="1:17" x14ac:dyDescent="0.25">
      <c r="A46" s="53" t="s">
        <v>73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  <c r="P46" s="51">
        <v>0</v>
      </c>
      <c r="Q46" s="51">
        <v>0</v>
      </c>
    </row>
    <row r="47" spans="1:17" x14ac:dyDescent="0.25">
      <c r="A47" s="53" t="s">
        <v>72</v>
      </c>
      <c r="B47" s="51">
        <v>0</v>
      </c>
      <c r="C47" s="51">
        <v>0</v>
      </c>
      <c r="D47" s="51">
        <v>0</v>
      </c>
      <c r="E47" s="51">
        <v>0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0</v>
      </c>
      <c r="M47" s="51">
        <v>0</v>
      </c>
      <c r="N47" s="51">
        <v>0</v>
      </c>
      <c r="O47" s="51">
        <v>0</v>
      </c>
      <c r="P47" s="51">
        <v>0</v>
      </c>
      <c r="Q47" s="51">
        <v>0</v>
      </c>
    </row>
    <row r="48" spans="1:17" x14ac:dyDescent="0.25">
      <c r="A48" s="53" t="s">
        <v>71</v>
      </c>
      <c r="B48" s="51">
        <v>0</v>
      </c>
      <c r="C48" s="51">
        <v>0</v>
      </c>
      <c r="D48" s="51">
        <v>0</v>
      </c>
      <c r="E48" s="51">
        <v>0</v>
      </c>
      <c r="F48" s="51">
        <v>0</v>
      </c>
      <c r="G48" s="51">
        <v>0</v>
      </c>
      <c r="H48" s="51">
        <v>0</v>
      </c>
      <c r="I48" s="51">
        <v>0</v>
      </c>
      <c r="J48" s="51">
        <v>0</v>
      </c>
      <c r="K48" s="51">
        <v>0</v>
      </c>
      <c r="L48" s="51">
        <v>0</v>
      </c>
      <c r="M48" s="51">
        <v>0</v>
      </c>
      <c r="N48" s="51">
        <v>0</v>
      </c>
      <c r="O48" s="51">
        <v>0</v>
      </c>
      <c r="P48" s="51">
        <v>0</v>
      </c>
      <c r="Q48" s="51">
        <v>0</v>
      </c>
    </row>
    <row r="49" spans="1:17" x14ac:dyDescent="0.25">
      <c r="A49" s="52" t="s">
        <v>22</v>
      </c>
      <c r="B49" s="51">
        <v>0</v>
      </c>
      <c r="C49" s="51">
        <v>0</v>
      </c>
      <c r="D49" s="51">
        <v>0</v>
      </c>
      <c r="E49" s="51">
        <v>0</v>
      </c>
      <c r="F49" s="51">
        <v>0</v>
      </c>
      <c r="G49" s="51">
        <v>0</v>
      </c>
      <c r="H49" s="51">
        <v>0</v>
      </c>
      <c r="I49" s="51">
        <v>0</v>
      </c>
      <c r="J49" s="51">
        <v>0</v>
      </c>
      <c r="K49" s="51">
        <v>0</v>
      </c>
      <c r="L49" s="51">
        <v>0</v>
      </c>
      <c r="M49" s="51">
        <v>0</v>
      </c>
      <c r="N49" s="51">
        <v>0</v>
      </c>
      <c r="O49" s="51">
        <v>0</v>
      </c>
      <c r="P49" s="51">
        <v>0</v>
      </c>
      <c r="Q49" s="51">
        <v>0</v>
      </c>
    </row>
    <row r="50" spans="1:17" x14ac:dyDescent="0.25">
      <c r="A50" s="63" t="s">
        <v>21</v>
      </c>
      <c r="B50" s="62">
        <v>466.29446310262097</v>
      </c>
      <c r="C50" s="62">
        <v>476.58981999999997</v>
      </c>
      <c r="D50" s="62">
        <v>478.09249999999997</v>
      </c>
      <c r="E50" s="62">
        <v>572.91566</v>
      </c>
      <c r="F50" s="62">
        <v>584.34461999999996</v>
      </c>
      <c r="G50" s="62">
        <v>570.50776021449121</v>
      </c>
      <c r="H50" s="62">
        <v>546.27953000000002</v>
      </c>
      <c r="I50" s="62">
        <v>527.68984999999998</v>
      </c>
      <c r="J50" s="62">
        <v>507.65676000000002</v>
      </c>
      <c r="K50" s="62">
        <v>384.69385999999997</v>
      </c>
      <c r="L50" s="62">
        <v>422.54065404697303</v>
      </c>
      <c r="M50" s="62">
        <v>396.46782633616726</v>
      </c>
      <c r="N50" s="62">
        <v>395.5316883862784</v>
      </c>
      <c r="O50" s="62">
        <v>396.83758425357661</v>
      </c>
      <c r="P50" s="62">
        <v>385.47476391156306</v>
      </c>
      <c r="Q50" s="62">
        <v>378.3352214026155</v>
      </c>
    </row>
    <row r="51" spans="1:17" x14ac:dyDescent="0.25">
      <c r="A51" s="191" t="s">
        <v>105</v>
      </c>
      <c r="B51" s="190">
        <f t="shared" ref="B51:Q51" si="8">SUM(B52:B54)</f>
        <v>621.04295449335768</v>
      </c>
      <c r="C51" s="190">
        <f t="shared" si="8"/>
        <v>625.88402999999948</v>
      </c>
      <c r="D51" s="190">
        <f t="shared" si="8"/>
        <v>644.62402999999961</v>
      </c>
      <c r="E51" s="190">
        <f t="shared" si="8"/>
        <v>795.5218000000001</v>
      </c>
      <c r="F51" s="190">
        <f t="shared" si="8"/>
        <v>883.7687899999994</v>
      </c>
      <c r="G51" s="190">
        <f t="shared" si="8"/>
        <v>819.2954488351703</v>
      </c>
      <c r="H51" s="190">
        <f t="shared" si="8"/>
        <v>792.61817999999948</v>
      </c>
      <c r="I51" s="190">
        <f t="shared" si="8"/>
        <v>783.66019999999958</v>
      </c>
      <c r="J51" s="190">
        <f t="shared" si="8"/>
        <v>653.16633999999999</v>
      </c>
      <c r="K51" s="190">
        <f t="shared" si="8"/>
        <v>540.4493200000004</v>
      </c>
      <c r="L51" s="190">
        <f t="shared" si="8"/>
        <v>568.07230509922101</v>
      </c>
      <c r="M51" s="190">
        <f t="shared" si="8"/>
        <v>591.09588936421687</v>
      </c>
      <c r="N51" s="190">
        <f t="shared" si="8"/>
        <v>557.98444477537032</v>
      </c>
      <c r="O51" s="190">
        <f t="shared" si="8"/>
        <v>556.92823695103652</v>
      </c>
      <c r="P51" s="190">
        <f t="shared" si="8"/>
        <v>627.83812767661561</v>
      </c>
      <c r="Q51" s="190">
        <f t="shared" si="8"/>
        <v>661.27165891461004</v>
      </c>
    </row>
    <row r="52" spans="1:17" x14ac:dyDescent="0.25">
      <c r="A52" s="216" t="s">
        <v>41</v>
      </c>
      <c r="B52" s="220">
        <v>558.40821670893479</v>
      </c>
      <c r="C52" s="220">
        <v>559.64411851126374</v>
      </c>
      <c r="D52" s="220">
        <v>571.8957226348009</v>
      </c>
      <c r="E52" s="220">
        <v>713.04403954695726</v>
      </c>
      <c r="F52" s="220">
        <v>792.46051373758951</v>
      </c>
      <c r="G52" s="220">
        <v>729.4766266626757</v>
      </c>
      <c r="H52" s="220">
        <v>711.93634203022179</v>
      </c>
      <c r="I52" s="220">
        <v>706.94974514984347</v>
      </c>
      <c r="J52" s="220">
        <v>593.20184941917159</v>
      </c>
      <c r="K52" s="220">
        <v>489.9999571627614</v>
      </c>
      <c r="L52" s="220">
        <v>515.57153363023087</v>
      </c>
      <c r="M52" s="220">
        <v>536.8911948009204</v>
      </c>
      <c r="N52" s="220">
        <v>505.2732435622346</v>
      </c>
      <c r="O52" s="220">
        <v>509.28662865717376</v>
      </c>
      <c r="P52" s="220">
        <v>579.25389374465306</v>
      </c>
      <c r="Q52" s="220">
        <v>611.13072112691407</v>
      </c>
    </row>
    <row r="53" spans="1:17" x14ac:dyDescent="0.25">
      <c r="A53" s="179" t="s">
        <v>40</v>
      </c>
      <c r="B53" s="219">
        <v>56.747349033826296</v>
      </c>
      <c r="C53" s="219">
        <v>60.085217466758607</v>
      </c>
      <c r="D53" s="219">
        <v>65.080120484284819</v>
      </c>
      <c r="E53" s="219">
        <v>74.974316442498449</v>
      </c>
      <c r="F53" s="219">
        <v>83.653890011563576</v>
      </c>
      <c r="G53" s="219">
        <v>81.332211145565836</v>
      </c>
      <c r="H53" s="219">
        <v>71.791616570163214</v>
      </c>
      <c r="I53" s="219">
        <v>68.276859181136075</v>
      </c>
      <c r="J53" s="219">
        <v>53.686043596687256</v>
      </c>
      <c r="K53" s="219">
        <v>43.072442593979524</v>
      </c>
      <c r="L53" s="219">
        <v>43.936639617590153</v>
      </c>
      <c r="M53" s="219">
        <v>46.088615054934323</v>
      </c>
      <c r="N53" s="219">
        <v>44.486280538095606</v>
      </c>
      <c r="O53" s="219">
        <v>40.195090794780981</v>
      </c>
      <c r="P53" s="219">
        <v>41.857517088331619</v>
      </c>
      <c r="Q53" s="219">
        <v>45.594960003142361</v>
      </c>
    </row>
    <row r="54" spans="1:17" x14ac:dyDescent="0.25">
      <c r="A54" s="119" t="s">
        <v>39</v>
      </c>
      <c r="B54" s="218">
        <v>5.8873887505966183</v>
      </c>
      <c r="C54" s="218">
        <v>6.1546940219771287</v>
      </c>
      <c r="D54" s="218">
        <v>7.6481868809138049</v>
      </c>
      <c r="E54" s="218">
        <v>7.5034440105444036</v>
      </c>
      <c r="F54" s="218">
        <v>7.6543862508463549</v>
      </c>
      <c r="G54" s="218">
        <v>8.4866110269287969</v>
      </c>
      <c r="H54" s="218">
        <v>8.8902213996145054</v>
      </c>
      <c r="I54" s="218">
        <v>8.4335956690200184</v>
      </c>
      <c r="J54" s="218">
        <v>6.2784469841412234</v>
      </c>
      <c r="K54" s="218">
        <v>7.3769202432594936</v>
      </c>
      <c r="L54" s="218">
        <v>8.5641318513999707</v>
      </c>
      <c r="M54" s="218">
        <v>8.1160795083621817</v>
      </c>
      <c r="N54" s="218">
        <v>8.2249206750401669</v>
      </c>
      <c r="O54" s="218">
        <v>7.4465174990818115</v>
      </c>
      <c r="P54" s="218">
        <v>6.7267168436309293</v>
      </c>
      <c r="Q54" s="218">
        <v>4.54597778455366</v>
      </c>
    </row>
    <row r="55" spans="1:17" x14ac:dyDescent="0.25">
      <c r="B55" s="13"/>
    </row>
    <row r="56" spans="1:17" x14ac:dyDescent="0.25">
      <c r="A56" s="31" t="s">
        <v>174</v>
      </c>
      <c r="B56" s="217"/>
      <c r="C56" s="217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</row>
    <row r="57" spans="1:17" x14ac:dyDescent="0.25">
      <c r="A57" s="50" t="s">
        <v>69</v>
      </c>
      <c r="B57" s="38">
        <v>2308.9685320061326</v>
      </c>
      <c r="C57" s="38">
        <v>2485.4938099999999</v>
      </c>
      <c r="D57" s="38">
        <v>2604.0765699999997</v>
      </c>
      <c r="E57" s="38">
        <v>1736.94481</v>
      </c>
      <c r="F57" s="38">
        <v>1606.6642299999999</v>
      </c>
      <c r="G57" s="38">
        <v>1575.0455488447917</v>
      </c>
      <c r="H57" s="38">
        <v>1520.2796700000004</v>
      </c>
      <c r="I57" s="38">
        <v>1523.3235399999999</v>
      </c>
      <c r="J57" s="38">
        <v>1362.8577700000001</v>
      </c>
      <c r="K57" s="38">
        <v>1181.52709</v>
      </c>
      <c r="L57" s="38">
        <v>1569.5228004343389</v>
      </c>
      <c r="M57" s="38">
        <v>1465.5638789978011</v>
      </c>
      <c r="N57" s="38">
        <v>1403.7215208866728</v>
      </c>
      <c r="O57" s="38">
        <v>1609.9419086875362</v>
      </c>
      <c r="P57" s="38">
        <v>1517.0995674949897</v>
      </c>
      <c r="Q57" s="38">
        <v>1289.5787541364323</v>
      </c>
    </row>
    <row r="58" spans="1:17" x14ac:dyDescent="0.25">
      <c r="A58" s="55" t="s">
        <v>33</v>
      </c>
      <c r="B58" s="54">
        <v>0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54">
        <v>0</v>
      </c>
      <c r="P58" s="54">
        <v>0</v>
      </c>
      <c r="Q58" s="54">
        <v>0</v>
      </c>
    </row>
    <row r="59" spans="1:17" x14ac:dyDescent="0.25">
      <c r="A59" s="52" t="s">
        <v>32</v>
      </c>
      <c r="B59" s="51">
        <v>2308.9685320061326</v>
      </c>
      <c r="C59" s="51">
        <v>2485.4938099999999</v>
      </c>
      <c r="D59" s="51">
        <v>2604.0765699999997</v>
      </c>
      <c r="E59" s="51">
        <v>1736.94481</v>
      </c>
      <c r="F59" s="51">
        <v>1606.6642299999999</v>
      </c>
      <c r="G59" s="51">
        <v>1575.0455488447917</v>
      </c>
      <c r="H59" s="51">
        <v>1520.2796700000004</v>
      </c>
      <c r="I59" s="51">
        <v>1523.3235399999999</v>
      </c>
      <c r="J59" s="51">
        <v>1362.8577700000001</v>
      </c>
      <c r="K59" s="51">
        <v>1076.59717</v>
      </c>
      <c r="L59" s="51">
        <v>1462.2337827559718</v>
      </c>
      <c r="M59" s="51">
        <v>1368.8787979597957</v>
      </c>
      <c r="N59" s="51">
        <v>1307.9199016970788</v>
      </c>
      <c r="O59" s="51">
        <v>1516.048852451027</v>
      </c>
      <c r="P59" s="51">
        <v>1426.1247376438978</v>
      </c>
      <c r="Q59" s="51">
        <v>1191.6497809677103</v>
      </c>
    </row>
    <row r="60" spans="1:17" x14ac:dyDescent="0.25">
      <c r="A60" s="53" t="s">
        <v>31</v>
      </c>
      <c r="B60" s="51">
        <v>15.381703625763656</v>
      </c>
      <c r="C60" s="51">
        <v>226.99968000000001</v>
      </c>
      <c r="D60" s="51">
        <v>314.49898999999999</v>
      </c>
      <c r="E60" s="51">
        <v>282.60080999999997</v>
      </c>
      <c r="F60" s="51">
        <v>280.19367</v>
      </c>
      <c r="G60" s="51">
        <v>373.6027515047283</v>
      </c>
      <c r="H60" s="51">
        <v>401.99405999999999</v>
      </c>
      <c r="I60" s="51">
        <v>425.60336000000001</v>
      </c>
      <c r="J60" s="51">
        <v>386.60545000000002</v>
      </c>
      <c r="K60" s="51">
        <v>347.59702999999996</v>
      </c>
      <c r="L60" s="51">
        <v>394.88349890232121</v>
      </c>
      <c r="M60" s="51">
        <v>419.70077117967173</v>
      </c>
      <c r="N60" s="51">
        <v>405.51229416115751</v>
      </c>
      <c r="O60" s="51">
        <v>365.33795781694079</v>
      </c>
      <c r="P60" s="51">
        <v>404.34221840068722</v>
      </c>
      <c r="Q60" s="51">
        <v>310.92958822967398</v>
      </c>
    </row>
    <row r="61" spans="1:17" x14ac:dyDescent="0.25">
      <c r="A61" s="53" t="s">
        <v>30</v>
      </c>
      <c r="B61" s="51">
        <v>452.65959618905919</v>
      </c>
      <c r="C61" s="51">
        <v>526.29206999999997</v>
      </c>
      <c r="D61" s="51">
        <v>663.58438999999998</v>
      </c>
      <c r="E61" s="51">
        <v>380.14578999999998</v>
      </c>
      <c r="F61" s="51">
        <v>415.29067000000003</v>
      </c>
      <c r="G61" s="51">
        <v>561.43124775253909</v>
      </c>
      <c r="H61" s="51">
        <v>631.6921900000001</v>
      </c>
      <c r="I61" s="51">
        <v>688.91592999999989</v>
      </c>
      <c r="J61" s="51">
        <v>628.43775000000005</v>
      </c>
      <c r="K61" s="51">
        <v>307.60390000000001</v>
      </c>
      <c r="L61" s="51">
        <v>547.14488947832137</v>
      </c>
      <c r="M61" s="51">
        <v>632.84994788212805</v>
      </c>
      <c r="N61" s="51">
        <v>524.07593077369006</v>
      </c>
      <c r="O61" s="51">
        <v>772.37862347990949</v>
      </c>
      <c r="P61" s="51">
        <v>683.38590667395101</v>
      </c>
      <c r="Q61" s="51">
        <v>629.54984784456121</v>
      </c>
    </row>
    <row r="62" spans="1:17" x14ac:dyDescent="0.25">
      <c r="A62" s="53" t="s">
        <v>76</v>
      </c>
      <c r="B62" s="51">
        <v>0</v>
      </c>
      <c r="C62" s="51">
        <v>0</v>
      </c>
      <c r="D62" s="51">
        <v>0</v>
      </c>
      <c r="E62" s="51">
        <v>0</v>
      </c>
      <c r="F62" s="51">
        <v>0</v>
      </c>
      <c r="G62" s="51">
        <v>0</v>
      </c>
      <c r="H62" s="51">
        <v>0</v>
      </c>
      <c r="I62" s="51">
        <v>0</v>
      </c>
      <c r="J62" s="51">
        <v>0</v>
      </c>
      <c r="K62" s="51">
        <v>0</v>
      </c>
      <c r="L62" s="51">
        <v>0</v>
      </c>
      <c r="M62" s="51">
        <v>0</v>
      </c>
      <c r="N62" s="51">
        <v>0</v>
      </c>
      <c r="O62" s="51">
        <v>0</v>
      </c>
      <c r="P62" s="51">
        <v>0</v>
      </c>
      <c r="Q62" s="51">
        <v>0</v>
      </c>
    </row>
    <row r="63" spans="1:17" x14ac:dyDescent="0.25">
      <c r="A63" s="53" t="s">
        <v>29</v>
      </c>
      <c r="B63" s="51">
        <v>34.393796097342374</v>
      </c>
      <c r="C63" s="51">
        <v>60.198270000000093</v>
      </c>
      <c r="D63" s="51">
        <v>70.697200000000066</v>
      </c>
      <c r="E63" s="51">
        <v>50.599350000000072</v>
      </c>
      <c r="F63" s="51">
        <v>21.000110000000063</v>
      </c>
      <c r="G63" s="51">
        <v>0</v>
      </c>
      <c r="H63" s="51">
        <v>0</v>
      </c>
      <c r="I63" s="51">
        <v>0</v>
      </c>
      <c r="J63" s="51">
        <v>0</v>
      </c>
      <c r="K63" s="51">
        <v>0</v>
      </c>
      <c r="L63" s="51">
        <v>0</v>
      </c>
      <c r="M63" s="51">
        <v>0</v>
      </c>
      <c r="N63" s="51">
        <v>0</v>
      </c>
      <c r="O63" s="51">
        <v>0</v>
      </c>
      <c r="P63" s="51">
        <v>0</v>
      </c>
      <c r="Q63" s="51">
        <v>0</v>
      </c>
    </row>
    <row r="64" spans="1:17" x14ac:dyDescent="0.25">
      <c r="A64" s="53" t="s">
        <v>28</v>
      </c>
      <c r="B64" s="51">
        <v>0</v>
      </c>
      <c r="C64" s="51">
        <v>0</v>
      </c>
      <c r="D64" s="51">
        <v>0</v>
      </c>
      <c r="E64" s="51">
        <v>0</v>
      </c>
      <c r="F64" s="51">
        <v>0</v>
      </c>
      <c r="G64" s="51">
        <v>0</v>
      </c>
      <c r="H64" s="51">
        <v>0</v>
      </c>
      <c r="I64" s="51">
        <v>0</v>
      </c>
      <c r="J64" s="51">
        <v>0</v>
      </c>
      <c r="K64" s="51">
        <v>0</v>
      </c>
      <c r="L64" s="51">
        <v>0</v>
      </c>
      <c r="M64" s="51">
        <v>0</v>
      </c>
      <c r="N64" s="51">
        <v>0</v>
      </c>
      <c r="O64" s="51">
        <v>0</v>
      </c>
      <c r="P64" s="51">
        <v>0</v>
      </c>
      <c r="Q64" s="51">
        <v>0</v>
      </c>
    </row>
    <row r="65" spans="1:17" x14ac:dyDescent="0.25">
      <c r="A65" s="53" t="s">
        <v>67</v>
      </c>
      <c r="B65" s="51">
        <v>1806.5334360939678</v>
      </c>
      <c r="C65" s="51">
        <v>1672.00379</v>
      </c>
      <c r="D65" s="51">
        <v>1555.2959899999998</v>
      </c>
      <c r="E65" s="51">
        <v>1023.5988600000001</v>
      </c>
      <c r="F65" s="51">
        <v>890.17977999999994</v>
      </c>
      <c r="G65" s="51">
        <v>640.01154958752431</v>
      </c>
      <c r="H65" s="51">
        <v>486.59342000000004</v>
      </c>
      <c r="I65" s="51">
        <v>408.80425000000002</v>
      </c>
      <c r="J65" s="51">
        <v>347.81457</v>
      </c>
      <c r="K65" s="51">
        <v>421.39624000000003</v>
      </c>
      <c r="L65" s="51">
        <v>520.20539437532909</v>
      </c>
      <c r="M65" s="51">
        <v>316.32807889799591</v>
      </c>
      <c r="N65" s="51">
        <v>378.33167676223127</v>
      </c>
      <c r="O65" s="51">
        <v>378.33227115417674</v>
      </c>
      <c r="P65" s="51">
        <v>338.39661256925962</v>
      </c>
      <c r="Q65" s="51">
        <v>251.170344893475</v>
      </c>
    </row>
    <row r="66" spans="1:17" x14ac:dyDescent="0.25">
      <c r="A66" s="52" t="s">
        <v>27</v>
      </c>
      <c r="B66" s="51">
        <v>0</v>
      </c>
      <c r="C66" s="51">
        <v>0</v>
      </c>
      <c r="D66" s="51">
        <v>0</v>
      </c>
      <c r="E66" s="51">
        <v>0</v>
      </c>
      <c r="F66" s="51">
        <v>0</v>
      </c>
      <c r="G66" s="51">
        <v>0</v>
      </c>
      <c r="H66" s="51">
        <v>0</v>
      </c>
      <c r="I66" s="51">
        <v>0</v>
      </c>
      <c r="J66" s="51">
        <v>0</v>
      </c>
      <c r="K66" s="51">
        <v>104.9299200000001</v>
      </c>
      <c r="L66" s="51">
        <v>107.28901767836703</v>
      </c>
      <c r="M66" s="51">
        <v>96.685081038005251</v>
      </c>
      <c r="N66" s="51">
        <v>95.801619189593907</v>
      </c>
      <c r="O66" s="51">
        <v>93.89305623650921</v>
      </c>
      <c r="P66" s="51">
        <v>90.974829851091897</v>
      </c>
      <c r="Q66" s="51">
        <v>97.928973168722052</v>
      </c>
    </row>
    <row r="67" spans="1:17" x14ac:dyDescent="0.25">
      <c r="A67" s="53" t="s">
        <v>66</v>
      </c>
      <c r="B67" s="51">
        <v>0</v>
      </c>
      <c r="C67" s="51">
        <v>0</v>
      </c>
      <c r="D67" s="51">
        <v>0</v>
      </c>
      <c r="E67" s="51">
        <v>0</v>
      </c>
      <c r="F67" s="51">
        <v>0</v>
      </c>
      <c r="G67" s="51">
        <v>0</v>
      </c>
      <c r="H67" s="51">
        <v>0</v>
      </c>
      <c r="I67" s="51">
        <v>0</v>
      </c>
      <c r="J67" s="51">
        <v>0</v>
      </c>
      <c r="K67" s="51">
        <v>104.9299200000001</v>
      </c>
      <c r="L67" s="51">
        <v>107.28901767836703</v>
      </c>
      <c r="M67" s="51">
        <v>96.685081038005251</v>
      </c>
      <c r="N67" s="51">
        <v>95.801619189593907</v>
      </c>
      <c r="O67" s="51">
        <v>93.89305623650921</v>
      </c>
      <c r="P67" s="51">
        <v>90.974829851091897</v>
      </c>
      <c r="Q67" s="51">
        <v>97.928973168722052</v>
      </c>
    </row>
    <row r="68" spans="1:17" x14ac:dyDescent="0.25">
      <c r="A68" s="53" t="s">
        <v>25</v>
      </c>
      <c r="B68" s="51">
        <v>0</v>
      </c>
      <c r="C68" s="51">
        <v>0</v>
      </c>
      <c r="D68" s="51">
        <v>0</v>
      </c>
      <c r="E68" s="51">
        <v>0</v>
      </c>
      <c r="F68" s="51">
        <v>0</v>
      </c>
      <c r="G68" s="51">
        <v>0</v>
      </c>
      <c r="H68" s="51">
        <v>0</v>
      </c>
      <c r="I68" s="51">
        <v>0</v>
      </c>
      <c r="J68" s="51">
        <v>0</v>
      </c>
      <c r="K68" s="51">
        <v>0</v>
      </c>
      <c r="L68" s="51">
        <v>0</v>
      </c>
      <c r="M68" s="51">
        <v>0</v>
      </c>
      <c r="N68" s="51">
        <v>0</v>
      </c>
      <c r="O68" s="51">
        <v>0</v>
      </c>
      <c r="P68" s="51">
        <v>0</v>
      </c>
      <c r="Q68" s="51">
        <v>0</v>
      </c>
    </row>
    <row r="69" spans="1:17" x14ac:dyDescent="0.25">
      <c r="A69" s="52" t="s">
        <v>24</v>
      </c>
      <c r="B69" s="51">
        <v>0</v>
      </c>
      <c r="C69" s="51">
        <v>0</v>
      </c>
      <c r="D69" s="51">
        <v>0</v>
      </c>
      <c r="E69" s="51">
        <v>0</v>
      </c>
      <c r="F69" s="51">
        <v>0</v>
      </c>
      <c r="G69" s="51">
        <v>0</v>
      </c>
      <c r="H69" s="51">
        <v>0</v>
      </c>
      <c r="I69" s="51">
        <v>0</v>
      </c>
      <c r="J69" s="51">
        <v>0</v>
      </c>
      <c r="K69" s="51">
        <v>0</v>
      </c>
      <c r="L69" s="51">
        <v>0</v>
      </c>
      <c r="M69" s="51">
        <v>0</v>
      </c>
      <c r="N69" s="51">
        <v>0</v>
      </c>
      <c r="O69" s="51">
        <v>0</v>
      </c>
      <c r="P69" s="51">
        <v>0</v>
      </c>
      <c r="Q69" s="51">
        <v>0</v>
      </c>
    </row>
    <row r="70" spans="1:17" x14ac:dyDescent="0.25">
      <c r="A70" s="191" t="s">
        <v>105</v>
      </c>
      <c r="B70" s="190">
        <f t="shared" ref="B70:Q70" si="9">SUM(B71:B73)</f>
        <v>2308.9685320061326</v>
      </c>
      <c r="C70" s="190">
        <f t="shared" si="9"/>
        <v>2485.4938099999999</v>
      </c>
      <c r="D70" s="190">
        <f t="shared" si="9"/>
        <v>2604.0765699999997</v>
      </c>
      <c r="E70" s="190">
        <f t="shared" si="9"/>
        <v>1736.94481</v>
      </c>
      <c r="F70" s="190">
        <f t="shared" si="9"/>
        <v>1606.6642299999999</v>
      </c>
      <c r="G70" s="190">
        <f t="shared" si="9"/>
        <v>1575.0455488447917</v>
      </c>
      <c r="H70" s="190">
        <f t="shared" si="9"/>
        <v>1520.2796700000004</v>
      </c>
      <c r="I70" s="190">
        <f t="shared" si="9"/>
        <v>1523.3235399999999</v>
      </c>
      <c r="J70" s="190">
        <f t="shared" si="9"/>
        <v>1362.8577700000001</v>
      </c>
      <c r="K70" s="190">
        <f t="shared" si="9"/>
        <v>1181.52709</v>
      </c>
      <c r="L70" s="190">
        <f t="shared" si="9"/>
        <v>1569.5228004343389</v>
      </c>
      <c r="M70" s="190">
        <f t="shared" si="9"/>
        <v>1465.5638789978011</v>
      </c>
      <c r="N70" s="190">
        <f t="shared" si="9"/>
        <v>1403.7215208866728</v>
      </c>
      <c r="O70" s="190">
        <f t="shared" si="9"/>
        <v>1609.9419086875362</v>
      </c>
      <c r="P70" s="190">
        <f t="shared" si="9"/>
        <v>1517.0995674949897</v>
      </c>
      <c r="Q70" s="190">
        <f t="shared" si="9"/>
        <v>1289.5787541364323</v>
      </c>
    </row>
    <row r="71" spans="1:17" x14ac:dyDescent="0.25">
      <c r="A71" s="216" t="str">
        <f>A52</f>
        <v>Basic chemicals</v>
      </c>
      <c r="B71" s="215">
        <v>2308.9685320061326</v>
      </c>
      <c r="C71" s="215">
        <v>2485.4938099999999</v>
      </c>
      <c r="D71" s="215">
        <v>2604.0765699999997</v>
      </c>
      <c r="E71" s="215">
        <v>1736.94481</v>
      </c>
      <c r="F71" s="215">
        <v>1606.6642299999999</v>
      </c>
      <c r="G71" s="215">
        <v>1575.0455488447917</v>
      </c>
      <c r="H71" s="215">
        <v>1520.2796700000004</v>
      </c>
      <c r="I71" s="215">
        <v>1523.3235399999999</v>
      </c>
      <c r="J71" s="215">
        <v>1362.8577700000001</v>
      </c>
      <c r="K71" s="215">
        <v>1181.52709</v>
      </c>
      <c r="L71" s="215">
        <v>1569.5228004343389</v>
      </c>
      <c r="M71" s="215">
        <v>1465.5638789978011</v>
      </c>
      <c r="N71" s="215">
        <v>1403.7215208866728</v>
      </c>
      <c r="O71" s="215">
        <v>1609.9419086875362</v>
      </c>
      <c r="P71" s="215">
        <v>1517.0995674949897</v>
      </c>
      <c r="Q71" s="215">
        <v>1289.5787541364323</v>
      </c>
    </row>
    <row r="72" spans="1:17" x14ac:dyDescent="0.25">
      <c r="A72" s="179" t="str">
        <f>A53</f>
        <v>Other chemicals</v>
      </c>
      <c r="B72" s="214">
        <v>0</v>
      </c>
      <c r="C72" s="214">
        <v>0</v>
      </c>
      <c r="D72" s="214">
        <v>0</v>
      </c>
      <c r="E72" s="214">
        <v>0</v>
      </c>
      <c r="F72" s="214">
        <v>0</v>
      </c>
      <c r="G72" s="214">
        <v>0</v>
      </c>
      <c r="H72" s="214">
        <v>0</v>
      </c>
      <c r="I72" s="214">
        <v>0</v>
      </c>
      <c r="J72" s="214">
        <v>0</v>
      </c>
      <c r="K72" s="214">
        <v>0</v>
      </c>
      <c r="L72" s="214">
        <v>0</v>
      </c>
      <c r="M72" s="214">
        <v>0</v>
      </c>
      <c r="N72" s="214">
        <v>0</v>
      </c>
      <c r="O72" s="214">
        <v>0</v>
      </c>
      <c r="P72" s="214">
        <v>0</v>
      </c>
      <c r="Q72" s="214">
        <v>0</v>
      </c>
    </row>
    <row r="73" spans="1:17" x14ac:dyDescent="0.25">
      <c r="A73" s="119" t="str">
        <f>A54</f>
        <v>Pharmaceutical products etc.</v>
      </c>
      <c r="B73" s="213">
        <v>0</v>
      </c>
      <c r="C73" s="213">
        <v>0</v>
      </c>
      <c r="D73" s="213">
        <v>0</v>
      </c>
      <c r="E73" s="213">
        <v>0</v>
      </c>
      <c r="F73" s="213">
        <v>0</v>
      </c>
      <c r="G73" s="213">
        <v>0</v>
      </c>
      <c r="H73" s="213">
        <v>0</v>
      </c>
      <c r="I73" s="213">
        <v>0</v>
      </c>
      <c r="J73" s="213">
        <v>0</v>
      </c>
      <c r="K73" s="213">
        <v>0</v>
      </c>
      <c r="L73" s="213">
        <v>0</v>
      </c>
      <c r="M73" s="213">
        <v>0</v>
      </c>
      <c r="N73" s="213">
        <v>0</v>
      </c>
      <c r="O73" s="213">
        <v>0</v>
      </c>
      <c r="P73" s="213">
        <v>0</v>
      </c>
      <c r="Q73" s="213">
        <v>0</v>
      </c>
    </row>
    <row r="74" spans="1:17" x14ac:dyDescent="0.25">
      <c r="B74" s="13"/>
    </row>
    <row r="75" spans="1:17" x14ac:dyDescent="0.25">
      <c r="A75" s="31" t="s">
        <v>63</v>
      </c>
      <c r="B75" s="70">
        <f t="shared" ref="B75:Q75" si="10">SUM(B76:B77)</f>
        <v>519.85950549544839</v>
      </c>
      <c r="C75" s="70">
        <f t="shared" si="10"/>
        <v>504.80754429866408</v>
      </c>
      <c r="D75" s="70">
        <f t="shared" si="10"/>
        <v>536.52751536793608</v>
      </c>
      <c r="E75" s="70">
        <f t="shared" si="10"/>
        <v>739.99789733375201</v>
      </c>
      <c r="F75" s="70">
        <f t="shared" si="10"/>
        <v>938.74364698962813</v>
      </c>
      <c r="G75" s="70">
        <f t="shared" si="10"/>
        <v>767.05258620934501</v>
      </c>
      <c r="H75" s="70">
        <f t="shared" si="10"/>
        <v>769.55026117713601</v>
      </c>
      <c r="I75" s="70">
        <f t="shared" si="10"/>
        <v>799.98514262968808</v>
      </c>
      <c r="J75" s="70">
        <f t="shared" si="10"/>
        <v>527.38150752907609</v>
      </c>
      <c r="K75" s="70">
        <f t="shared" si="10"/>
        <v>528.25398017290013</v>
      </c>
      <c r="L75" s="70">
        <f t="shared" si="10"/>
        <v>519.67320426435367</v>
      </c>
      <c r="M75" s="70">
        <f t="shared" si="10"/>
        <v>672.48438673359033</v>
      </c>
      <c r="N75" s="70">
        <f t="shared" si="10"/>
        <v>570.28521555958605</v>
      </c>
      <c r="O75" s="70">
        <f t="shared" si="10"/>
        <v>572.04935290398782</v>
      </c>
      <c r="P75" s="70">
        <f t="shared" si="10"/>
        <v>764.3591035466734</v>
      </c>
      <c r="Q75" s="70">
        <f t="shared" si="10"/>
        <v>863.68794154627665</v>
      </c>
    </row>
    <row r="76" spans="1:17" x14ac:dyDescent="0.25">
      <c r="A76" s="55" t="s">
        <v>343</v>
      </c>
      <c r="B76" s="54">
        <v>397.38151549544835</v>
      </c>
      <c r="C76" s="54">
        <v>383.54298429866407</v>
      </c>
      <c r="D76" s="54">
        <v>418.3682153679361</v>
      </c>
      <c r="E76" s="54">
        <v>612.992767333752</v>
      </c>
      <c r="F76" s="54">
        <v>814.0254069896281</v>
      </c>
      <c r="G76" s="54">
        <v>633.25838620934508</v>
      </c>
      <c r="H76" s="54">
        <v>631.86139117713606</v>
      </c>
      <c r="I76" s="54">
        <v>663.88747262968809</v>
      </c>
      <c r="J76" s="54">
        <v>385.60959752907604</v>
      </c>
      <c r="K76" s="54">
        <v>403.87274017290008</v>
      </c>
      <c r="L76" s="54">
        <v>372.09407426435371</v>
      </c>
      <c r="M76" s="54">
        <v>521.4569767335903</v>
      </c>
      <c r="N76" s="54">
        <v>416.61344555958601</v>
      </c>
      <c r="O76" s="54">
        <v>413.5334229039878</v>
      </c>
      <c r="P76" s="54">
        <v>609.34884354667338</v>
      </c>
      <c r="Q76" s="54">
        <v>704.34116154627668</v>
      </c>
    </row>
    <row r="77" spans="1:17" x14ac:dyDescent="0.25">
      <c r="A77" s="52" t="s">
        <v>106</v>
      </c>
      <c r="B77" s="51">
        <v>122.47799000000001</v>
      </c>
      <c r="C77" s="51">
        <v>121.26456</v>
      </c>
      <c r="D77" s="51">
        <v>118.1593</v>
      </c>
      <c r="E77" s="51">
        <v>127.00512999999999</v>
      </c>
      <c r="F77" s="51">
        <v>124.71823999999999</v>
      </c>
      <c r="G77" s="51">
        <v>133.79419999999999</v>
      </c>
      <c r="H77" s="51">
        <v>137.68887000000001</v>
      </c>
      <c r="I77" s="51">
        <v>136.09766999999999</v>
      </c>
      <c r="J77" s="51">
        <v>141.77190999999999</v>
      </c>
      <c r="K77" s="51">
        <v>124.38124000000001</v>
      </c>
      <c r="L77" s="51">
        <v>147.57912999999999</v>
      </c>
      <c r="M77" s="51">
        <v>151.02741</v>
      </c>
      <c r="N77" s="51">
        <v>153.67177000000001</v>
      </c>
      <c r="O77" s="51">
        <v>158.51593</v>
      </c>
      <c r="P77" s="51">
        <v>155.01025999999999</v>
      </c>
      <c r="Q77" s="51">
        <v>159.34678</v>
      </c>
    </row>
    <row r="78" spans="1:17" x14ac:dyDescent="0.25">
      <c r="A78" s="50" t="s">
        <v>105</v>
      </c>
      <c r="B78" s="38">
        <f t="shared" ref="B78:Q78" si="11">SUM(B79:B81)</f>
        <v>519.85950549544839</v>
      </c>
      <c r="C78" s="38">
        <f t="shared" si="11"/>
        <v>504.80754429866414</v>
      </c>
      <c r="D78" s="38">
        <f t="shared" si="11"/>
        <v>536.52751536793596</v>
      </c>
      <c r="E78" s="38">
        <f t="shared" si="11"/>
        <v>739.99789733375189</v>
      </c>
      <c r="F78" s="38">
        <f t="shared" si="11"/>
        <v>938.74364698962813</v>
      </c>
      <c r="G78" s="38">
        <f t="shared" si="11"/>
        <v>767.05258620934501</v>
      </c>
      <c r="H78" s="38">
        <f t="shared" si="11"/>
        <v>769.55026117713601</v>
      </c>
      <c r="I78" s="38">
        <f t="shared" si="11"/>
        <v>799.98514262968808</v>
      </c>
      <c r="J78" s="38">
        <f t="shared" si="11"/>
        <v>527.3815075290762</v>
      </c>
      <c r="K78" s="38">
        <f t="shared" si="11"/>
        <v>528.25398017290013</v>
      </c>
      <c r="L78" s="38">
        <f t="shared" si="11"/>
        <v>519.67320426435356</v>
      </c>
      <c r="M78" s="38">
        <f t="shared" si="11"/>
        <v>672.48438673359021</v>
      </c>
      <c r="N78" s="38">
        <f t="shared" si="11"/>
        <v>570.28521555958616</v>
      </c>
      <c r="O78" s="38">
        <f t="shared" si="11"/>
        <v>572.04935290398771</v>
      </c>
      <c r="P78" s="38">
        <f t="shared" si="11"/>
        <v>764.35910354667328</v>
      </c>
      <c r="Q78" s="38">
        <f t="shared" si="11"/>
        <v>863.68794154627665</v>
      </c>
    </row>
    <row r="79" spans="1:17" x14ac:dyDescent="0.25">
      <c r="A79" s="121" t="s">
        <v>41</v>
      </c>
      <c r="B79" s="120">
        <f>CHI_emi!B$5</f>
        <v>511.383641658839</v>
      </c>
      <c r="C79" s="120">
        <f>CHI_emi!C$5</f>
        <v>497.71892244102946</v>
      </c>
      <c r="D79" s="120">
        <f>CHI_emi!D$5</f>
        <v>524.38642264531836</v>
      </c>
      <c r="E79" s="120">
        <f>CHI_emi!E$5</f>
        <v>722.02952631667415</v>
      </c>
      <c r="F79" s="120">
        <f>CHI_emi!F$5</f>
        <v>906.46899363536397</v>
      </c>
      <c r="G79" s="120">
        <f>CHI_emi!G$5</f>
        <v>743.10774745509343</v>
      </c>
      <c r="H79" s="120">
        <f>CHI_emi!H$5</f>
        <v>746.72552834152589</v>
      </c>
      <c r="I79" s="120">
        <f>CHI_emi!I$5</f>
        <v>775.78927493992569</v>
      </c>
      <c r="J79" s="120">
        <f>CHI_emi!J$5</f>
        <v>521.37728825526074</v>
      </c>
      <c r="K79" s="120">
        <f>CHI_emi!K$5</f>
        <v>516.35220352140084</v>
      </c>
      <c r="L79" s="120">
        <f>CHI_emi!L$5</f>
        <v>510.96022133580652</v>
      </c>
      <c r="M79" s="120">
        <f>CHI_emi!M$5</f>
        <v>653.7223807794453</v>
      </c>
      <c r="N79" s="120">
        <f>CHI_emi!N$5</f>
        <v>556.97715433639462</v>
      </c>
      <c r="O79" s="120">
        <f>CHI_emi!O$5</f>
        <v>558.79175468541973</v>
      </c>
      <c r="P79" s="120">
        <f>CHI_emi!P$5</f>
        <v>741.90240893089242</v>
      </c>
      <c r="Q79" s="120">
        <f>CHI_emi!Q$5</f>
        <v>836.06860961576581</v>
      </c>
    </row>
    <row r="80" spans="1:17" x14ac:dyDescent="0.25">
      <c r="A80" s="179" t="s">
        <v>40</v>
      </c>
      <c r="B80" s="189">
        <f>CHI_emi!B$60</f>
        <v>6.2359197282743999</v>
      </c>
      <c r="C80" s="189">
        <f>CHI_emi!C$60</f>
        <v>4.921579763211934</v>
      </c>
      <c r="D80" s="189">
        <f>CHI_emi!D$60</f>
        <v>9.072754455108198</v>
      </c>
      <c r="E80" s="189">
        <f>CHI_emi!E$60</f>
        <v>14.602482231033282</v>
      </c>
      <c r="F80" s="189">
        <f>CHI_emi!F$60</f>
        <v>28.18017142394412</v>
      </c>
      <c r="G80" s="189">
        <f>CHI_emi!G$60</f>
        <v>19.987071020882787</v>
      </c>
      <c r="H80" s="189">
        <f>CHI_emi!H$60</f>
        <v>18.595890031953303</v>
      </c>
      <c r="I80" s="189">
        <f>CHI_emi!I$60</f>
        <v>20.011138771329961</v>
      </c>
      <c r="J80" s="189">
        <f>CHI_emi!J$60</f>
        <v>3.8443376155977855</v>
      </c>
      <c r="K80" s="189">
        <f>CHI_emi!K$60</f>
        <v>8.655449608310251</v>
      </c>
      <c r="L80" s="189">
        <f>CHI_emi!L$60</f>
        <v>5.3678935685409694</v>
      </c>
      <c r="M80" s="189">
        <f>CHI_emi!M$60</f>
        <v>14.486925622749029</v>
      </c>
      <c r="N80" s="189">
        <f>CHI_emi!N$60</f>
        <v>9.5748280023390766</v>
      </c>
      <c r="O80" s="189">
        <f>CHI_emi!O$60</f>
        <v>9.7930993665868584</v>
      </c>
      <c r="P80" s="189">
        <f>CHI_emi!P$60</f>
        <v>18.429650904025049</v>
      </c>
      <c r="Q80" s="189">
        <f>CHI_emi!Q$60</f>
        <v>24.620827356861732</v>
      </c>
    </row>
    <row r="81" spans="1:17" x14ac:dyDescent="0.25">
      <c r="A81" s="119" t="s">
        <v>39</v>
      </c>
      <c r="B81" s="118">
        <f>CHI_emi!B$108</f>
        <v>2.2399441083349227</v>
      </c>
      <c r="C81" s="118">
        <f>CHI_emi!C$108</f>
        <v>2.1670420944227651</v>
      </c>
      <c r="D81" s="118">
        <f>CHI_emi!D$108</f>
        <v>3.0683382675093758</v>
      </c>
      <c r="E81" s="118">
        <f>CHI_emi!E$108</f>
        <v>3.3658887860445192</v>
      </c>
      <c r="F81" s="118">
        <f>CHI_emi!F$108</f>
        <v>4.0944819303200015</v>
      </c>
      <c r="G81" s="118">
        <f>CHI_emi!G$108</f>
        <v>3.9577677333687449</v>
      </c>
      <c r="H81" s="118">
        <f>CHI_emi!H$108</f>
        <v>4.2288428036568337</v>
      </c>
      <c r="I81" s="118">
        <f>CHI_emi!I$108</f>
        <v>4.1847289184324978</v>
      </c>
      <c r="J81" s="118">
        <f>CHI_emi!J$108</f>
        <v>2.159881658217683</v>
      </c>
      <c r="K81" s="118">
        <f>CHI_emi!K$108</f>
        <v>3.2463270431889972</v>
      </c>
      <c r="L81" s="118">
        <f>CHI_emi!L$108</f>
        <v>3.34508936000615</v>
      </c>
      <c r="M81" s="118">
        <f>CHI_emi!M$108</f>
        <v>4.2750803313958876</v>
      </c>
      <c r="N81" s="118">
        <f>CHI_emi!N$108</f>
        <v>3.7332332208523575</v>
      </c>
      <c r="O81" s="118">
        <f>CHI_emi!O$108</f>
        <v>3.4644988519811077</v>
      </c>
      <c r="P81" s="118">
        <f>CHI_emi!P$108</f>
        <v>4.0270437117558249</v>
      </c>
      <c r="Q81" s="118">
        <f>CHI_emi!Q$108</f>
        <v>2.9985045736491212</v>
      </c>
    </row>
    <row r="82" spans="1:17" x14ac:dyDescent="0.25">
      <c r="A82" s="117"/>
      <c r="B82" s="116"/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</row>
    <row r="83" spans="1:17" x14ac:dyDescent="0.25">
      <c r="A83" s="184" t="s">
        <v>104</v>
      </c>
      <c r="B83" s="212"/>
      <c r="C83" s="212"/>
      <c r="D83" s="212"/>
      <c r="E83" s="212"/>
      <c r="F83" s="212"/>
      <c r="G83" s="212"/>
      <c r="H83" s="212"/>
      <c r="I83" s="212"/>
      <c r="J83" s="212"/>
      <c r="K83" s="212"/>
      <c r="L83" s="212"/>
      <c r="M83" s="212"/>
      <c r="N83" s="212"/>
      <c r="O83" s="212"/>
      <c r="P83" s="212"/>
      <c r="Q83" s="212"/>
    </row>
    <row r="84" spans="1:17" x14ac:dyDescent="0.25">
      <c r="A84" s="110" t="s">
        <v>41</v>
      </c>
      <c r="B84" s="187">
        <f t="shared" ref="B84:Q84" si="12">IF(B$5=0,"",B$5/B$10*1000)</f>
        <v>3160.4852516975034</v>
      </c>
      <c r="C84" s="187">
        <f t="shared" si="12"/>
        <v>3225.1085547658477</v>
      </c>
      <c r="D84" s="187">
        <f t="shared" si="12"/>
        <v>3144.4106834296103</v>
      </c>
      <c r="E84" s="187">
        <f t="shared" si="12"/>
        <v>2272.0679835051901</v>
      </c>
      <c r="F84" s="187">
        <f t="shared" si="12"/>
        <v>1914.9330365287603</v>
      </c>
      <c r="G84" s="187">
        <f t="shared" si="12"/>
        <v>2108.6723982241492</v>
      </c>
      <c r="H84" s="187">
        <f t="shared" si="12"/>
        <v>2266.074077538145</v>
      </c>
      <c r="I84" s="187">
        <f t="shared" si="12"/>
        <v>2210.1006518391855</v>
      </c>
      <c r="J84" s="187">
        <f t="shared" si="12"/>
        <v>2540.5993053690927</v>
      </c>
      <c r="K84" s="187">
        <f t="shared" si="12"/>
        <v>3538.7015183509884</v>
      </c>
      <c r="L84" s="187">
        <f t="shared" si="12"/>
        <v>3299.3402850453426</v>
      </c>
      <c r="M84" s="187">
        <f t="shared" si="12"/>
        <v>2864.9162339304644</v>
      </c>
      <c r="N84" s="187">
        <f t="shared" si="12"/>
        <v>2870.2373496948048</v>
      </c>
      <c r="O84" s="187">
        <f t="shared" si="12"/>
        <v>2695.7519831207887</v>
      </c>
      <c r="P84" s="187">
        <f t="shared" si="12"/>
        <v>2105.7256807549129</v>
      </c>
      <c r="Q84" s="187">
        <f t="shared" si="12"/>
        <v>2040.0678273155463</v>
      </c>
    </row>
    <row r="85" spans="1:17" x14ac:dyDescent="0.25">
      <c r="A85" s="180" t="s">
        <v>40</v>
      </c>
      <c r="B85" s="186">
        <f t="shared" ref="B85:Q85" si="13">IF(B$6=0,"",B$6/B$11*1000)</f>
        <v>19247.292800257037</v>
      </c>
      <c r="C85" s="186">
        <f t="shared" si="13"/>
        <v>19640.847440389629</v>
      </c>
      <c r="D85" s="186">
        <f t="shared" si="13"/>
        <v>19149.398996790085</v>
      </c>
      <c r="E85" s="186">
        <f t="shared" si="13"/>
        <v>13836.849172805305</v>
      </c>
      <c r="F85" s="186">
        <f t="shared" si="13"/>
        <v>11661.904394952715</v>
      </c>
      <c r="G85" s="186">
        <f t="shared" si="13"/>
        <v>12841.773283593542</v>
      </c>
      <c r="H85" s="186">
        <f t="shared" si="13"/>
        <v>13800.346403775469</v>
      </c>
      <c r="I85" s="186">
        <f t="shared" si="13"/>
        <v>13459.469346088625</v>
      </c>
      <c r="J85" s="186">
        <f t="shared" si="13"/>
        <v>15472.199622606833</v>
      </c>
      <c r="K85" s="186">
        <f t="shared" si="13"/>
        <v>22185.794346481711</v>
      </c>
      <c r="L85" s="186">
        <f t="shared" si="13"/>
        <v>18726.976432236053</v>
      </c>
      <c r="M85" s="186">
        <f t="shared" si="13"/>
        <v>16885.257413529092</v>
      </c>
      <c r="N85" s="186">
        <f t="shared" si="13"/>
        <v>16998.504014190254</v>
      </c>
      <c r="O85" s="186">
        <f t="shared" si="13"/>
        <v>18014.242953570061</v>
      </c>
      <c r="P85" s="186">
        <f t="shared" si="13"/>
        <v>16416.731762080795</v>
      </c>
      <c r="Q85" s="186">
        <f t="shared" si="13"/>
        <v>15904.847722369754</v>
      </c>
    </row>
    <row r="86" spans="1:17" x14ac:dyDescent="0.25">
      <c r="A86" s="108" t="s">
        <v>39</v>
      </c>
      <c r="B86" s="185">
        <f t="shared" ref="B86:Q86" si="14">IF(B$7=0,"",B$7/B$12*1000)</f>
        <v>72487.778501897468</v>
      </c>
      <c r="C86" s="185">
        <f t="shared" si="14"/>
        <v>71874.010403181281</v>
      </c>
      <c r="D86" s="185">
        <f t="shared" si="14"/>
        <v>68094.491494586458</v>
      </c>
      <c r="E86" s="185">
        <f t="shared" si="14"/>
        <v>57060.304122517191</v>
      </c>
      <c r="F86" s="185">
        <f t="shared" si="14"/>
        <v>51470.023805751662</v>
      </c>
      <c r="G86" s="185">
        <f t="shared" si="14"/>
        <v>52424.785454521931</v>
      </c>
      <c r="H86" s="185">
        <f t="shared" si="14"/>
        <v>54432.352521555491</v>
      </c>
      <c r="I86" s="185">
        <f t="shared" si="14"/>
        <v>53830.637956881765</v>
      </c>
      <c r="J86" s="185">
        <f t="shared" si="14"/>
        <v>58925.721865340958</v>
      </c>
      <c r="K86" s="185">
        <f t="shared" si="14"/>
        <v>68498.618959843865</v>
      </c>
      <c r="L86" s="185">
        <f t="shared" si="14"/>
        <v>60364.301186258766</v>
      </c>
      <c r="M86" s="185">
        <f t="shared" si="14"/>
        <v>59637.563545458259</v>
      </c>
      <c r="N86" s="185">
        <f t="shared" si="14"/>
        <v>56524.196732896009</v>
      </c>
      <c r="O86" s="185">
        <f t="shared" si="14"/>
        <v>58025.839474130174</v>
      </c>
      <c r="P86" s="185">
        <f t="shared" si="14"/>
        <v>50641.813886752425</v>
      </c>
      <c r="Q86" s="185">
        <f t="shared" si="14"/>
        <v>85363.117176079599</v>
      </c>
    </row>
    <row r="87" spans="1:17" x14ac:dyDescent="0.25">
      <c r="A87" s="184" t="s">
        <v>103</v>
      </c>
      <c r="B87" s="188"/>
      <c r="C87" s="188"/>
      <c r="D87" s="188"/>
      <c r="E87" s="188"/>
      <c r="F87" s="188"/>
      <c r="G87" s="188"/>
      <c r="H87" s="188"/>
      <c r="I87" s="188"/>
      <c r="J87" s="188"/>
      <c r="K87" s="188"/>
      <c r="L87" s="188"/>
      <c r="M87" s="188"/>
      <c r="N87" s="188"/>
      <c r="O87" s="188"/>
      <c r="P87" s="188"/>
      <c r="Q87" s="188"/>
    </row>
    <row r="88" spans="1:17" x14ac:dyDescent="0.25">
      <c r="A88" s="210" t="s">
        <v>41</v>
      </c>
      <c r="B88" s="113">
        <f t="shared" ref="B88:Q88" si="15">IF(SUM(B89,B90)=0,"",SUM(B89,B90))</f>
        <v>2.6805969549903148</v>
      </c>
      <c r="C88" s="113">
        <f t="shared" si="15"/>
        <v>2.8110939026870283</v>
      </c>
      <c r="D88" s="113">
        <f t="shared" si="15"/>
        <v>2.7915922501602179</v>
      </c>
      <c r="E88" s="113">
        <f t="shared" si="15"/>
        <v>1.6061168969653321</v>
      </c>
      <c r="F88" s="113">
        <f t="shared" si="15"/>
        <v>1.3395628094648653</v>
      </c>
      <c r="G88" s="113">
        <f t="shared" si="15"/>
        <v>1.3777938182545943</v>
      </c>
      <c r="H88" s="113">
        <f t="shared" si="15"/>
        <v>1.3518415939660851</v>
      </c>
      <c r="I88" s="113">
        <f t="shared" si="15"/>
        <v>1.3411239215143598</v>
      </c>
      <c r="J88" s="113">
        <f t="shared" si="15"/>
        <v>1.387927382538015</v>
      </c>
      <c r="K88" s="113">
        <f t="shared" si="15"/>
        <v>1.4248108504076702</v>
      </c>
      <c r="L88" s="113">
        <f t="shared" si="15"/>
        <v>1.6727558672451428</v>
      </c>
      <c r="M88" s="113">
        <f t="shared" si="15"/>
        <v>1.5016882575797184</v>
      </c>
      <c r="N88" s="113">
        <f t="shared" si="15"/>
        <v>1.5109285548292104</v>
      </c>
      <c r="O88" s="113">
        <f t="shared" si="15"/>
        <v>1.627596107982785</v>
      </c>
      <c r="P88" s="113">
        <f t="shared" si="15"/>
        <v>1.3312605490294163</v>
      </c>
      <c r="Q88" s="113">
        <f t="shared" si="15"/>
        <v>1.1258548543389</v>
      </c>
    </row>
    <row r="89" spans="1:17" x14ac:dyDescent="0.25">
      <c r="A89" s="179" t="s">
        <v>173</v>
      </c>
      <c r="B89" s="182">
        <f t="shared" ref="B89:Q89" si="16">IF(B$71=0,"",B$71/B$10)</f>
        <v>2.1585632299061168</v>
      </c>
      <c r="C89" s="182">
        <f t="shared" si="16"/>
        <v>2.2944630616036501</v>
      </c>
      <c r="D89" s="182">
        <f t="shared" si="16"/>
        <v>2.2889116471494706</v>
      </c>
      <c r="E89" s="182">
        <f t="shared" si="16"/>
        <v>1.138673104146211</v>
      </c>
      <c r="F89" s="182">
        <f t="shared" si="16"/>
        <v>0.89708868012113252</v>
      </c>
      <c r="G89" s="182">
        <f t="shared" si="16"/>
        <v>0.94166506347022005</v>
      </c>
      <c r="H89" s="182">
        <f t="shared" si="16"/>
        <v>0.92068925287290215</v>
      </c>
      <c r="I89" s="182">
        <f t="shared" si="16"/>
        <v>0.91601583236588768</v>
      </c>
      <c r="J89" s="182">
        <f t="shared" si="16"/>
        <v>0.96701940917801288</v>
      </c>
      <c r="K89" s="182">
        <f t="shared" si="16"/>
        <v>1.0071345364946866</v>
      </c>
      <c r="L89" s="182">
        <f t="shared" si="16"/>
        <v>1.2591413397031779</v>
      </c>
      <c r="M89" s="182">
        <f t="shared" si="16"/>
        <v>1.0990608961073742</v>
      </c>
      <c r="N89" s="182">
        <f t="shared" si="16"/>
        <v>1.1110155818306995</v>
      </c>
      <c r="O89" s="182">
        <f t="shared" si="16"/>
        <v>1.2364571061983538</v>
      </c>
      <c r="P89" s="182">
        <f t="shared" si="16"/>
        <v>0.96341329861491087</v>
      </c>
      <c r="Q89" s="182">
        <f t="shared" si="16"/>
        <v>0.76386134719281751</v>
      </c>
    </row>
    <row r="90" spans="1:17" x14ac:dyDescent="0.25">
      <c r="A90" s="179" t="s">
        <v>172</v>
      </c>
      <c r="B90" s="182">
        <f t="shared" ref="B90:Q90" si="17">IF(B$52=0,"",B$52/B$10)</f>
        <v>0.52203372508419776</v>
      </c>
      <c r="C90" s="182">
        <f t="shared" si="17"/>
        <v>0.5166308410833782</v>
      </c>
      <c r="D90" s="182">
        <f t="shared" si="17"/>
        <v>0.50268060301074746</v>
      </c>
      <c r="E90" s="182">
        <f t="shared" si="17"/>
        <v>0.46744379281912102</v>
      </c>
      <c r="F90" s="182">
        <f t="shared" si="17"/>
        <v>0.44247412934373276</v>
      </c>
      <c r="G90" s="182">
        <f t="shared" si="17"/>
        <v>0.43612875478437441</v>
      </c>
      <c r="H90" s="182">
        <f t="shared" si="17"/>
        <v>0.43115234109318296</v>
      </c>
      <c r="I90" s="182">
        <f t="shared" si="17"/>
        <v>0.42510808914847209</v>
      </c>
      <c r="J90" s="182">
        <f t="shared" si="17"/>
        <v>0.42090797336000207</v>
      </c>
      <c r="K90" s="182">
        <f t="shared" si="17"/>
        <v>0.4176763139129836</v>
      </c>
      <c r="L90" s="182">
        <f t="shared" si="17"/>
        <v>0.41361452754196504</v>
      </c>
      <c r="M90" s="182">
        <f t="shared" si="17"/>
        <v>0.40262736147234407</v>
      </c>
      <c r="N90" s="182">
        <f t="shared" si="17"/>
        <v>0.39991297299851103</v>
      </c>
      <c r="O90" s="182">
        <f t="shared" si="17"/>
        <v>0.39113900178443112</v>
      </c>
      <c r="P90" s="182">
        <f t="shared" si="17"/>
        <v>0.36784725041450539</v>
      </c>
      <c r="Q90" s="182">
        <f t="shared" si="17"/>
        <v>0.36199350714608242</v>
      </c>
    </row>
    <row r="91" spans="1:17" x14ac:dyDescent="0.25">
      <c r="A91" s="180" t="s">
        <v>40</v>
      </c>
      <c r="B91" s="182">
        <f t="shared" ref="B91:Q91" si="18">IF(B$53=0,"",B$53/B$11)</f>
        <v>0.44425015113687977</v>
      </c>
      <c r="C91" s="182">
        <f t="shared" si="18"/>
        <v>0.43034544620244342</v>
      </c>
      <c r="D91" s="182">
        <f t="shared" si="18"/>
        <v>0.42087524800952442</v>
      </c>
      <c r="E91" s="182">
        <f t="shared" si="18"/>
        <v>0.38835838478267493</v>
      </c>
      <c r="F91" s="182">
        <f t="shared" si="18"/>
        <v>0.37814962601567231</v>
      </c>
      <c r="G91" s="182">
        <f t="shared" si="18"/>
        <v>0.36924294138372465</v>
      </c>
      <c r="H91" s="182">
        <f t="shared" si="18"/>
        <v>0.36502972313402166</v>
      </c>
      <c r="I91" s="182">
        <f t="shared" si="18"/>
        <v>0.35991243301717818</v>
      </c>
      <c r="J91" s="182">
        <f t="shared" si="18"/>
        <v>0.35635645765239476</v>
      </c>
      <c r="K91" s="182">
        <f t="shared" si="18"/>
        <v>0.35362041370510316</v>
      </c>
      <c r="L91" s="182">
        <f t="shared" si="18"/>
        <v>0.3501815532070176</v>
      </c>
      <c r="M91" s="182">
        <f t="shared" si="18"/>
        <v>0.34087940682819395</v>
      </c>
      <c r="N91" s="182">
        <f t="shared" si="18"/>
        <v>0.33858130386400914</v>
      </c>
      <c r="O91" s="182">
        <f t="shared" si="18"/>
        <v>0.33115293115718153</v>
      </c>
      <c r="P91" s="182">
        <f t="shared" si="18"/>
        <v>0.32581572177232193</v>
      </c>
      <c r="Q91" s="182">
        <f t="shared" si="18"/>
        <v>0.3243108241062731</v>
      </c>
    </row>
    <row r="92" spans="1:17" x14ac:dyDescent="0.25">
      <c r="A92" s="108" t="s">
        <v>39</v>
      </c>
      <c r="B92" s="112">
        <f t="shared" ref="B92:Q92" si="19">IF(B$54=0,"",B$54/B$12)</f>
        <v>0.29233888604715069</v>
      </c>
      <c r="C92" s="112">
        <f t="shared" si="19"/>
        <v>0.2844028425912874</v>
      </c>
      <c r="D92" s="112">
        <f t="shared" si="19"/>
        <v>0.26573356820475391</v>
      </c>
      <c r="E92" s="112">
        <f t="shared" si="19"/>
        <v>0.25774090070768385</v>
      </c>
      <c r="F92" s="112">
        <f t="shared" si="19"/>
        <v>0.25355097435592389</v>
      </c>
      <c r="G92" s="112">
        <f t="shared" si="19"/>
        <v>0.24186134900842457</v>
      </c>
      <c r="H92" s="112">
        <f t="shared" si="19"/>
        <v>0.23754348909547301</v>
      </c>
      <c r="I92" s="112">
        <f t="shared" si="19"/>
        <v>0.23421340698974136</v>
      </c>
      <c r="J92" s="112">
        <f t="shared" si="19"/>
        <v>0.23189935215597082</v>
      </c>
      <c r="K92" s="112">
        <f t="shared" si="19"/>
        <v>0.23011886858335073</v>
      </c>
      <c r="L92" s="112">
        <f t="shared" si="19"/>
        <v>0.22109416898240816</v>
      </c>
      <c r="M92" s="112">
        <f t="shared" si="19"/>
        <v>0.21522107171459492</v>
      </c>
      <c r="N92" s="112">
        <f t="shared" si="19"/>
        <v>0.2123876084095993</v>
      </c>
      <c r="O92" s="112">
        <f t="shared" si="19"/>
        <v>0.20772788769976369</v>
      </c>
      <c r="P92" s="112">
        <f t="shared" si="19"/>
        <v>0.2043799262975981</v>
      </c>
      <c r="Q92" s="112">
        <f t="shared" si="19"/>
        <v>0.20343592374179936</v>
      </c>
    </row>
    <row r="93" spans="1:17" x14ac:dyDescent="0.25">
      <c r="A93" s="184" t="s">
        <v>102</v>
      </c>
      <c r="B93" s="188"/>
      <c r="C93" s="188"/>
      <c r="D93" s="188"/>
      <c r="E93" s="188"/>
      <c r="F93" s="188"/>
      <c r="G93" s="188"/>
      <c r="H93" s="188"/>
      <c r="I93" s="188"/>
      <c r="J93" s="188"/>
      <c r="K93" s="188"/>
      <c r="L93" s="188"/>
      <c r="M93" s="188"/>
      <c r="N93" s="188"/>
      <c r="O93" s="188"/>
      <c r="P93" s="188"/>
      <c r="Q93" s="188"/>
    </row>
    <row r="94" spans="1:17" x14ac:dyDescent="0.25">
      <c r="A94" s="210" t="s">
        <v>41</v>
      </c>
      <c r="B94" s="113">
        <f t="shared" ref="B94:Q94" si="20">IF(SUM(B95,B96)=0,"",SUM(B95,B96))</f>
        <v>2.4268021281466252</v>
      </c>
      <c r="C94" s="113">
        <f t="shared" si="20"/>
        <v>2.5601278991346947</v>
      </c>
      <c r="D94" s="113">
        <f t="shared" si="20"/>
        <v>2.5491667356426264</v>
      </c>
      <c r="E94" s="113">
        <f t="shared" si="20"/>
        <v>1.3802277410484067</v>
      </c>
      <c r="F94" s="113">
        <f t="shared" si="20"/>
        <v>1.1229048518812779</v>
      </c>
      <c r="G94" s="113">
        <f t="shared" si="20"/>
        <v>1.1714297029968124</v>
      </c>
      <c r="H94" s="113">
        <f t="shared" si="20"/>
        <v>1.1486255792049034</v>
      </c>
      <c r="I94" s="113">
        <f t="shared" si="20"/>
        <v>1.1416206947994199</v>
      </c>
      <c r="J94" s="113">
        <f t="shared" si="20"/>
        <v>1.2045151022837626</v>
      </c>
      <c r="K94" s="113">
        <f t="shared" si="20"/>
        <v>1.2399661489495342</v>
      </c>
      <c r="L94" s="113">
        <f t="shared" si="20"/>
        <v>1.5017838673164747</v>
      </c>
      <c r="M94" s="113">
        <f t="shared" si="20"/>
        <v>1.3340394309609063</v>
      </c>
      <c r="N94" s="113">
        <f t="shared" si="20"/>
        <v>1.3484646356229539</v>
      </c>
      <c r="O94" s="113">
        <f t="shared" si="20"/>
        <v>1.4677017875561631</v>
      </c>
      <c r="P94" s="113">
        <f t="shared" si="20"/>
        <v>1.1771016410195754</v>
      </c>
      <c r="Q94" s="113">
        <f t="shared" si="20"/>
        <v>0.97781893998989511</v>
      </c>
    </row>
    <row r="95" spans="1:17" x14ac:dyDescent="0.25">
      <c r="A95" s="179" t="s">
        <v>173</v>
      </c>
      <c r="B95" s="182">
        <f>IF(CHI_ued!B$15=0,"",CHI_ued!B$15/B$10)</f>
        <v>2.1585632299061173</v>
      </c>
      <c r="C95" s="182">
        <f>IF(CHI_ued!C$15=0,"",CHI_ued!C$15/C$10)</f>
        <v>2.2944630616036501</v>
      </c>
      <c r="D95" s="182">
        <f>IF(CHI_ued!D$15=0,"",CHI_ued!D$15/D$10)</f>
        <v>2.288911647149471</v>
      </c>
      <c r="E95" s="182">
        <f>IF(CHI_ued!E$15=0,"",CHI_ued!E$15/E$10)</f>
        <v>1.138673104146211</v>
      </c>
      <c r="F95" s="182">
        <f>IF(CHI_ued!F$15=0,"",CHI_ued!F$15/F$10)</f>
        <v>0.89708868012113252</v>
      </c>
      <c r="G95" s="182">
        <f>IF(CHI_ued!G$15=0,"",CHI_ued!G$15/G$10)</f>
        <v>0.94166506347022005</v>
      </c>
      <c r="H95" s="182">
        <f>IF(CHI_ued!H$15=0,"",CHI_ued!H$15/H$10)</f>
        <v>0.92068925287290215</v>
      </c>
      <c r="I95" s="182">
        <f>IF(CHI_ued!I$15=0,"",CHI_ued!I$15/I$10)</f>
        <v>0.91601583236588768</v>
      </c>
      <c r="J95" s="182">
        <f>IF(CHI_ued!J$15=0,"",CHI_ued!J$15/J$10)</f>
        <v>0.96701940917801288</v>
      </c>
      <c r="K95" s="182">
        <f>IF(CHI_ued!K$15=0,"",CHI_ued!K$15/K$10)</f>
        <v>1.0071345364946866</v>
      </c>
      <c r="L95" s="182">
        <f>IF(CHI_ued!L$15=0,"",CHI_ued!L$15/L$10)</f>
        <v>1.2591413397031779</v>
      </c>
      <c r="M95" s="182">
        <f>IF(CHI_ued!M$15=0,"",CHI_ued!M$15/M$10)</f>
        <v>1.0990608961073742</v>
      </c>
      <c r="N95" s="182">
        <f>IF(CHI_ued!N$15=0,"",CHI_ued!N$15/N$10)</f>
        <v>1.1110155818306995</v>
      </c>
      <c r="O95" s="182">
        <f>IF(CHI_ued!O$15=0,"",CHI_ued!O$15/O$10)</f>
        <v>1.2364571061983538</v>
      </c>
      <c r="P95" s="182">
        <f>IF(CHI_ued!P$15=0,"",CHI_ued!P$15/P$10)</f>
        <v>0.96341329861491087</v>
      </c>
      <c r="Q95" s="182">
        <f>IF(CHI_ued!Q$15=0,"",CHI_ued!Q$15/Q$10)</f>
        <v>0.76386134719281751</v>
      </c>
    </row>
    <row r="96" spans="1:17" x14ac:dyDescent="0.25">
      <c r="A96" s="179" t="s">
        <v>172</v>
      </c>
      <c r="B96" s="182">
        <f>IF((CHI_ued!B$5-CHI_ued!B$15)=0,"",(CHI_ued!B$5-CHI_ued!B$15)/B$10)</f>
        <v>0.26823889824050795</v>
      </c>
      <c r="C96" s="182">
        <f>IF((CHI_ued!C$5-CHI_ued!C$15)=0,"",(CHI_ued!C$5-CHI_ued!C$15)/C$10)</f>
        <v>0.26566483753104458</v>
      </c>
      <c r="D96" s="182">
        <f>IF((CHI_ued!D$5-CHI_ued!D$15)=0,"",(CHI_ued!D$5-CHI_ued!D$15)/D$10)</f>
        <v>0.26025508849315537</v>
      </c>
      <c r="E96" s="182">
        <f>IF((CHI_ued!E$5-CHI_ued!E$15)=0,"",(CHI_ued!E$5-CHI_ued!E$15)/E$10)</f>
        <v>0.24155463690219567</v>
      </c>
      <c r="F96" s="182">
        <f>IF((CHI_ued!F$5-CHI_ued!F$15)=0,"",(CHI_ued!F$5-CHI_ued!F$15)/F$10)</f>
        <v>0.22581617176014535</v>
      </c>
      <c r="G96" s="182">
        <f>IF((CHI_ued!G$5-CHI_ued!G$15)=0,"",(CHI_ued!G$5-CHI_ued!G$15)/G$10)</f>
        <v>0.22976463952659229</v>
      </c>
      <c r="H96" s="182">
        <f>IF((CHI_ued!H$5-CHI_ued!H$15)=0,"",(CHI_ued!H$5-CHI_ued!H$15)/H$10)</f>
        <v>0.2279363263320012</v>
      </c>
      <c r="I96" s="182">
        <f>IF((CHI_ued!I$5-CHI_ued!I$15)=0,"",(CHI_ued!I$5-CHI_ued!I$15)/I$10)</f>
        <v>0.22560486243353206</v>
      </c>
      <c r="J96" s="182">
        <f>IF((CHI_ued!J$5-CHI_ued!J$15)=0,"",(CHI_ued!J$5-CHI_ued!J$15)/J$10)</f>
        <v>0.23749569310574964</v>
      </c>
      <c r="K96" s="182">
        <f>IF((CHI_ued!K$5-CHI_ued!K$15)=0,"",(CHI_ued!K$5-CHI_ued!K$15)/K$10)</f>
        <v>0.23283161245484754</v>
      </c>
      <c r="L96" s="182">
        <f>IF((CHI_ued!L$5-CHI_ued!L$15)=0,"",(CHI_ued!L$5-CHI_ued!L$15)/L$10)</f>
        <v>0.24264252761329674</v>
      </c>
      <c r="M96" s="182">
        <f>IF((CHI_ued!M$5-CHI_ued!M$15)=0,"",(CHI_ued!M$5-CHI_ued!M$15)/M$10)</f>
        <v>0.23497853485353198</v>
      </c>
      <c r="N96" s="182">
        <f>IF((CHI_ued!N$5-CHI_ued!N$15)=0,"",(CHI_ued!N$5-CHI_ued!N$15)/N$10)</f>
        <v>0.23744905379225442</v>
      </c>
      <c r="O96" s="182">
        <f>IF((CHI_ued!O$5-CHI_ued!O$15)=0,"",(CHI_ued!O$5-CHI_ued!O$15)/O$10)</f>
        <v>0.23124468135780921</v>
      </c>
      <c r="P96" s="182">
        <f>IF((CHI_ued!P$5-CHI_ued!P$15)=0,"",(CHI_ued!P$5-CHI_ued!P$15)/P$10)</f>
        <v>0.21368834240466453</v>
      </c>
      <c r="Q96" s="182">
        <f>IF((CHI_ued!Q$5-CHI_ued!Q$15)=0,"",(CHI_ued!Q$5-CHI_ued!Q$15)/Q$10)</f>
        <v>0.21395759279707754</v>
      </c>
    </row>
    <row r="97" spans="1:17" x14ac:dyDescent="0.25">
      <c r="A97" s="180" t="s">
        <v>40</v>
      </c>
      <c r="B97" s="182">
        <f>IF(CHI_ued!B$60=0,"",CHI_ued!B$60/B$11)</f>
        <v>0.25116160086820616</v>
      </c>
      <c r="C97" s="182">
        <f>IF(CHI_ued!C$60=0,"",CHI_ued!C$60/C$11)</f>
        <v>0.24409591076652951</v>
      </c>
      <c r="D97" s="182">
        <f>IF(CHI_ued!D$60=0,"",CHI_ued!D$60/D$11)</f>
        <v>0.23861988454163158</v>
      </c>
      <c r="E97" s="182">
        <f>IF(CHI_ued!E$60=0,"",CHI_ued!E$60/E$11)</f>
        <v>0.22247285177272985</v>
      </c>
      <c r="F97" s="182">
        <f>IF(CHI_ued!F$60=0,"",CHI_ued!F$60/F$11)</f>
        <v>0.21323423651690498</v>
      </c>
      <c r="G97" s="182">
        <f>IF(CHI_ued!G$60=0,"",CHI_ued!G$60/G$11)</f>
        <v>0.21301638045051277</v>
      </c>
      <c r="H97" s="182">
        <f>IF(CHI_ued!H$60=0,"",CHI_ued!H$60/H$11)</f>
        <v>0.21347300734288768</v>
      </c>
      <c r="I97" s="182">
        <f>IF(CHI_ued!I$60=0,"",CHI_ued!I$60/I$11)</f>
        <v>0.20967162037044371</v>
      </c>
      <c r="J97" s="182">
        <f>IF(CHI_ued!J$60=0,"",CHI_ued!J$60/J$11)</f>
        <v>0.21281906751295437</v>
      </c>
      <c r="K97" s="182">
        <f>IF(CHI_ued!K$60=0,"",CHI_ued!K$60/K$11)</f>
        <v>0.22883103883938588</v>
      </c>
      <c r="L97" s="182">
        <f>IF(CHI_ued!L$60=0,"",CHI_ued!L$60/L$11)</f>
        <v>0.22856898528043815</v>
      </c>
      <c r="M97" s="182">
        <f>IF(CHI_ued!M$60=0,"",CHI_ued!M$60/M$11)</f>
        <v>0.21763919716715552</v>
      </c>
      <c r="N97" s="182">
        <f>IF(CHI_ued!N$60=0,"",CHI_ued!N$60/N$11)</f>
        <v>0.21852013552358809</v>
      </c>
      <c r="O97" s="182">
        <f>IF(CHI_ued!O$60=0,"",CHI_ued!O$60/O$11)</f>
        <v>0.21299507604256745</v>
      </c>
      <c r="P97" s="182">
        <f>IF(CHI_ued!P$60=0,"",CHI_ued!P$60/P$11)</f>
        <v>0.20494943716034514</v>
      </c>
      <c r="Q97" s="182">
        <f>IF(CHI_ued!Q$60=0,"",CHI_ued!Q$60/Q$11)</f>
        <v>0.20148738267215477</v>
      </c>
    </row>
    <row r="98" spans="1:17" x14ac:dyDescent="0.25">
      <c r="A98" s="108" t="s">
        <v>39</v>
      </c>
      <c r="B98" s="112">
        <f>IF(CHI_ued!B$108=0,"",CHI_ued!B$108/B$12)</f>
        <v>0.16162449344705115</v>
      </c>
      <c r="C98" s="112">
        <f>IF(CHI_ued!C$108=0,"",CHI_ued!C$108/C$12)</f>
        <v>0.15775981752128868</v>
      </c>
      <c r="D98" s="112">
        <f>IF(CHI_ued!D$108=0,"",CHI_ued!D$108/D$12)</f>
        <v>0.14653239494708087</v>
      </c>
      <c r="E98" s="112">
        <f>IF(CHI_ued!E$108=0,"",CHI_ued!E$108/E$12)</f>
        <v>0.14344473910447289</v>
      </c>
      <c r="F98" s="112">
        <f>IF(CHI_ued!F$108=0,"",CHI_ued!F$108/F$12)</f>
        <v>0.13948976060672949</v>
      </c>
      <c r="G98" s="112">
        <f>IF(CHI_ued!G$108=0,"",CHI_ued!G$108/G$12)</f>
        <v>0.13997299319738579</v>
      </c>
      <c r="H98" s="112">
        <f>IF(CHI_ued!H$108=0,"",CHI_ued!H$108/H$12)</f>
        <v>0.13731415333453773</v>
      </c>
      <c r="I98" s="112">
        <f>IF(CHI_ued!I$108=0,"",CHI_ued!I$108/I$12)</f>
        <v>0.13500630438674235</v>
      </c>
      <c r="J98" s="112">
        <f>IF(CHI_ued!J$108=0,"",CHI_ued!J$108/J$12)</f>
        <v>0.13632829029732582</v>
      </c>
      <c r="K98" s="112">
        <f>IF(CHI_ued!K$108=0,"",CHI_ued!K$108/K$12)</f>
        <v>0.14542996231704355</v>
      </c>
      <c r="L98" s="112">
        <f>IF(CHI_ued!L$108=0,"",CHI_ued!L$108/L$12)</f>
        <v>0.14063296986933549</v>
      </c>
      <c r="M98" s="112">
        <f>IF(CHI_ued!M$108=0,"",CHI_ued!M$108/M$12)</f>
        <v>0.13453926262366489</v>
      </c>
      <c r="N98" s="112">
        <f>IF(CHI_ued!N$108=0,"",CHI_ued!N$108/N$12)</f>
        <v>0.140670786888867</v>
      </c>
      <c r="O98" s="112">
        <f>IF(CHI_ued!O$108=0,"",CHI_ued!O$108/O$12)</f>
        <v>0.13731394154702478</v>
      </c>
      <c r="P98" s="112">
        <f>IF(CHI_ued!P$108=0,"",CHI_ued!P$108/P$12)</f>
        <v>0.13278269103584472</v>
      </c>
      <c r="Q98" s="112">
        <f>IF(CHI_ued!Q$108=0,"",CHI_ued!Q$108/Q$12)</f>
        <v>0.13100264152100075</v>
      </c>
    </row>
    <row r="99" spans="1:17" x14ac:dyDescent="0.25">
      <c r="A99" s="39" t="s">
        <v>171</v>
      </c>
      <c r="B99" s="211">
        <f t="shared" ref="B99:Q99" si="21">IF(B$51=0,"",B$78/B$51)</f>
        <v>0.83707495871931437</v>
      </c>
      <c r="C99" s="211">
        <f t="shared" si="21"/>
        <v>0.80655124608094664</v>
      </c>
      <c r="D99" s="211">
        <f t="shared" si="21"/>
        <v>0.83231075851754444</v>
      </c>
      <c r="E99" s="211">
        <f t="shared" si="21"/>
        <v>0.93020442347871779</v>
      </c>
      <c r="F99" s="211">
        <f t="shared" si="21"/>
        <v>1.0622050219601313</v>
      </c>
      <c r="G99" s="211">
        <f t="shared" si="21"/>
        <v>0.93623440396245172</v>
      </c>
      <c r="H99" s="211">
        <f t="shared" si="21"/>
        <v>0.97089655599009417</v>
      </c>
      <c r="I99" s="211">
        <f t="shared" si="21"/>
        <v>1.0208316597291638</v>
      </c>
      <c r="J99" s="211">
        <f t="shared" si="21"/>
        <v>0.80742297211622416</v>
      </c>
      <c r="K99" s="211">
        <f t="shared" si="21"/>
        <v>0.97743481326408133</v>
      </c>
      <c r="L99" s="211">
        <f t="shared" si="21"/>
        <v>0.91480116104865572</v>
      </c>
      <c r="M99" s="211">
        <f t="shared" si="21"/>
        <v>1.1376908532673351</v>
      </c>
      <c r="N99" s="211">
        <f t="shared" si="21"/>
        <v>1.0220450066294731</v>
      </c>
      <c r="O99" s="211">
        <f t="shared" si="21"/>
        <v>1.0271509234937222</v>
      </c>
      <c r="P99" s="211">
        <f t="shared" si="21"/>
        <v>1.217446137550245</v>
      </c>
      <c r="Q99" s="211">
        <f t="shared" si="21"/>
        <v>1.3061015543353334</v>
      </c>
    </row>
    <row r="100" spans="1:17" x14ac:dyDescent="0.25">
      <c r="A100" s="210" t="s">
        <v>170</v>
      </c>
      <c r="B100" s="109">
        <f t="shared" ref="B100:Q100" si="22">IF(B$52=0,"",B$79/B$52)</f>
        <v>0.91578817495336584</v>
      </c>
      <c r="C100" s="109">
        <f t="shared" si="22"/>
        <v>0.88934897371035637</v>
      </c>
      <c r="D100" s="109">
        <f t="shared" si="22"/>
        <v>0.91692663870504088</v>
      </c>
      <c r="E100" s="109">
        <f t="shared" si="22"/>
        <v>1.0126015873794079</v>
      </c>
      <c r="F100" s="109">
        <f t="shared" si="22"/>
        <v>1.1438664487648234</v>
      </c>
      <c r="G100" s="109">
        <f t="shared" si="22"/>
        <v>1.0186861652508039</v>
      </c>
      <c r="H100" s="109">
        <f t="shared" si="22"/>
        <v>1.0488655856675277</v>
      </c>
      <c r="I100" s="109">
        <f t="shared" si="22"/>
        <v>1.0973754220329921</v>
      </c>
      <c r="J100" s="109">
        <f t="shared" si="22"/>
        <v>0.87892053736137665</v>
      </c>
      <c r="K100" s="109">
        <f t="shared" si="22"/>
        <v>1.0537800993110824</v>
      </c>
      <c r="L100" s="109">
        <f t="shared" si="22"/>
        <v>0.99105592145098609</v>
      </c>
      <c r="M100" s="109">
        <f t="shared" si="22"/>
        <v>1.2176068207299358</v>
      </c>
      <c r="N100" s="109">
        <f t="shared" si="22"/>
        <v>1.1023286141368609</v>
      </c>
      <c r="O100" s="109">
        <f t="shared" si="22"/>
        <v>1.0972048415226907</v>
      </c>
      <c r="P100" s="109">
        <f t="shared" si="22"/>
        <v>1.2807896795216678</v>
      </c>
      <c r="Q100" s="109">
        <f t="shared" si="22"/>
        <v>1.3680683701746663</v>
      </c>
    </row>
    <row r="101" spans="1:17" x14ac:dyDescent="0.25">
      <c r="A101" s="180" t="s">
        <v>169</v>
      </c>
      <c r="B101" s="178">
        <f t="shared" ref="B101:Q101" si="23">IF(B$53=0,"",B$80/B$53)</f>
        <v>0.1098891813352771</v>
      </c>
      <c r="C101" s="178">
        <f t="shared" si="23"/>
        <v>8.1909993351272067E-2</v>
      </c>
      <c r="D101" s="178">
        <f t="shared" si="23"/>
        <v>0.13940899905523432</v>
      </c>
      <c r="E101" s="178">
        <f t="shared" si="23"/>
        <v>0.19476646035489573</v>
      </c>
      <c r="F101" s="178">
        <f t="shared" si="23"/>
        <v>0.336866240410921</v>
      </c>
      <c r="G101" s="178">
        <f t="shared" si="23"/>
        <v>0.2457460671407366</v>
      </c>
      <c r="H101" s="178">
        <f t="shared" si="23"/>
        <v>0.25902592698660309</v>
      </c>
      <c r="I101" s="178">
        <f t="shared" si="23"/>
        <v>0.29308815624106438</v>
      </c>
      <c r="J101" s="178">
        <f t="shared" si="23"/>
        <v>7.1607765408792462E-2</v>
      </c>
      <c r="K101" s="178">
        <f t="shared" si="23"/>
        <v>0.20095098134787628</v>
      </c>
      <c r="L101" s="178">
        <f t="shared" si="23"/>
        <v>0.12217351202234225</v>
      </c>
      <c r="M101" s="178">
        <f t="shared" si="23"/>
        <v>0.31432764047003048</v>
      </c>
      <c r="N101" s="178">
        <f t="shared" si="23"/>
        <v>0.21523103047780584</v>
      </c>
      <c r="O101" s="178">
        <f t="shared" si="23"/>
        <v>0.24363919008384019</v>
      </c>
      <c r="P101" s="178">
        <f t="shared" si="23"/>
        <v>0.44029489052427762</v>
      </c>
      <c r="Q101" s="178">
        <f t="shared" si="23"/>
        <v>0.53999010757252308</v>
      </c>
    </row>
    <row r="102" spans="1:17" x14ac:dyDescent="0.25">
      <c r="A102" s="108" t="s">
        <v>39</v>
      </c>
      <c r="B102" s="107">
        <f t="shared" ref="B102:Q102" si="24">IF(B$54=0,"",B$81/B$54)</f>
        <v>0.38046478722981059</v>
      </c>
      <c r="C102" s="107">
        <f t="shared" si="24"/>
        <v>0.35209582908341336</v>
      </c>
      <c r="D102" s="107">
        <f t="shared" si="24"/>
        <v>0.40118505408994021</v>
      </c>
      <c r="E102" s="107">
        <f t="shared" si="24"/>
        <v>0.44857918328097329</v>
      </c>
      <c r="F102" s="107">
        <f t="shared" si="24"/>
        <v>0.5349196912903722</v>
      </c>
      <c r="G102" s="107">
        <f t="shared" si="24"/>
        <v>0.46635432221535594</v>
      </c>
      <c r="H102" s="107">
        <f t="shared" si="24"/>
        <v>0.47567350840556155</v>
      </c>
      <c r="I102" s="107">
        <f t="shared" si="24"/>
        <v>0.49619748001492253</v>
      </c>
      <c r="J102" s="107">
        <f t="shared" si="24"/>
        <v>0.34401527378878</v>
      </c>
      <c r="K102" s="107">
        <f t="shared" si="24"/>
        <v>0.44006535737664515</v>
      </c>
      <c r="L102" s="107">
        <f t="shared" si="24"/>
        <v>0.39059293084789809</v>
      </c>
      <c r="M102" s="107">
        <f t="shared" si="24"/>
        <v>0.52674204669769131</v>
      </c>
      <c r="N102" s="107">
        <f t="shared" si="24"/>
        <v>0.45389291500177614</v>
      </c>
      <c r="O102" s="107">
        <f t="shared" si="24"/>
        <v>0.46525088437760281</v>
      </c>
      <c r="P102" s="107">
        <f t="shared" si="24"/>
        <v>0.59866407422348378</v>
      </c>
      <c r="Q102" s="107">
        <f t="shared" si="24"/>
        <v>0.65959507849718291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theme="4" tint="0.39997558519241921"/>
    <pageSetUpPr fitToPage="1"/>
  </sheetPr>
  <dimension ref="A1:Q24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127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41</v>
      </c>
      <c r="B5" s="96">
        <v>2867.3767487150676</v>
      </c>
      <c r="C5" s="96">
        <v>3045.1379285112639</v>
      </c>
      <c r="D5" s="96">
        <v>3175.9722926348009</v>
      </c>
      <c r="E5" s="96">
        <v>2449.9888495469572</v>
      </c>
      <c r="F5" s="96">
        <v>2399.1247437375896</v>
      </c>
      <c r="G5" s="96">
        <v>2304.5221755074676</v>
      </c>
      <c r="H5" s="96">
        <v>2232.2160120302219</v>
      </c>
      <c r="I5" s="96">
        <v>2230.2732851498431</v>
      </c>
      <c r="J5" s="96">
        <v>1956.0596194191717</v>
      </c>
      <c r="K5" s="96">
        <v>1671.5270471627616</v>
      </c>
      <c r="L5" s="96">
        <v>2085.0943340645695</v>
      </c>
      <c r="M5" s="96">
        <v>2002.4550737987213</v>
      </c>
      <c r="N5" s="96">
        <v>1908.9947644489073</v>
      </c>
      <c r="O5" s="96">
        <v>2119.2285373447103</v>
      </c>
      <c r="P5" s="96">
        <v>2096.3534612396429</v>
      </c>
      <c r="Q5" s="96">
        <v>1900.7094752633461</v>
      </c>
    </row>
    <row r="6" spans="1:17" x14ac:dyDescent="0.25">
      <c r="A6" s="132" t="s">
        <v>83</v>
      </c>
      <c r="B6" s="160">
        <v>5.3274812819534443</v>
      </c>
      <c r="C6" s="160">
        <v>5.3392723758543275</v>
      </c>
      <c r="D6" s="160">
        <v>5.4561585349204096</v>
      </c>
      <c r="E6" s="160">
        <v>6.802780940945464</v>
      </c>
      <c r="F6" s="160">
        <v>7.5604520623033791</v>
      </c>
      <c r="G6" s="160">
        <v>6.9595556760828075</v>
      </c>
      <c r="H6" s="160">
        <v>6.7922129772051481</v>
      </c>
      <c r="I6" s="160">
        <v>6.7446384595925064</v>
      </c>
      <c r="J6" s="160">
        <v>5.6594291678341566</v>
      </c>
      <c r="K6" s="160">
        <v>4.674833789745759</v>
      </c>
      <c r="L6" s="160">
        <v>4.9187988513334799</v>
      </c>
      <c r="M6" s="160">
        <v>5.1221986087615496</v>
      </c>
      <c r="N6" s="160">
        <v>4.8205482419554047</v>
      </c>
      <c r="O6" s="160">
        <v>4.8588378539825579</v>
      </c>
      <c r="P6" s="160">
        <v>5.5263590041903328</v>
      </c>
      <c r="Q6" s="160">
        <v>5.8304791731375873</v>
      </c>
    </row>
    <row r="7" spans="1:17" x14ac:dyDescent="0.25">
      <c r="A7" s="76" t="s">
        <v>82</v>
      </c>
      <c r="B7" s="159">
        <v>34.628628332697382</v>
      </c>
      <c r="C7" s="159">
        <v>34.705270443053131</v>
      </c>
      <c r="D7" s="159">
        <v>35.465030476982662</v>
      </c>
      <c r="E7" s="159">
        <v>44.218076116145518</v>
      </c>
      <c r="F7" s="159">
        <v>49.142938404971957</v>
      </c>
      <c r="G7" s="159">
        <v>45.237111894538245</v>
      </c>
      <c r="H7" s="159">
        <v>44.149384351833461</v>
      </c>
      <c r="I7" s="159">
        <v>43.840149987351289</v>
      </c>
      <c r="J7" s="159">
        <v>36.786289590922017</v>
      </c>
      <c r="K7" s="159">
        <v>30.386419633347433</v>
      </c>
      <c r="L7" s="159">
        <v>31.97219253366762</v>
      </c>
      <c r="M7" s="159">
        <v>33.294290956950071</v>
      </c>
      <c r="N7" s="159">
        <v>31.33356357271013</v>
      </c>
      <c r="O7" s="159">
        <v>31.582446050886624</v>
      </c>
      <c r="P7" s="159">
        <v>35.921333527237159</v>
      </c>
      <c r="Q7" s="159">
        <v>37.898114625394314</v>
      </c>
    </row>
    <row r="8" spans="1:17" x14ac:dyDescent="0.25">
      <c r="A8" s="76" t="s">
        <v>81</v>
      </c>
      <c r="B8" s="159">
        <v>6.392977538344133</v>
      </c>
      <c r="C8" s="159">
        <v>6.4071268510251933</v>
      </c>
      <c r="D8" s="159">
        <v>6.547390241904492</v>
      </c>
      <c r="E8" s="159">
        <v>8.1633371291345576</v>
      </c>
      <c r="F8" s="159">
        <v>9.072542474764056</v>
      </c>
      <c r="G8" s="159">
        <v>8.3514668112993693</v>
      </c>
      <c r="H8" s="159">
        <v>8.150655572646178</v>
      </c>
      <c r="I8" s="159">
        <v>8.0935661515110091</v>
      </c>
      <c r="J8" s="159">
        <v>6.7913150014009878</v>
      </c>
      <c r="K8" s="159">
        <v>5.6098005476949115</v>
      </c>
      <c r="L8" s="159">
        <v>5.9025586216001766</v>
      </c>
      <c r="M8" s="159">
        <v>6.1466383305138601</v>
      </c>
      <c r="N8" s="159">
        <v>5.7846578903464865</v>
      </c>
      <c r="O8" s="159">
        <v>5.8306054247790691</v>
      </c>
      <c r="P8" s="159">
        <v>6.631630805028399</v>
      </c>
      <c r="Q8" s="159">
        <v>6.996575007765105</v>
      </c>
    </row>
    <row r="9" spans="1:17" x14ac:dyDescent="0.25">
      <c r="A9" s="76" t="s">
        <v>80</v>
      </c>
      <c r="B9" s="159">
        <v>50.61107217855772</v>
      </c>
      <c r="C9" s="159">
        <v>50.723087570616116</v>
      </c>
      <c r="D9" s="159">
        <v>51.833506081743899</v>
      </c>
      <c r="E9" s="159">
        <v>64.626418938981914</v>
      </c>
      <c r="F9" s="159">
        <v>71.824294591882108</v>
      </c>
      <c r="G9" s="159">
        <v>66.115778922786674</v>
      </c>
      <c r="H9" s="159">
        <v>64.526023283448907</v>
      </c>
      <c r="I9" s="159">
        <v>64.074065366128821</v>
      </c>
      <c r="J9" s="159">
        <v>53.764577094424489</v>
      </c>
      <c r="K9" s="159">
        <v>44.410921002584715</v>
      </c>
      <c r="L9" s="159">
        <v>46.728589087668063</v>
      </c>
      <c r="M9" s="159">
        <v>48.660886783234723</v>
      </c>
      <c r="N9" s="159">
        <v>45.795208298576348</v>
      </c>
      <c r="O9" s="159">
        <v>46.158959612834302</v>
      </c>
      <c r="P9" s="159">
        <v>52.500410539808165</v>
      </c>
      <c r="Q9" s="159">
        <v>55.389552144807084</v>
      </c>
    </row>
    <row r="10" spans="1:17" x14ac:dyDescent="0.25">
      <c r="A10" s="129" t="s">
        <v>79</v>
      </c>
      <c r="B10" s="158">
        <v>14.916947589469641</v>
      </c>
      <c r="C10" s="158">
        <v>14.949962652392117</v>
      </c>
      <c r="D10" s="158">
        <v>15.277243897777147</v>
      </c>
      <c r="E10" s="158">
        <v>19.047786634647299</v>
      </c>
      <c r="F10" s="158">
        <v>21.16926577444946</v>
      </c>
      <c r="G10" s="158">
        <v>19.486755893031862</v>
      </c>
      <c r="H10" s="158">
        <v>19.018196336174412</v>
      </c>
      <c r="I10" s="158">
        <v>18.884987686859017</v>
      </c>
      <c r="J10" s="158">
        <v>15.846401669935638</v>
      </c>
      <c r="K10" s="158">
        <v>13.089534611288125</v>
      </c>
      <c r="L10" s="158">
        <v>13.772636783733743</v>
      </c>
      <c r="M10" s="158">
        <v>14.342156104532339</v>
      </c>
      <c r="N10" s="158">
        <v>13.497535077475135</v>
      </c>
      <c r="O10" s="158">
        <v>13.604745991151162</v>
      </c>
      <c r="P10" s="158">
        <v>15.473805211732934</v>
      </c>
      <c r="Q10" s="158">
        <v>16.325341684785244</v>
      </c>
    </row>
    <row r="11" spans="1:17" x14ac:dyDescent="0.25">
      <c r="A11" s="92" t="s">
        <v>125</v>
      </c>
      <c r="B11" s="91">
        <v>2.671309832777081</v>
      </c>
      <c r="C11" s="91">
        <v>1.1688550253327294</v>
      </c>
      <c r="D11" s="91">
        <v>3.0554487795554293</v>
      </c>
      <c r="E11" s="91">
        <v>3.8095573269294598</v>
      </c>
      <c r="F11" s="91">
        <v>4.2338531548898919</v>
      </c>
      <c r="G11" s="91">
        <v>3.8973511786063724</v>
      </c>
      <c r="H11" s="91">
        <v>3.8036392672348827</v>
      </c>
      <c r="I11" s="91">
        <v>3.7769975373718032</v>
      </c>
      <c r="J11" s="91">
        <v>1.0663795175309165</v>
      </c>
      <c r="K11" s="91">
        <v>2.617906922257625</v>
      </c>
      <c r="L11" s="91">
        <v>2.7545273567467485</v>
      </c>
      <c r="M11" s="91">
        <v>2.8684312209064675</v>
      </c>
      <c r="N11" s="91">
        <v>2.6995070154950267</v>
      </c>
      <c r="O11" s="91">
        <v>2.5508749325114972</v>
      </c>
      <c r="P11" s="91">
        <v>3.0947610423465863</v>
      </c>
      <c r="Q11" s="91">
        <v>3.2650683369570492</v>
      </c>
    </row>
    <row r="12" spans="1:17" x14ac:dyDescent="0.25">
      <c r="A12" s="92" t="s">
        <v>26</v>
      </c>
      <c r="B12" s="91">
        <v>4.4750842768408923</v>
      </c>
      <c r="C12" s="91">
        <v>3.6717769146216037</v>
      </c>
      <c r="D12" s="91">
        <v>4.5831731693331443</v>
      </c>
      <c r="E12" s="91">
        <v>5.7143359903941899</v>
      </c>
      <c r="F12" s="91">
        <v>6.3507797323348383</v>
      </c>
      <c r="G12" s="91">
        <v>5.8460267679095574</v>
      </c>
      <c r="H12" s="91">
        <v>5.7054589008523235</v>
      </c>
      <c r="I12" s="91">
        <v>5.6654963060577046</v>
      </c>
      <c r="J12" s="91">
        <v>1.9615864104976177</v>
      </c>
      <c r="K12" s="91">
        <v>3.9268603833864373</v>
      </c>
      <c r="L12" s="91">
        <v>4.1317910351201226</v>
      </c>
      <c r="M12" s="91">
        <v>4.3026468313597004</v>
      </c>
      <c r="N12" s="91">
        <v>4.0492605232425403</v>
      </c>
      <c r="O12" s="91">
        <v>4.081423797345348</v>
      </c>
      <c r="P12" s="91">
        <v>4.6421415635198784</v>
      </c>
      <c r="Q12" s="91">
        <v>4.8976025054355734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7.7705534798516682</v>
      </c>
      <c r="C14" s="157">
        <v>10.109330712437783</v>
      </c>
      <c r="D14" s="157">
        <v>7.6386219488885745</v>
      </c>
      <c r="E14" s="157">
        <v>9.5238933173236493</v>
      </c>
      <c r="F14" s="157">
        <v>10.58463288722473</v>
      </c>
      <c r="G14" s="157">
        <v>9.7433779465159311</v>
      </c>
      <c r="H14" s="157">
        <v>9.509098168087208</v>
      </c>
      <c r="I14" s="157">
        <v>9.4424938434295083</v>
      </c>
      <c r="J14" s="157">
        <v>12.818435741907104</v>
      </c>
      <c r="K14" s="157">
        <v>6.5447673056440623</v>
      </c>
      <c r="L14" s="157">
        <v>6.8863183918668724</v>
      </c>
      <c r="M14" s="157">
        <v>7.1710780522661706</v>
      </c>
      <c r="N14" s="157">
        <v>6.7487675387375674</v>
      </c>
      <c r="O14" s="157">
        <v>6.9724472612943158</v>
      </c>
      <c r="P14" s="157">
        <v>7.7369026058664678</v>
      </c>
      <c r="Q14" s="157">
        <v>8.1626708423926218</v>
      </c>
    </row>
    <row r="15" spans="1:17" x14ac:dyDescent="0.25">
      <c r="A15" s="232" t="s">
        <v>185</v>
      </c>
      <c r="B15" s="246">
        <v>2308.968532006133</v>
      </c>
      <c r="C15" s="246">
        <v>2485.4938099999999</v>
      </c>
      <c r="D15" s="246">
        <v>2604.0765700000002</v>
      </c>
      <c r="E15" s="246">
        <v>1736.94481</v>
      </c>
      <c r="F15" s="246">
        <v>1606.6642299999999</v>
      </c>
      <c r="G15" s="246">
        <v>1575.0455488447917</v>
      </c>
      <c r="H15" s="246">
        <v>1520.2796700000004</v>
      </c>
      <c r="I15" s="246">
        <v>1523.3235399999999</v>
      </c>
      <c r="J15" s="246">
        <v>1362.8577700000001</v>
      </c>
      <c r="K15" s="246">
        <v>1181.52709</v>
      </c>
      <c r="L15" s="246">
        <v>1569.5228004343389</v>
      </c>
      <c r="M15" s="246">
        <v>1465.5638789978011</v>
      </c>
      <c r="N15" s="246">
        <v>1403.7215208866728</v>
      </c>
      <c r="O15" s="246">
        <v>1609.9419086875362</v>
      </c>
      <c r="P15" s="246">
        <v>1517.0995674949897</v>
      </c>
      <c r="Q15" s="246">
        <v>1289.5787541364323</v>
      </c>
    </row>
    <row r="16" spans="1:17" x14ac:dyDescent="0.25">
      <c r="A16" s="245" t="s">
        <v>33</v>
      </c>
      <c r="B16" s="244">
        <v>0</v>
      </c>
      <c r="C16" s="244">
        <v>0</v>
      </c>
      <c r="D16" s="244">
        <v>0</v>
      </c>
      <c r="E16" s="244">
        <v>0</v>
      </c>
      <c r="F16" s="244">
        <v>0</v>
      </c>
      <c r="G16" s="244">
        <v>0</v>
      </c>
      <c r="H16" s="244">
        <v>0</v>
      </c>
      <c r="I16" s="244">
        <v>0</v>
      </c>
      <c r="J16" s="244">
        <v>0</v>
      </c>
      <c r="K16" s="244">
        <v>0</v>
      </c>
      <c r="L16" s="244">
        <v>0</v>
      </c>
      <c r="M16" s="244">
        <v>0</v>
      </c>
      <c r="N16" s="244">
        <v>0</v>
      </c>
      <c r="O16" s="244">
        <v>0</v>
      </c>
      <c r="P16" s="244">
        <v>0</v>
      </c>
      <c r="Q16" s="244">
        <v>0</v>
      </c>
    </row>
    <row r="17" spans="1:17" x14ac:dyDescent="0.25">
      <c r="A17" s="245" t="s">
        <v>31</v>
      </c>
      <c r="B17" s="244">
        <v>15.381703625763656</v>
      </c>
      <c r="C17" s="244">
        <v>226.99968000000001</v>
      </c>
      <c r="D17" s="244">
        <v>314.49898999999999</v>
      </c>
      <c r="E17" s="244">
        <v>282.60080999999997</v>
      </c>
      <c r="F17" s="244">
        <v>280.19367</v>
      </c>
      <c r="G17" s="244">
        <v>373.6027515047283</v>
      </c>
      <c r="H17" s="244">
        <v>401.99405999999999</v>
      </c>
      <c r="I17" s="244">
        <v>425.60336000000001</v>
      </c>
      <c r="J17" s="244">
        <v>386.60545000000002</v>
      </c>
      <c r="K17" s="244">
        <v>347.59702999999996</v>
      </c>
      <c r="L17" s="244">
        <v>394.88349890232121</v>
      </c>
      <c r="M17" s="244">
        <v>419.70077117967173</v>
      </c>
      <c r="N17" s="244">
        <v>405.51229416115751</v>
      </c>
      <c r="O17" s="244">
        <v>365.33795781694079</v>
      </c>
      <c r="P17" s="244">
        <v>404.34221840068722</v>
      </c>
      <c r="Q17" s="244">
        <v>310.92958822967398</v>
      </c>
    </row>
    <row r="18" spans="1:17" x14ac:dyDescent="0.25">
      <c r="A18" s="245" t="s">
        <v>30</v>
      </c>
      <c r="B18" s="244">
        <v>452.65959618905919</v>
      </c>
      <c r="C18" s="244">
        <v>526.29206999999997</v>
      </c>
      <c r="D18" s="244">
        <v>663.58438999999998</v>
      </c>
      <c r="E18" s="244">
        <v>380.14578999999998</v>
      </c>
      <c r="F18" s="244">
        <v>415.29067000000003</v>
      </c>
      <c r="G18" s="244">
        <v>561.43124775253909</v>
      </c>
      <c r="H18" s="244">
        <v>631.6921900000001</v>
      </c>
      <c r="I18" s="244">
        <v>688.91592999999989</v>
      </c>
      <c r="J18" s="244">
        <v>628.43775000000005</v>
      </c>
      <c r="K18" s="244">
        <v>307.60390000000001</v>
      </c>
      <c r="L18" s="244">
        <v>547.14488947832137</v>
      </c>
      <c r="M18" s="244">
        <v>632.84994788212805</v>
      </c>
      <c r="N18" s="244">
        <v>524.07593077369006</v>
      </c>
      <c r="O18" s="244">
        <v>772.37862347990949</v>
      </c>
      <c r="P18" s="244">
        <v>683.38590667395101</v>
      </c>
      <c r="Q18" s="244">
        <v>629.54984784456121</v>
      </c>
    </row>
    <row r="19" spans="1:17" x14ac:dyDescent="0.25">
      <c r="A19" s="245" t="s">
        <v>68</v>
      </c>
      <c r="B19" s="244">
        <v>0</v>
      </c>
      <c r="C19" s="244">
        <v>0</v>
      </c>
      <c r="D19" s="244">
        <v>0</v>
      </c>
      <c r="E19" s="244">
        <v>0</v>
      </c>
      <c r="F19" s="244">
        <v>0</v>
      </c>
      <c r="G19" s="244">
        <v>0</v>
      </c>
      <c r="H19" s="244">
        <v>0</v>
      </c>
      <c r="I19" s="244">
        <v>0</v>
      </c>
      <c r="J19" s="244">
        <v>0</v>
      </c>
      <c r="K19" s="244">
        <v>0</v>
      </c>
      <c r="L19" s="244">
        <v>0</v>
      </c>
      <c r="M19" s="244">
        <v>0</v>
      </c>
      <c r="N19" s="244">
        <v>0</v>
      </c>
      <c r="O19" s="244">
        <v>0</v>
      </c>
      <c r="P19" s="244">
        <v>0</v>
      </c>
      <c r="Q19" s="244">
        <v>0</v>
      </c>
    </row>
    <row r="20" spans="1:17" x14ac:dyDescent="0.25">
      <c r="A20" s="245" t="s">
        <v>29</v>
      </c>
      <c r="B20" s="244">
        <v>34.393796097342374</v>
      </c>
      <c r="C20" s="244">
        <v>60.198270000000093</v>
      </c>
      <c r="D20" s="244">
        <v>70.697200000000066</v>
      </c>
      <c r="E20" s="244">
        <v>50.599350000000072</v>
      </c>
      <c r="F20" s="244">
        <v>21.000110000000063</v>
      </c>
      <c r="G20" s="244">
        <v>0</v>
      </c>
      <c r="H20" s="244">
        <v>0</v>
      </c>
      <c r="I20" s="244">
        <v>0</v>
      </c>
      <c r="J20" s="244">
        <v>0</v>
      </c>
      <c r="K20" s="244">
        <v>0</v>
      </c>
      <c r="L20" s="244">
        <v>0</v>
      </c>
      <c r="M20" s="244">
        <v>0</v>
      </c>
      <c r="N20" s="244">
        <v>0</v>
      </c>
      <c r="O20" s="244">
        <v>0</v>
      </c>
      <c r="P20" s="244">
        <v>0</v>
      </c>
      <c r="Q20" s="244">
        <v>0</v>
      </c>
    </row>
    <row r="21" spans="1:17" x14ac:dyDescent="0.25">
      <c r="A21" s="245" t="s">
        <v>28</v>
      </c>
      <c r="B21" s="244">
        <v>0</v>
      </c>
      <c r="C21" s="244">
        <v>0</v>
      </c>
      <c r="D21" s="244">
        <v>0</v>
      </c>
      <c r="E21" s="244">
        <v>0</v>
      </c>
      <c r="F21" s="244">
        <v>0</v>
      </c>
      <c r="G21" s="244">
        <v>0</v>
      </c>
      <c r="H21" s="244">
        <v>0</v>
      </c>
      <c r="I21" s="244">
        <v>0</v>
      </c>
      <c r="J21" s="244">
        <v>0</v>
      </c>
      <c r="K21" s="244">
        <v>0</v>
      </c>
      <c r="L21" s="244">
        <v>0</v>
      </c>
      <c r="M21" s="244">
        <v>0</v>
      </c>
      <c r="N21" s="244">
        <v>0</v>
      </c>
      <c r="O21" s="244">
        <v>0</v>
      </c>
      <c r="P21" s="244">
        <v>0</v>
      </c>
      <c r="Q21" s="244">
        <v>0</v>
      </c>
    </row>
    <row r="22" spans="1:17" x14ac:dyDescent="0.25">
      <c r="A22" s="245" t="s">
        <v>67</v>
      </c>
      <c r="B22" s="244">
        <v>1806.5334360939678</v>
      </c>
      <c r="C22" s="244">
        <v>1672.00379</v>
      </c>
      <c r="D22" s="244">
        <v>1555.2959899999998</v>
      </c>
      <c r="E22" s="244">
        <v>1023.5988600000001</v>
      </c>
      <c r="F22" s="244">
        <v>890.17977999999994</v>
      </c>
      <c r="G22" s="244">
        <v>640.01154958752431</v>
      </c>
      <c r="H22" s="244">
        <v>486.59342000000004</v>
      </c>
      <c r="I22" s="244">
        <v>408.80425000000002</v>
      </c>
      <c r="J22" s="244">
        <v>347.81457</v>
      </c>
      <c r="K22" s="244">
        <v>421.39624000000003</v>
      </c>
      <c r="L22" s="244">
        <v>520.20539437532909</v>
      </c>
      <c r="M22" s="244">
        <v>316.32807889799591</v>
      </c>
      <c r="N22" s="244">
        <v>378.33167676223127</v>
      </c>
      <c r="O22" s="244">
        <v>378.33227115417674</v>
      </c>
      <c r="P22" s="244">
        <v>338.39661256925962</v>
      </c>
      <c r="Q22" s="244">
        <v>251.170344893475</v>
      </c>
    </row>
    <row r="23" spans="1:17" x14ac:dyDescent="0.25">
      <c r="A23" s="245" t="s">
        <v>66</v>
      </c>
      <c r="B23" s="244">
        <v>0</v>
      </c>
      <c r="C23" s="244">
        <v>0</v>
      </c>
      <c r="D23" s="244">
        <v>0</v>
      </c>
      <c r="E23" s="244">
        <v>0</v>
      </c>
      <c r="F23" s="244">
        <v>0</v>
      </c>
      <c r="G23" s="244">
        <v>0</v>
      </c>
      <c r="H23" s="244">
        <v>0</v>
      </c>
      <c r="I23" s="244">
        <v>0</v>
      </c>
      <c r="J23" s="244">
        <v>0</v>
      </c>
      <c r="K23" s="244">
        <v>104.9299200000001</v>
      </c>
      <c r="L23" s="244">
        <v>107.28901767836703</v>
      </c>
      <c r="M23" s="244">
        <v>96.685081038005251</v>
      </c>
      <c r="N23" s="244">
        <v>95.801619189593907</v>
      </c>
      <c r="O23" s="244">
        <v>93.89305623650921</v>
      </c>
      <c r="P23" s="244">
        <v>90.974829851091897</v>
      </c>
      <c r="Q23" s="244">
        <v>97.928973168722052</v>
      </c>
    </row>
    <row r="24" spans="1:17" x14ac:dyDescent="0.25">
      <c r="A24" s="156" t="s">
        <v>184</v>
      </c>
      <c r="B24" s="206">
        <v>130.00272816610118</v>
      </c>
      <c r="C24" s="206">
        <v>130.29045782558774</v>
      </c>
      <c r="D24" s="206">
        <v>133.14274744599831</v>
      </c>
      <c r="E24" s="206">
        <v>166.00341411523246</v>
      </c>
      <c r="F24" s="206">
        <v>184.49232240344347</v>
      </c>
      <c r="G24" s="206">
        <v>169.82907622396903</v>
      </c>
      <c r="H24" s="206">
        <v>165.74553162917749</v>
      </c>
      <c r="I24" s="206">
        <v>164.5846045881421</v>
      </c>
      <c r="J24" s="206">
        <v>128.10301580477287</v>
      </c>
      <c r="K24" s="206">
        <v>114.07663663666222</v>
      </c>
      <c r="L24" s="206">
        <v>120.02994213039548</v>
      </c>
      <c r="M24" s="206">
        <v>124.99336142264995</v>
      </c>
      <c r="N24" s="206">
        <v>117.63240254515112</v>
      </c>
      <c r="O24" s="206">
        <v>108.56675665368891</v>
      </c>
      <c r="P24" s="206">
        <v>134.85579945700118</v>
      </c>
      <c r="Q24" s="206">
        <v>142.27702715561483</v>
      </c>
    </row>
    <row r="25" spans="1:17" x14ac:dyDescent="0.25">
      <c r="A25" s="88" t="s">
        <v>33</v>
      </c>
      <c r="B25" s="87">
        <v>2.3731900092210378</v>
      </c>
      <c r="C25" s="87">
        <v>7.8202024000000012</v>
      </c>
      <c r="D25" s="87">
        <v>6.1634572000000007</v>
      </c>
      <c r="E25" s="87">
        <v>9.2125212000000012</v>
      </c>
      <c r="F25" s="87">
        <v>8.0451239999999995</v>
      </c>
      <c r="G25" s="87">
        <v>5.4603851621226163</v>
      </c>
      <c r="H25" s="87">
        <v>6.8999908000000003</v>
      </c>
      <c r="I25" s="87">
        <v>5.0171371999999996</v>
      </c>
      <c r="J25" s="87">
        <v>5.9216295773912737</v>
      </c>
      <c r="K25" s="87">
        <v>6.8243944000000001</v>
      </c>
      <c r="L25" s="87">
        <v>5.7082710516070891</v>
      </c>
      <c r="M25" s="87">
        <v>6.1695040811325672</v>
      </c>
      <c r="N25" s="87">
        <v>4.5233168496703628</v>
      </c>
      <c r="O25" s="87">
        <v>5.4210692839795787</v>
      </c>
      <c r="P25" s="87">
        <v>3.7914123346937756</v>
      </c>
      <c r="Q25" s="87">
        <v>2.3802864254535683</v>
      </c>
    </row>
    <row r="26" spans="1:17" x14ac:dyDescent="0.25">
      <c r="A26" s="88" t="s">
        <v>31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7">
        <v>0</v>
      </c>
      <c r="J26" s="87">
        <v>0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7">
        <v>0</v>
      </c>
    </row>
    <row r="27" spans="1:17" x14ac:dyDescent="0.25">
      <c r="A27" s="88" t="s">
        <v>30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125</v>
      </c>
      <c r="B28" s="87">
        <v>15.618395460328122</v>
      </c>
      <c r="C28" s="87">
        <v>11.558927444643937</v>
      </c>
      <c r="D28" s="87">
        <v>15.640041720522992</v>
      </c>
      <c r="E28" s="87">
        <v>22.392815226854459</v>
      </c>
      <c r="F28" s="87">
        <v>12.520000335271144</v>
      </c>
      <c r="G28" s="87">
        <v>12.911521840019693</v>
      </c>
      <c r="H28" s="87">
        <v>16.034907773525546</v>
      </c>
      <c r="I28" s="87">
        <v>11.958475261043576</v>
      </c>
      <c r="J28" s="87">
        <v>19.100823273080845</v>
      </c>
      <c r="K28" s="87">
        <v>16.243697111228553</v>
      </c>
      <c r="L28" s="87">
        <v>22.50167367028487</v>
      </c>
      <c r="M28" s="87">
        <v>26.935144706467625</v>
      </c>
      <c r="N28" s="87">
        <v>24.481136205469909</v>
      </c>
      <c r="O28" s="87">
        <v>13.934065381541039</v>
      </c>
      <c r="P28" s="87">
        <v>20.144752258350728</v>
      </c>
      <c r="Q28" s="87">
        <v>10.949242903846963</v>
      </c>
    </row>
    <row r="29" spans="1:17" x14ac:dyDescent="0.25">
      <c r="A29" s="88" t="s">
        <v>29</v>
      </c>
      <c r="B29" s="87">
        <v>47.462301146110711</v>
      </c>
      <c r="C29" s="87">
        <v>45.722104800000004</v>
      </c>
      <c r="D29" s="87">
        <v>42.229619200000002</v>
      </c>
      <c r="E29" s="87">
        <v>79.121692800000005</v>
      </c>
      <c r="F29" s="87">
        <v>109.01732279999999</v>
      </c>
      <c r="G29" s="87">
        <v>63.284840108041436</v>
      </c>
      <c r="H29" s="87">
        <v>46.553766400000008</v>
      </c>
      <c r="I29" s="87">
        <v>58.874020000000002</v>
      </c>
      <c r="J29" s="87">
        <v>30.56045435782821</v>
      </c>
      <c r="K29" s="87">
        <v>21.074320400000005</v>
      </c>
      <c r="L29" s="87">
        <v>14.942927863806812</v>
      </c>
      <c r="M29" s="87">
        <v>31.641035168623084</v>
      </c>
      <c r="N29" s="87">
        <v>12.305491819968346</v>
      </c>
      <c r="O29" s="87">
        <v>18.323790488541238</v>
      </c>
      <c r="P29" s="87">
        <v>14.942028708927342</v>
      </c>
      <c r="Q29" s="87">
        <v>31.642445115461864</v>
      </c>
    </row>
    <row r="30" spans="1:17" x14ac:dyDescent="0.25">
      <c r="A30" s="88" t="s">
        <v>28</v>
      </c>
      <c r="B30" s="87">
        <v>0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88" t="s">
        <v>26</v>
      </c>
      <c r="B31" s="87">
        <v>51.563081028968696</v>
      </c>
      <c r="C31" s="87">
        <v>49.454987580944227</v>
      </c>
      <c r="D31" s="87">
        <v>51.538034125475733</v>
      </c>
      <c r="E31" s="87">
        <v>40.464541288377895</v>
      </c>
      <c r="F31" s="87">
        <v>37.891025268172875</v>
      </c>
      <c r="G31" s="87">
        <v>69.582387999371235</v>
      </c>
      <c r="H31" s="87">
        <v>83.375744255652407</v>
      </c>
      <c r="I31" s="87">
        <v>79.350990527098887</v>
      </c>
      <c r="J31" s="87">
        <v>66.029369890777303</v>
      </c>
      <c r="K31" s="87">
        <v>63.494224725433234</v>
      </c>
      <c r="L31" s="87">
        <v>69.515527658957794</v>
      </c>
      <c r="M31" s="87">
        <v>52.886690908230086</v>
      </c>
      <c r="N31" s="87">
        <v>69.884131608073886</v>
      </c>
      <c r="O31" s="87">
        <v>65.412514365389626</v>
      </c>
      <c r="P31" s="87">
        <v>88.61637888259213</v>
      </c>
      <c r="Q31" s="87">
        <v>86.274154349971951</v>
      </c>
    </row>
    <row r="32" spans="1:17" x14ac:dyDescent="0.25">
      <c r="A32" s="88" t="s">
        <v>25</v>
      </c>
      <c r="B32" s="87">
        <v>0.10931209334511913</v>
      </c>
      <c r="C32" s="87">
        <v>9.4070000000000584E-2</v>
      </c>
      <c r="D32" s="87">
        <v>9.1926400000002864E-2</v>
      </c>
      <c r="E32" s="87">
        <v>9.2211599999997382E-2</v>
      </c>
      <c r="F32" s="87">
        <v>0.46011960000000363</v>
      </c>
      <c r="G32" s="87">
        <v>2.0216090424454913</v>
      </c>
      <c r="H32" s="87">
        <v>1.8408556000000025</v>
      </c>
      <c r="I32" s="87">
        <v>0.18399999999999936</v>
      </c>
      <c r="J32" s="87">
        <v>9.1511314224125243E-2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86</v>
      </c>
      <c r="B33" s="87">
        <v>12.87644842812748</v>
      </c>
      <c r="C33" s="87">
        <v>15.640165599999586</v>
      </c>
      <c r="D33" s="87">
        <v>17.47966879999958</v>
      </c>
      <c r="E33" s="87">
        <v>14.719632000000091</v>
      </c>
      <c r="F33" s="87">
        <v>16.55873039999944</v>
      </c>
      <c r="G33" s="87">
        <v>16.568332071968527</v>
      </c>
      <c r="H33" s="87">
        <v>11.040266799999536</v>
      </c>
      <c r="I33" s="87">
        <v>9.1999815999996279</v>
      </c>
      <c r="J33" s="87">
        <v>6.3992273914711078</v>
      </c>
      <c r="K33" s="87">
        <v>6.4400000000004178</v>
      </c>
      <c r="L33" s="87">
        <v>7.3615418857389168</v>
      </c>
      <c r="M33" s="87">
        <v>7.3609865581965828</v>
      </c>
      <c r="N33" s="87">
        <v>6.4383260619686187</v>
      </c>
      <c r="O33" s="87">
        <v>5.4753171342374278</v>
      </c>
      <c r="P33" s="87">
        <v>7.3612272724372083</v>
      </c>
      <c r="Q33" s="87">
        <v>11.030898360880492</v>
      </c>
    </row>
    <row r="34" spans="1:17" x14ac:dyDescent="0.25">
      <c r="A34" s="88" t="s">
        <v>22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6" t="s">
        <v>181</v>
      </c>
      <c r="B35" s="204">
        <v>226.09170115843651</v>
      </c>
      <c r="C35" s="204">
        <v>226.59210056623931</v>
      </c>
      <c r="D35" s="204">
        <v>231.55260425390998</v>
      </c>
      <c r="E35" s="204">
        <v>288.70158976562141</v>
      </c>
      <c r="F35" s="204">
        <v>320.85621287555352</v>
      </c>
      <c r="G35" s="204">
        <v>295.35491517211977</v>
      </c>
      <c r="H35" s="204">
        <v>288.25309848552581</v>
      </c>
      <c r="I35" s="204">
        <v>286.23409493589907</v>
      </c>
      <c r="J35" s="204">
        <v>240.17915792134377</v>
      </c>
      <c r="K35" s="204">
        <v>198.39415067245588</v>
      </c>
      <c r="L35" s="204">
        <v>208.74772544416584</v>
      </c>
      <c r="M35" s="204">
        <v>217.37975899591274</v>
      </c>
      <c r="N35" s="204">
        <v>204.57809138287138</v>
      </c>
      <c r="O35" s="204">
        <v>206.20305504989361</v>
      </c>
      <c r="P35" s="204">
        <v>234.53182514261061</v>
      </c>
      <c r="Q35" s="204">
        <v>247.4383080967213</v>
      </c>
    </row>
    <row r="36" spans="1:17" x14ac:dyDescent="0.25">
      <c r="A36" s="152" t="s">
        <v>190</v>
      </c>
      <c r="B36" s="151">
        <v>2.6587583102123227</v>
      </c>
      <c r="C36" s="151">
        <v>0</v>
      </c>
      <c r="D36" s="151">
        <v>8.4377750157212787</v>
      </c>
      <c r="E36" s="151">
        <v>23.169875861208411</v>
      </c>
      <c r="F36" s="151">
        <v>67.925717763507237</v>
      </c>
      <c r="G36" s="151">
        <v>40.240883584835416</v>
      </c>
      <c r="H36" s="151">
        <v>42.657747387153968</v>
      </c>
      <c r="I36" s="151">
        <v>51.928970631621397</v>
      </c>
      <c r="J36" s="151">
        <v>0</v>
      </c>
      <c r="K36" s="151">
        <v>18.404459715228828</v>
      </c>
      <c r="L36" s="151">
        <v>4.2797635424836384</v>
      </c>
      <c r="M36" s="151">
        <v>39.908888522750715</v>
      </c>
      <c r="N36" s="151">
        <v>20.393073696369697</v>
      </c>
      <c r="O36" s="151">
        <v>26.400222348158337</v>
      </c>
      <c r="P36" s="151">
        <v>71.158513290142267</v>
      </c>
      <c r="Q36" s="151">
        <v>98.070134733112809</v>
      </c>
    </row>
    <row r="37" spans="1:17" x14ac:dyDescent="0.25">
      <c r="A37" s="154" t="s">
        <v>33</v>
      </c>
      <c r="B37" s="83">
        <v>0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</row>
    <row r="38" spans="1:17" x14ac:dyDescent="0.25">
      <c r="A38" s="154" t="s">
        <v>30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21.249028712859456</v>
      </c>
      <c r="N38" s="208">
        <v>19.180406872336302</v>
      </c>
      <c r="O38" s="208">
        <v>23.415980490151252</v>
      </c>
      <c r="P38" s="208">
        <v>32.807950735107852</v>
      </c>
      <c r="Q38" s="208">
        <v>52.290105197505568</v>
      </c>
    </row>
    <row r="39" spans="1:17" x14ac:dyDescent="0.25">
      <c r="A39" s="154" t="s">
        <v>125</v>
      </c>
      <c r="B39" s="208">
        <v>0</v>
      </c>
      <c r="C39" s="208">
        <v>0</v>
      </c>
      <c r="D39" s="208">
        <v>1.2587831680249526</v>
      </c>
      <c r="E39" s="208">
        <v>9.4167952469888458</v>
      </c>
      <c r="F39" s="208">
        <v>17.928212130498704</v>
      </c>
      <c r="G39" s="208">
        <v>5.0630802021054446</v>
      </c>
      <c r="H39" s="208">
        <v>5.9054141286555693</v>
      </c>
      <c r="I39" s="208">
        <v>5.4560396240627043</v>
      </c>
      <c r="J39" s="208">
        <v>0</v>
      </c>
      <c r="K39" s="208">
        <v>3.3202552444027069</v>
      </c>
      <c r="L39" s="208">
        <v>0.55848608117610543</v>
      </c>
      <c r="M39" s="208">
        <v>8.1127863141329186</v>
      </c>
      <c r="N39" s="208">
        <v>0.49593030637251811</v>
      </c>
      <c r="O39" s="208">
        <v>0</v>
      </c>
      <c r="P39" s="208">
        <v>7.6148725576867893</v>
      </c>
      <c r="Q39" s="208">
        <v>4.485259079470878</v>
      </c>
    </row>
    <row r="40" spans="1:17" x14ac:dyDescent="0.25">
      <c r="A40" s="154" t="s">
        <v>29</v>
      </c>
      <c r="B40" s="208">
        <v>0</v>
      </c>
      <c r="C40" s="208">
        <v>0</v>
      </c>
      <c r="D40" s="208">
        <v>0</v>
      </c>
      <c r="E40" s="208">
        <v>0</v>
      </c>
      <c r="F40" s="208">
        <v>0</v>
      </c>
      <c r="G40" s="208">
        <v>0</v>
      </c>
      <c r="H40" s="208">
        <v>0</v>
      </c>
      <c r="I40" s="208">
        <v>0</v>
      </c>
      <c r="J40" s="208">
        <v>0</v>
      </c>
      <c r="K40" s="208">
        <v>0</v>
      </c>
      <c r="L40" s="208">
        <v>0</v>
      </c>
      <c r="M40" s="208">
        <v>0</v>
      </c>
      <c r="N40" s="208">
        <v>0</v>
      </c>
      <c r="O40" s="208">
        <v>0</v>
      </c>
      <c r="P40" s="208">
        <v>0</v>
      </c>
      <c r="Q40" s="208">
        <v>0</v>
      </c>
    </row>
    <row r="41" spans="1:17" x14ac:dyDescent="0.25">
      <c r="A41" s="154" t="s">
        <v>26</v>
      </c>
      <c r="B41" s="208">
        <v>2.6587583102123227</v>
      </c>
      <c r="C41" s="208">
        <v>0</v>
      </c>
      <c r="D41" s="208">
        <v>7.1789918476963255</v>
      </c>
      <c r="E41" s="208">
        <v>13.753080614219563</v>
      </c>
      <c r="F41" s="208">
        <v>49.997505633008529</v>
      </c>
      <c r="G41" s="208">
        <v>35.177803382729969</v>
      </c>
      <c r="H41" s="208">
        <v>36.752333258498396</v>
      </c>
      <c r="I41" s="208">
        <v>46.472931007558692</v>
      </c>
      <c r="J41" s="208">
        <v>0</v>
      </c>
      <c r="K41" s="208">
        <v>15.084204470826121</v>
      </c>
      <c r="L41" s="208">
        <v>3.7212774613075328</v>
      </c>
      <c r="M41" s="208">
        <v>10.547073495758337</v>
      </c>
      <c r="N41" s="208">
        <v>0.71673651766087554</v>
      </c>
      <c r="O41" s="208">
        <v>2.9842418580070835</v>
      </c>
      <c r="P41" s="208">
        <v>30.735689997347631</v>
      </c>
      <c r="Q41" s="208">
        <v>41.294770456136362</v>
      </c>
    </row>
    <row r="42" spans="1:17" x14ac:dyDescent="0.25">
      <c r="A42" s="152" t="s">
        <v>189</v>
      </c>
      <c r="B42" s="151">
        <v>223.43294284822417</v>
      </c>
      <c r="C42" s="151">
        <v>226.59210056623931</v>
      </c>
      <c r="D42" s="151">
        <v>223.11482923818869</v>
      </c>
      <c r="E42" s="151">
        <v>265.53171390441298</v>
      </c>
      <c r="F42" s="151">
        <v>252.93049511204632</v>
      </c>
      <c r="G42" s="151">
        <v>255.11403158728436</v>
      </c>
      <c r="H42" s="151">
        <v>245.59535109837182</v>
      </c>
      <c r="I42" s="151">
        <v>234.30512430427765</v>
      </c>
      <c r="J42" s="151">
        <v>240.17915792134377</v>
      </c>
      <c r="K42" s="151">
        <v>179.98969095722705</v>
      </c>
      <c r="L42" s="151">
        <v>204.4679619016822</v>
      </c>
      <c r="M42" s="151">
        <v>177.47087047316202</v>
      </c>
      <c r="N42" s="151">
        <v>184.18501768650168</v>
      </c>
      <c r="O42" s="151">
        <v>179.80283270173527</v>
      </c>
      <c r="P42" s="151">
        <v>163.37331185246833</v>
      </c>
      <c r="Q42" s="151">
        <v>149.36817336360849</v>
      </c>
    </row>
    <row r="43" spans="1:17" x14ac:dyDescent="0.25">
      <c r="A43" s="156" t="s">
        <v>180</v>
      </c>
      <c r="B43" s="155">
        <v>36.739901438245965</v>
      </c>
      <c r="C43" s="155">
        <v>36.821216342013898</v>
      </c>
      <c r="D43" s="155">
        <v>37.627298191260394</v>
      </c>
      <c r="E43" s="155">
        <v>46.914008336913504</v>
      </c>
      <c r="F43" s="155">
        <v>52.139134592277514</v>
      </c>
      <c r="G43" s="155">
        <v>47.995173715469491</v>
      </c>
      <c r="H43" s="155">
        <v>46.841128503897963</v>
      </c>
      <c r="I43" s="155">
        <v>46.513040427083617</v>
      </c>
      <c r="J43" s="155">
        <v>39.029113162218394</v>
      </c>
      <c r="K43" s="155">
        <v>32.239049484274098</v>
      </c>
      <c r="L43" s="155">
        <v>33.921505384676955</v>
      </c>
      <c r="M43" s="155">
        <v>35.324210836835839</v>
      </c>
      <c r="N43" s="155">
        <v>33.243939849716618</v>
      </c>
      <c r="O43" s="155">
        <v>33.507996445607731</v>
      </c>
      <c r="P43" s="155">
        <v>38.111421585674236</v>
      </c>
      <c r="Q43" s="155">
        <v>40.208725065717232</v>
      </c>
    </row>
    <row r="44" spans="1:17" x14ac:dyDescent="0.25">
      <c r="A44" s="152" t="s">
        <v>193</v>
      </c>
      <c r="B44" s="151">
        <v>0.29911030989890264</v>
      </c>
      <c r="C44" s="151">
        <v>0</v>
      </c>
      <c r="D44" s="151">
        <v>0.94924968926864384</v>
      </c>
      <c r="E44" s="151">
        <v>2.6066110343859523</v>
      </c>
      <c r="F44" s="151">
        <v>7.6416432483945789</v>
      </c>
      <c r="G44" s="151">
        <v>4.5270994032939917</v>
      </c>
      <c r="H44" s="151">
        <v>4.7989965810548298</v>
      </c>
      <c r="I44" s="151">
        <v>5.8420091960574103</v>
      </c>
      <c r="J44" s="151">
        <v>0</v>
      </c>
      <c r="K44" s="151">
        <v>2.0705017179632415</v>
      </c>
      <c r="L44" s="151">
        <v>0.48147339852941429</v>
      </c>
      <c r="M44" s="151">
        <v>4.4897499588094609</v>
      </c>
      <c r="N44" s="151">
        <v>2.2942207908415972</v>
      </c>
      <c r="O44" s="151">
        <v>2.9700250141678133</v>
      </c>
      <c r="P44" s="151">
        <v>8.0053327451410112</v>
      </c>
      <c r="Q44" s="151">
        <v>11.032890157475197</v>
      </c>
    </row>
    <row r="45" spans="1:17" x14ac:dyDescent="0.25">
      <c r="A45" s="152" t="s">
        <v>187</v>
      </c>
      <c r="B45" s="151">
        <v>11.304585057921832</v>
      </c>
      <c r="C45" s="151">
        <v>11.329605028311956</v>
      </c>
      <c r="D45" s="151">
        <v>11.577630212695508</v>
      </c>
      <c r="E45" s="151">
        <v>14.435079488281072</v>
      </c>
      <c r="F45" s="151">
        <v>16.042810643777706</v>
      </c>
      <c r="G45" s="151">
        <v>14.767745758605997</v>
      </c>
      <c r="H45" s="151">
        <v>14.412654924276282</v>
      </c>
      <c r="I45" s="151">
        <v>14.311704746794954</v>
      </c>
      <c r="J45" s="151">
        <v>12.008957896067191</v>
      </c>
      <c r="K45" s="151">
        <v>9.9197075336227982</v>
      </c>
      <c r="L45" s="151">
        <v>10.437386272208279</v>
      </c>
      <c r="M45" s="151">
        <v>10.868987949795638</v>
      </c>
      <c r="N45" s="151">
        <v>10.228904569143571</v>
      </c>
      <c r="O45" s="151">
        <v>10.310152752494691</v>
      </c>
      <c r="P45" s="151">
        <v>11.726591257130533</v>
      </c>
      <c r="Q45" s="151">
        <v>12.371915404836072</v>
      </c>
    </row>
    <row r="46" spans="1:17" x14ac:dyDescent="0.25">
      <c r="A46" s="150" t="s">
        <v>33</v>
      </c>
      <c r="B46" s="87">
        <v>0.20636434862791608</v>
      </c>
      <c r="C46" s="87">
        <v>0.68001759999999933</v>
      </c>
      <c r="D46" s="87">
        <v>0.53595279999999956</v>
      </c>
      <c r="E46" s="87">
        <v>0.80108879999999871</v>
      </c>
      <c r="F46" s="87">
        <v>0.69957600000000042</v>
      </c>
      <c r="G46" s="87">
        <v>0.47481610105414074</v>
      </c>
      <c r="H46" s="87">
        <v>0.59999920000000007</v>
      </c>
      <c r="I46" s="87">
        <v>0.43627279999999935</v>
      </c>
      <c r="J46" s="87">
        <v>0.55512042260872718</v>
      </c>
      <c r="K46" s="87">
        <v>0.59342559999999978</v>
      </c>
      <c r="L46" s="87">
        <v>0.49637139579192002</v>
      </c>
      <c r="M46" s="87">
        <v>0.53647861575065736</v>
      </c>
      <c r="N46" s="87">
        <v>0.39333189997133644</v>
      </c>
      <c r="O46" s="87">
        <v>0.51481737248514747</v>
      </c>
      <c r="P46" s="87">
        <v>0.3296880291038069</v>
      </c>
      <c r="Q46" s="87">
        <v>0.20698142830031019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1.3581213443763591</v>
      </c>
      <c r="C49" s="87">
        <v>1.0051241256212098</v>
      </c>
      <c r="D49" s="87">
        <v>1.3600036278715653</v>
      </c>
      <c r="E49" s="87">
        <v>1.9472013240742996</v>
      </c>
      <c r="F49" s="87">
        <v>1.0886956813279252</v>
      </c>
      <c r="G49" s="87">
        <v>1.1227410295669298</v>
      </c>
      <c r="H49" s="87">
        <v>1.3943398063935248</v>
      </c>
      <c r="I49" s="87">
        <v>1.0398674140037887</v>
      </c>
      <c r="J49" s="87">
        <v>1.7905978327334751</v>
      </c>
      <c r="K49" s="87">
        <v>1.4124954009763968</v>
      </c>
      <c r="L49" s="87">
        <v>1.9566672756769421</v>
      </c>
      <c r="M49" s="87">
        <v>2.3421864962145733</v>
      </c>
      <c r="N49" s="87">
        <v>2.1287944526495579</v>
      </c>
      <c r="O49" s="87">
        <v>1.3232627276984683</v>
      </c>
      <c r="P49" s="87">
        <v>1.7517175876826698</v>
      </c>
      <c r="Q49" s="87">
        <v>0.95210807859538882</v>
      </c>
    </row>
    <row r="50" spans="1:17" x14ac:dyDescent="0.25">
      <c r="A50" s="150" t="s">
        <v>29</v>
      </c>
      <c r="B50" s="87">
        <v>4.1271566214009283</v>
      </c>
      <c r="C50" s="87">
        <v>3.9758351999999988</v>
      </c>
      <c r="D50" s="87">
        <v>3.6721408000000011</v>
      </c>
      <c r="E50" s="87">
        <v>6.8801471999999961</v>
      </c>
      <c r="F50" s="87">
        <v>9.4797672000000119</v>
      </c>
      <c r="G50" s="87">
        <v>5.5030295746122988</v>
      </c>
      <c r="H50" s="87">
        <v>4.048153599999992</v>
      </c>
      <c r="I50" s="87">
        <v>5.1194799999999958</v>
      </c>
      <c r="J50" s="87">
        <v>2.8648756421717927</v>
      </c>
      <c r="K50" s="87">
        <v>1.8325495999999966</v>
      </c>
      <c r="L50" s="87">
        <v>1.2993850316353743</v>
      </c>
      <c r="M50" s="87">
        <v>2.7513943624889663</v>
      </c>
      <c r="N50" s="87">
        <v>1.0700427669537689</v>
      </c>
      <c r="O50" s="87">
        <v>1.7401374487422352</v>
      </c>
      <c r="P50" s="87">
        <v>1.2993068442545521</v>
      </c>
      <c r="Q50" s="87">
        <v>2.7515169665618977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4.4837461764320565</v>
      </c>
      <c r="C52" s="87">
        <v>4.3004337026907891</v>
      </c>
      <c r="D52" s="87">
        <v>4.4815681848239777</v>
      </c>
      <c r="E52" s="87">
        <v>3.5186557642067697</v>
      </c>
      <c r="F52" s="87">
        <v>3.2948717624498158</v>
      </c>
      <c r="G52" s="87">
        <v>6.0506424347279335</v>
      </c>
      <c r="H52" s="87">
        <v>7.2500647178828075</v>
      </c>
      <c r="I52" s="87">
        <v>6.900086132791202</v>
      </c>
      <c r="J52" s="87">
        <v>6.1898927042484786</v>
      </c>
      <c r="K52" s="87">
        <v>5.5212369326463673</v>
      </c>
      <c r="L52" s="87">
        <v>6.0448284920832691</v>
      </c>
      <c r="M52" s="87">
        <v>4.5988426876721746</v>
      </c>
      <c r="N52" s="87">
        <v>6.0768810093977237</v>
      </c>
      <c r="O52" s="87">
        <v>6.2119661286667451</v>
      </c>
      <c r="P52" s="87">
        <v>7.705772076747138</v>
      </c>
      <c r="Q52" s="87">
        <v>7.502100378258433</v>
      </c>
    </row>
    <row r="53" spans="1:17" x14ac:dyDescent="0.25">
      <c r="A53" s="150" t="s">
        <v>25</v>
      </c>
      <c r="B53" s="87">
        <v>9.5053994213147031E-3</v>
      </c>
      <c r="C53" s="87">
        <v>8.1800000000000345E-3</v>
      </c>
      <c r="D53" s="87">
        <v>7.9936000000002533E-3</v>
      </c>
      <c r="E53" s="87">
        <v>8.0183999999997729E-3</v>
      </c>
      <c r="F53" s="87">
        <v>4.0010400000000335E-2</v>
      </c>
      <c r="G53" s="87">
        <v>0.17579209064743395</v>
      </c>
      <c r="H53" s="87">
        <v>0.16007440000000006</v>
      </c>
      <c r="I53" s="87">
        <v>1.5999999999999931E-2</v>
      </c>
      <c r="J53" s="87">
        <v>8.5786857758765461E-3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1.119691167663257</v>
      </c>
      <c r="C54" s="87">
        <v>1.3600143999999599</v>
      </c>
      <c r="D54" s="87">
        <v>1.519971199999965</v>
      </c>
      <c r="E54" s="87">
        <v>1.2799680000000091</v>
      </c>
      <c r="F54" s="87">
        <v>1.439889599999951</v>
      </c>
      <c r="G54" s="87">
        <v>1.4407245279972614</v>
      </c>
      <c r="H54" s="87">
        <v>0.96002319999995933</v>
      </c>
      <c r="I54" s="87">
        <v>0.7999983999999678</v>
      </c>
      <c r="J54" s="87">
        <v>0.5998926085288403</v>
      </c>
      <c r="K54" s="87">
        <v>0.56000000000003691</v>
      </c>
      <c r="L54" s="87">
        <v>0.64013407702077441</v>
      </c>
      <c r="M54" s="87">
        <v>0.6400857876692676</v>
      </c>
      <c r="N54" s="87">
        <v>0.55985444017118446</v>
      </c>
      <c r="O54" s="87">
        <v>0.51996907490209399</v>
      </c>
      <c r="P54" s="87">
        <v>0.6401067193423664</v>
      </c>
      <c r="Q54" s="87">
        <v>0.9592085531200425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</row>
    <row r="56" spans="1:17" x14ac:dyDescent="0.25">
      <c r="A56" s="152" t="s">
        <v>186</v>
      </c>
      <c r="B56" s="151">
        <v>25.136206070425228</v>
      </c>
      <c r="C56" s="151">
        <v>25.491611313701938</v>
      </c>
      <c r="D56" s="151">
        <v>25.10041828929624</v>
      </c>
      <c r="E56" s="151">
        <v>29.872317814246479</v>
      </c>
      <c r="F56" s="151">
        <v>28.454680700105225</v>
      </c>
      <c r="G56" s="151">
        <v>28.700328553569502</v>
      </c>
      <c r="H56" s="151">
        <v>27.629476998566847</v>
      </c>
      <c r="I56" s="151">
        <v>26.359326484231254</v>
      </c>
      <c r="J56" s="151">
        <v>27.0201552661512</v>
      </c>
      <c r="K56" s="151">
        <v>20.248840232688057</v>
      </c>
      <c r="L56" s="151">
        <v>23.002645713939263</v>
      </c>
      <c r="M56" s="151">
        <v>19.965472928230739</v>
      </c>
      <c r="N56" s="151">
        <v>20.720814489731449</v>
      </c>
      <c r="O56" s="151">
        <v>20.22781867894523</v>
      </c>
      <c r="P56" s="151">
        <v>18.379497583402696</v>
      </c>
      <c r="Q56" s="151">
        <v>16.803919503405965</v>
      </c>
    </row>
    <row r="57" spans="1:17" x14ac:dyDescent="0.25">
      <c r="A57" s="243" t="s">
        <v>179</v>
      </c>
      <c r="B57" s="242">
        <v>53.696779025128727</v>
      </c>
      <c r="C57" s="242">
        <v>53.81562388448188</v>
      </c>
      <c r="D57" s="242">
        <v>54.993743510303645</v>
      </c>
      <c r="E57" s="242">
        <v>68.566627569335125</v>
      </c>
      <c r="F57" s="242">
        <v>76.20335055794402</v>
      </c>
      <c r="G57" s="242">
        <v>70.146792353378487</v>
      </c>
      <c r="H57" s="242">
        <v>68.460110890312421</v>
      </c>
      <c r="I57" s="242">
        <v>67.980597547276062</v>
      </c>
      <c r="J57" s="242">
        <v>67.042550006319203</v>
      </c>
      <c r="K57" s="242">
        <v>47.118610784708295</v>
      </c>
      <c r="L57" s="242">
        <v>49.577584792989434</v>
      </c>
      <c r="M57" s="242">
        <v>51.627692761529318</v>
      </c>
      <c r="N57" s="242">
        <v>48.587296703431981</v>
      </c>
      <c r="O57" s="242">
        <v>58.973225574349769</v>
      </c>
      <c r="P57" s="242">
        <v>55.701308471370048</v>
      </c>
      <c r="Q57" s="242">
        <v>58.766598172971342</v>
      </c>
    </row>
    <row r="58" spans="1:17" hidden="1" x14ac:dyDescent="0.25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</row>
    <row r="59" spans="1:17" x14ac:dyDescent="0.2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</row>
    <row r="60" spans="1:17" ht="12.75" x14ac:dyDescent="0.25">
      <c r="A60" s="97" t="s">
        <v>40</v>
      </c>
      <c r="B60" s="96">
        <v>56.747349033826282</v>
      </c>
      <c r="C60" s="96">
        <v>60.085217466758593</v>
      </c>
      <c r="D60" s="96">
        <v>65.080120484284805</v>
      </c>
      <c r="E60" s="96">
        <v>74.974316442498434</v>
      </c>
      <c r="F60" s="96">
        <v>83.653890011563561</v>
      </c>
      <c r="G60" s="96">
        <v>81.332211145565822</v>
      </c>
      <c r="H60" s="96">
        <v>71.791616570163214</v>
      </c>
      <c r="I60" s="96">
        <v>68.276859181136075</v>
      </c>
      <c r="J60" s="96">
        <v>53.686043596687234</v>
      </c>
      <c r="K60" s="96">
        <v>43.072442593979524</v>
      </c>
      <c r="L60" s="96">
        <v>43.936639617590146</v>
      </c>
      <c r="M60" s="96">
        <v>46.088615054934323</v>
      </c>
      <c r="N60" s="96">
        <v>44.486280538095592</v>
      </c>
      <c r="O60" s="96">
        <v>40.195090794780974</v>
      </c>
      <c r="P60" s="96">
        <v>41.857517088331612</v>
      </c>
      <c r="Q60" s="96">
        <v>45.594960003142354</v>
      </c>
    </row>
    <row r="61" spans="1:17" x14ac:dyDescent="0.25">
      <c r="A61" s="132" t="s">
        <v>83</v>
      </c>
      <c r="B61" s="160">
        <v>0.68884847614552658</v>
      </c>
      <c r="C61" s="160">
        <v>0.72936641438840577</v>
      </c>
      <c r="D61" s="160">
        <v>0.78999887371380351</v>
      </c>
      <c r="E61" s="160">
        <v>0.91010319443613374</v>
      </c>
      <c r="F61" s="160">
        <v>1.0154633765140588</v>
      </c>
      <c r="G61" s="160">
        <v>0.98728082744047108</v>
      </c>
      <c r="H61" s="160">
        <v>0.87146882658610725</v>
      </c>
      <c r="I61" s="160">
        <v>0.82880365697599256</v>
      </c>
      <c r="J61" s="160">
        <v>0.65168769909967328</v>
      </c>
      <c r="K61" s="160">
        <v>0.52285061681105793</v>
      </c>
      <c r="L61" s="160">
        <v>0.53334098883616921</v>
      </c>
      <c r="M61" s="160">
        <v>0.55946353069858301</v>
      </c>
      <c r="N61" s="160">
        <v>0.54001300641873007</v>
      </c>
      <c r="O61" s="160">
        <v>0.48792282835998807</v>
      </c>
      <c r="P61" s="160">
        <v>0.5081027986760287</v>
      </c>
      <c r="Q61" s="160">
        <v>0.55347111808445837</v>
      </c>
    </row>
    <row r="62" spans="1:17" x14ac:dyDescent="0.25">
      <c r="A62" s="76" t="s">
        <v>82</v>
      </c>
      <c r="B62" s="159">
        <v>4.4783475793091982</v>
      </c>
      <c r="C62" s="159">
        <v>4.7417631444621122</v>
      </c>
      <c r="D62" s="159">
        <v>5.1359474053707395</v>
      </c>
      <c r="E62" s="159">
        <v>5.9167706380518732</v>
      </c>
      <c r="F62" s="159">
        <v>6.6017391510178083</v>
      </c>
      <c r="G62" s="159">
        <v>6.4185185229797188</v>
      </c>
      <c r="H62" s="159">
        <v>5.6656005567773446</v>
      </c>
      <c r="I62" s="159">
        <v>5.3882253927740669</v>
      </c>
      <c r="J62" s="159">
        <v>4.2367576191197696</v>
      </c>
      <c r="K62" s="159">
        <v>3.3991608825762341</v>
      </c>
      <c r="L62" s="159">
        <v>3.4673609785212611</v>
      </c>
      <c r="M62" s="159">
        <v>3.6371890701351699</v>
      </c>
      <c r="N62" s="159">
        <v>3.5107371560475031</v>
      </c>
      <c r="O62" s="159">
        <v>3.1720880468552082</v>
      </c>
      <c r="P62" s="159">
        <v>3.3032822417252565</v>
      </c>
      <c r="Q62" s="159">
        <v>3.5982311462171999</v>
      </c>
    </row>
    <row r="63" spans="1:17" x14ac:dyDescent="0.25">
      <c r="A63" s="76" t="s">
        <v>81</v>
      </c>
      <c r="B63" s="159">
        <v>0.82646451052319458</v>
      </c>
      <c r="C63" s="159">
        <v>0.87507699811217154</v>
      </c>
      <c r="D63" s="159">
        <v>0.94782242407083483</v>
      </c>
      <c r="E63" s="159">
        <v>1.0919208173676085</v>
      </c>
      <c r="F63" s="159">
        <v>1.2183295332537292</v>
      </c>
      <c r="G63" s="159">
        <v>1.1845167610229927</v>
      </c>
      <c r="H63" s="159">
        <v>1.0455681940835881</v>
      </c>
      <c r="I63" s="159">
        <v>0.99437950783502749</v>
      </c>
      <c r="J63" s="159">
        <v>0.78187986749151783</v>
      </c>
      <c r="K63" s="159">
        <v>0.62730410832499528</v>
      </c>
      <c r="L63" s="159">
        <v>0.63989021467664564</v>
      </c>
      <c r="M63" s="159">
        <v>0.67123143777805305</v>
      </c>
      <c r="N63" s="159">
        <v>0.64789514745435617</v>
      </c>
      <c r="O63" s="159">
        <v>0.5853985534961671</v>
      </c>
      <c r="P63" s="159">
        <v>0.60961001634637413</v>
      </c>
      <c r="Q63" s="159">
        <v>0.66404187936355596</v>
      </c>
    </row>
    <row r="64" spans="1:17" x14ac:dyDescent="0.25">
      <c r="A64" s="76" t="s">
        <v>80</v>
      </c>
      <c r="B64" s="159">
        <v>6.5440605233825027</v>
      </c>
      <c r="C64" s="159">
        <v>6.9289809366898538</v>
      </c>
      <c r="D64" s="159">
        <v>7.5049893002811325</v>
      </c>
      <c r="E64" s="159">
        <v>8.6459803471432704</v>
      </c>
      <c r="F64" s="159">
        <v>9.6469020768835581</v>
      </c>
      <c r="G64" s="159">
        <v>9.3791678606844737</v>
      </c>
      <c r="H64" s="159">
        <v>8.2789538525680175</v>
      </c>
      <c r="I64" s="159">
        <v>7.8736347412719292</v>
      </c>
      <c r="J64" s="159">
        <v>6.1910331414468951</v>
      </c>
      <c r="K64" s="159">
        <v>4.9670808597050495</v>
      </c>
      <c r="L64" s="159">
        <v>5.0667393939436076</v>
      </c>
      <c r="M64" s="159">
        <v>5.3149035416365384</v>
      </c>
      <c r="N64" s="159">
        <v>5.1301235609779354</v>
      </c>
      <c r="O64" s="159">
        <v>4.6352668694198869</v>
      </c>
      <c r="P64" s="159">
        <v>4.8269765874222728</v>
      </c>
      <c r="Q64" s="159">
        <v>5.2579756218023546</v>
      </c>
    </row>
    <row r="65" spans="1:17" x14ac:dyDescent="0.25">
      <c r="A65" s="129" t="s">
        <v>79</v>
      </c>
      <c r="B65" s="158">
        <v>1.9287757332074746</v>
      </c>
      <c r="C65" s="158">
        <v>2.0422259602875363</v>
      </c>
      <c r="D65" s="158">
        <v>2.2119968463986499</v>
      </c>
      <c r="E65" s="158">
        <v>2.5482889444211745</v>
      </c>
      <c r="F65" s="158">
        <v>2.8432974542393645</v>
      </c>
      <c r="G65" s="158">
        <v>2.7643863168333196</v>
      </c>
      <c r="H65" s="158">
        <v>2.440112714441101</v>
      </c>
      <c r="I65" s="158">
        <v>2.3206502395327795</v>
      </c>
      <c r="J65" s="158">
        <v>1.824725557479085</v>
      </c>
      <c r="K65" s="158">
        <v>1.4639817270709623</v>
      </c>
      <c r="L65" s="158">
        <v>1.4933547687412743</v>
      </c>
      <c r="M65" s="158">
        <v>1.5664978859560328</v>
      </c>
      <c r="N65" s="158">
        <v>1.5120364179724444</v>
      </c>
      <c r="O65" s="158">
        <v>1.3661839194079668</v>
      </c>
      <c r="P65" s="158">
        <v>1.4226878362928805</v>
      </c>
      <c r="Q65" s="158">
        <v>1.5497191306364835</v>
      </c>
    </row>
    <row r="66" spans="1:17" x14ac:dyDescent="0.25">
      <c r="A66" s="92" t="s">
        <v>125</v>
      </c>
      <c r="B66" s="91">
        <v>0.34540294188444876</v>
      </c>
      <c r="C66" s="91">
        <v>0.15967037055875827</v>
      </c>
      <c r="D66" s="91">
        <v>0.44239936927973</v>
      </c>
      <c r="E66" s="91">
        <v>0.50965778888423485</v>
      </c>
      <c r="F66" s="91">
        <v>0.56865949084787293</v>
      </c>
      <c r="G66" s="91">
        <v>0.55287726336666387</v>
      </c>
      <c r="H66" s="91">
        <v>0.48802254288822017</v>
      </c>
      <c r="I66" s="91">
        <v>0.46413004790655588</v>
      </c>
      <c r="J66" s="91">
        <v>0.12279443624748047</v>
      </c>
      <c r="K66" s="91">
        <v>0.29279634541419247</v>
      </c>
      <c r="L66" s="91">
        <v>0.29867095374825481</v>
      </c>
      <c r="M66" s="91">
        <v>0.31329957719120655</v>
      </c>
      <c r="N66" s="91">
        <v>0.30240728359448887</v>
      </c>
      <c r="O66" s="91">
        <v>0.25615798453604283</v>
      </c>
      <c r="P66" s="91">
        <v>0.2845375672585761</v>
      </c>
      <c r="Q66" s="91">
        <v>0.30994382612729676</v>
      </c>
    </row>
    <row r="67" spans="1:17" x14ac:dyDescent="0.25">
      <c r="A67" s="92" t="s">
        <v>26</v>
      </c>
      <c r="B67" s="91">
        <v>0.5786327199622423</v>
      </c>
      <c r="C67" s="91">
        <v>0.50157972362726111</v>
      </c>
      <c r="D67" s="91">
        <v>0.66359905391959495</v>
      </c>
      <c r="E67" s="91">
        <v>0.76448668332635239</v>
      </c>
      <c r="F67" s="91">
        <v>0.85298923627180934</v>
      </c>
      <c r="G67" s="91">
        <v>0.8293158950499957</v>
      </c>
      <c r="H67" s="91">
        <v>0.73203381433233017</v>
      </c>
      <c r="I67" s="91">
        <v>0.69619507185983387</v>
      </c>
      <c r="J67" s="91">
        <v>0.22587821077573386</v>
      </c>
      <c r="K67" s="91">
        <v>0.43919451812128868</v>
      </c>
      <c r="L67" s="91">
        <v>0.44800643062238221</v>
      </c>
      <c r="M67" s="91">
        <v>0.46994936578680974</v>
      </c>
      <c r="N67" s="91">
        <v>0.45361092539173331</v>
      </c>
      <c r="O67" s="91">
        <v>0.40985517582239006</v>
      </c>
      <c r="P67" s="91">
        <v>0.42680635088786412</v>
      </c>
      <c r="Q67" s="91">
        <v>0.46491573919094503</v>
      </c>
    </row>
    <row r="68" spans="1:17" x14ac:dyDescent="0.25">
      <c r="A68" s="92" t="s">
        <v>126</v>
      </c>
      <c r="B68" s="91">
        <v>0</v>
      </c>
      <c r="C68" s="91">
        <v>0</v>
      </c>
      <c r="D68" s="91">
        <v>0</v>
      </c>
      <c r="E68" s="91">
        <v>0</v>
      </c>
      <c r="F68" s="91">
        <v>0</v>
      </c>
      <c r="G68" s="91">
        <v>0</v>
      </c>
      <c r="H68" s="91">
        <v>0</v>
      </c>
      <c r="I68" s="91">
        <v>0</v>
      </c>
      <c r="J68" s="91">
        <v>0</v>
      </c>
      <c r="K68" s="91">
        <v>0</v>
      </c>
      <c r="L68" s="91">
        <v>0</v>
      </c>
      <c r="M68" s="91">
        <v>0</v>
      </c>
      <c r="N68" s="91">
        <v>0</v>
      </c>
      <c r="O68" s="91">
        <v>0</v>
      </c>
      <c r="P68" s="91">
        <v>0</v>
      </c>
      <c r="Q68" s="91">
        <v>0</v>
      </c>
    </row>
    <row r="69" spans="1:17" x14ac:dyDescent="0.25">
      <c r="A69" s="92" t="s">
        <v>21</v>
      </c>
      <c r="B69" s="157">
        <v>1.0047400713607835</v>
      </c>
      <c r="C69" s="157">
        <v>1.380975866101517</v>
      </c>
      <c r="D69" s="157">
        <v>1.105998423199325</v>
      </c>
      <c r="E69" s="157">
        <v>1.2741444722105872</v>
      </c>
      <c r="F69" s="157">
        <v>1.4216487271196823</v>
      </c>
      <c r="G69" s="157">
        <v>1.3821931584166598</v>
      </c>
      <c r="H69" s="157">
        <v>1.2200563572205505</v>
      </c>
      <c r="I69" s="157">
        <v>1.1603251197663897</v>
      </c>
      <c r="J69" s="157">
        <v>1.4760529104558708</v>
      </c>
      <c r="K69" s="157">
        <v>0.73199086353548115</v>
      </c>
      <c r="L69" s="157">
        <v>0.74667738437063713</v>
      </c>
      <c r="M69" s="157">
        <v>0.7832489429780165</v>
      </c>
      <c r="N69" s="157">
        <v>0.75601820898622218</v>
      </c>
      <c r="O69" s="157">
        <v>0.70017075904953385</v>
      </c>
      <c r="P69" s="157">
        <v>0.71134391814644038</v>
      </c>
      <c r="Q69" s="157">
        <v>0.77485956531824185</v>
      </c>
    </row>
    <row r="70" spans="1:17" x14ac:dyDescent="0.25">
      <c r="A70" s="156" t="s">
        <v>183</v>
      </c>
      <c r="B70" s="204">
        <v>2.6765660027230922</v>
      </c>
      <c r="C70" s="204">
        <v>2.8340011132834779</v>
      </c>
      <c r="D70" s="204">
        <v>3.0695925167804141</v>
      </c>
      <c r="E70" s="204">
        <v>3.5362657442865841</v>
      </c>
      <c r="F70" s="204">
        <v>3.9456496525859075</v>
      </c>
      <c r="G70" s="204">
        <v>3.8361445069223437</v>
      </c>
      <c r="H70" s="204">
        <v>3.3861493702144534</v>
      </c>
      <c r="I70" s="204">
        <v>3.2203710511306465</v>
      </c>
      <c r="J70" s="204">
        <v>2.532175362516913</v>
      </c>
      <c r="K70" s="204">
        <v>2.0315704163126131</v>
      </c>
      <c r="L70" s="204">
        <v>2.0723314459013591</v>
      </c>
      <c r="M70" s="204">
        <v>2.1738322982294065</v>
      </c>
      <c r="N70" s="204">
        <v>2.0982560084858313</v>
      </c>
      <c r="O70" s="204">
        <v>1.8958561999706616</v>
      </c>
      <c r="P70" s="204">
        <v>1.9742668002032513</v>
      </c>
      <c r="Q70" s="204">
        <v>2.150548385391271</v>
      </c>
    </row>
    <row r="71" spans="1:17" x14ac:dyDescent="0.25">
      <c r="A71" s="152" t="s">
        <v>192</v>
      </c>
      <c r="B71" s="151">
        <v>0.26765660027230909</v>
      </c>
      <c r="C71" s="151">
        <v>0.28340011132834764</v>
      </c>
      <c r="D71" s="151">
        <v>0.30695925167804128</v>
      </c>
      <c r="E71" s="151">
        <v>0.35362657442865819</v>
      </c>
      <c r="F71" s="151">
        <v>0.39456496525859053</v>
      </c>
      <c r="G71" s="151">
        <v>0.38361445069223415</v>
      </c>
      <c r="H71" s="151">
        <v>0.33861493702144524</v>
      </c>
      <c r="I71" s="151">
        <v>0.32203710511306449</v>
      </c>
      <c r="J71" s="151">
        <v>0.25321753625169119</v>
      </c>
      <c r="K71" s="151">
        <v>0.20315704163126122</v>
      </c>
      <c r="L71" s="151">
        <v>0.20723314459013573</v>
      </c>
      <c r="M71" s="151">
        <v>0.2173832298229405</v>
      </c>
      <c r="N71" s="151">
        <v>0.20982560084858304</v>
      </c>
      <c r="O71" s="151">
        <v>0.18958561999706602</v>
      </c>
      <c r="P71" s="151">
        <v>0.19742668002032501</v>
      </c>
      <c r="Q71" s="151">
        <v>0.21505483853912694</v>
      </c>
    </row>
    <row r="72" spans="1:17" x14ac:dyDescent="0.25">
      <c r="A72" s="150" t="s">
        <v>33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150" t="s">
        <v>31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30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125</v>
      </c>
      <c r="B75" s="87">
        <v>6.2224988926611297E-2</v>
      </c>
      <c r="C75" s="87">
        <v>5.36894136898865E-2</v>
      </c>
      <c r="D75" s="87">
        <v>7.1464617619455564E-2</v>
      </c>
      <c r="E75" s="87">
        <v>0.12597880311061896</v>
      </c>
      <c r="F75" s="87">
        <v>9.7993513089452172E-2</v>
      </c>
      <c r="G75" s="87">
        <v>6.004135781542088E-2</v>
      </c>
      <c r="H75" s="87">
        <v>5.4618485796505793E-2</v>
      </c>
      <c r="I75" s="87">
        <v>4.2176051753144476E-2</v>
      </c>
      <c r="J75" s="87">
        <v>5.6814899976544306E-2</v>
      </c>
      <c r="K75" s="87">
        <v>4.138584721371779E-2</v>
      </c>
      <c r="L75" s="87">
        <v>5.0676314057296633E-2</v>
      </c>
      <c r="M75" s="87">
        <v>7.3353972718739072E-2</v>
      </c>
      <c r="N75" s="87">
        <v>5.4434955071800982E-2</v>
      </c>
      <c r="O75" s="87">
        <v>3.3293160623489887E-2</v>
      </c>
      <c r="P75" s="87">
        <v>3.6567397897362942E-2</v>
      </c>
      <c r="Q75" s="87">
        <v>2.4219351836319403E-2</v>
      </c>
    </row>
    <row r="76" spans="1:17" x14ac:dyDescent="0.25">
      <c r="A76" s="150" t="s">
        <v>29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28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150" t="s">
        <v>26</v>
      </c>
      <c r="B78" s="87">
        <v>0.20543161134569779</v>
      </c>
      <c r="C78" s="87">
        <v>0.22971069763846116</v>
      </c>
      <c r="D78" s="87">
        <v>0.2354946340585857</v>
      </c>
      <c r="E78" s="87">
        <v>0.2276477713180392</v>
      </c>
      <c r="F78" s="87">
        <v>0.29657145216913833</v>
      </c>
      <c r="G78" s="87">
        <v>0.3235730928768133</v>
      </c>
      <c r="H78" s="87">
        <v>0.28399645122493944</v>
      </c>
      <c r="I78" s="87">
        <v>0.27986105335992001</v>
      </c>
      <c r="J78" s="87">
        <v>0.1964026362751469</v>
      </c>
      <c r="K78" s="87">
        <v>0.16177119441754342</v>
      </c>
      <c r="L78" s="87">
        <v>0.15655683053283909</v>
      </c>
      <c r="M78" s="87">
        <v>0.14402925710420142</v>
      </c>
      <c r="N78" s="87">
        <v>0.15539064577678205</v>
      </c>
      <c r="O78" s="87">
        <v>0.15629245937357614</v>
      </c>
      <c r="P78" s="87">
        <v>0.16085928212296208</v>
      </c>
      <c r="Q78" s="87">
        <v>0.19083548670280753</v>
      </c>
    </row>
    <row r="79" spans="1:17" x14ac:dyDescent="0.25">
      <c r="A79" s="150" t="s">
        <v>25</v>
      </c>
      <c r="B79" s="87">
        <v>0</v>
      </c>
      <c r="C79" s="87">
        <v>0</v>
      </c>
      <c r="D79" s="87">
        <v>0</v>
      </c>
      <c r="E79" s="87">
        <v>0</v>
      </c>
      <c r="F79" s="87">
        <v>0</v>
      </c>
      <c r="G79" s="87">
        <v>0</v>
      </c>
      <c r="H79" s="87">
        <v>0</v>
      </c>
      <c r="I79" s="87">
        <v>0</v>
      </c>
      <c r="J79" s="87">
        <v>0</v>
      </c>
      <c r="K79" s="87">
        <v>0</v>
      </c>
      <c r="L79" s="87">
        <v>0</v>
      </c>
      <c r="M79" s="87">
        <v>0</v>
      </c>
      <c r="N79" s="87">
        <v>0</v>
      </c>
      <c r="O79" s="87">
        <v>0</v>
      </c>
      <c r="P79" s="87">
        <v>0</v>
      </c>
      <c r="Q79" s="87">
        <v>0</v>
      </c>
    </row>
    <row r="80" spans="1:17" x14ac:dyDescent="0.25">
      <c r="A80" s="150" t="s">
        <v>86</v>
      </c>
      <c r="B80" s="87">
        <v>0</v>
      </c>
      <c r="C80" s="87">
        <v>0</v>
      </c>
      <c r="D80" s="87">
        <v>0</v>
      </c>
      <c r="E80" s="87">
        <v>0</v>
      </c>
      <c r="F80" s="87">
        <v>0</v>
      </c>
      <c r="G80" s="87">
        <v>0</v>
      </c>
      <c r="H80" s="87">
        <v>0</v>
      </c>
      <c r="I80" s="87">
        <v>0</v>
      </c>
      <c r="J80" s="87">
        <v>0</v>
      </c>
      <c r="K80" s="87">
        <v>0</v>
      </c>
      <c r="L80" s="87">
        <v>0</v>
      </c>
      <c r="M80" s="87">
        <v>0</v>
      </c>
      <c r="N80" s="87">
        <v>0</v>
      </c>
      <c r="O80" s="87">
        <v>0</v>
      </c>
      <c r="P80" s="87">
        <v>0</v>
      </c>
      <c r="Q80" s="87">
        <v>0</v>
      </c>
    </row>
    <row r="81" spans="1:17" x14ac:dyDescent="0.25">
      <c r="A81" s="150" t="s">
        <v>22</v>
      </c>
      <c r="B81" s="87">
        <v>0</v>
      </c>
      <c r="C81" s="87">
        <v>0</v>
      </c>
      <c r="D81" s="87">
        <v>0</v>
      </c>
      <c r="E81" s="87">
        <v>0</v>
      </c>
      <c r="F81" s="87">
        <v>0</v>
      </c>
      <c r="G81" s="87">
        <v>0</v>
      </c>
      <c r="H81" s="87">
        <v>0</v>
      </c>
      <c r="I81" s="87">
        <v>0</v>
      </c>
      <c r="J81" s="87">
        <v>0</v>
      </c>
      <c r="K81" s="87">
        <v>0</v>
      </c>
      <c r="L81" s="87">
        <v>0</v>
      </c>
      <c r="M81" s="87">
        <v>0</v>
      </c>
      <c r="N81" s="87">
        <v>0</v>
      </c>
      <c r="O81" s="87">
        <v>0</v>
      </c>
      <c r="P81" s="87">
        <v>0</v>
      </c>
      <c r="Q81" s="87">
        <v>0</v>
      </c>
    </row>
    <row r="82" spans="1:17" x14ac:dyDescent="0.25">
      <c r="A82" s="152" t="s">
        <v>191</v>
      </c>
      <c r="B82" s="151">
        <v>2.4089094024507833</v>
      </c>
      <c r="C82" s="151">
        <v>2.5506010019551302</v>
      </c>
      <c r="D82" s="151">
        <v>2.7626332651023731</v>
      </c>
      <c r="E82" s="151">
        <v>3.1826391698579259</v>
      </c>
      <c r="F82" s="151">
        <v>3.5510846873273172</v>
      </c>
      <c r="G82" s="151">
        <v>3.4525300562301093</v>
      </c>
      <c r="H82" s="151">
        <v>3.0475344331930083</v>
      </c>
      <c r="I82" s="151">
        <v>2.8983339460175821</v>
      </c>
      <c r="J82" s="151">
        <v>2.2789578262652217</v>
      </c>
      <c r="K82" s="151">
        <v>1.828413374681352</v>
      </c>
      <c r="L82" s="151">
        <v>1.8650983013112232</v>
      </c>
      <c r="M82" s="151">
        <v>1.9564490684064659</v>
      </c>
      <c r="N82" s="151">
        <v>1.8884304076372482</v>
      </c>
      <c r="O82" s="151">
        <v>1.7062705799735955</v>
      </c>
      <c r="P82" s="151">
        <v>1.7768401201829263</v>
      </c>
      <c r="Q82" s="151">
        <v>1.9354935468521441</v>
      </c>
    </row>
    <row r="83" spans="1:17" x14ac:dyDescent="0.25">
      <c r="A83" s="156" t="s">
        <v>181</v>
      </c>
      <c r="B83" s="204">
        <v>20.868324189473643</v>
      </c>
      <c r="C83" s="204">
        <v>22.095795106550696</v>
      </c>
      <c r="D83" s="204">
        <v>23.932625500206342</v>
      </c>
      <c r="E83" s="204">
        <v>27.57112654678571</v>
      </c>
      <c r="F83" s="204">
        <v>30.762961198967787</v>
      </c>
      <c r="G83" s="204">
        <v>29.9091848012261</v>
      </c>
      <c r="H83" s="204">
        <v>26.40071746399142</v>
      </c>
      <c r="I83" s="204">
        <v>25.108197233701102</v>
      </c>
      <c r="J83" s="204">
        <v>19.742556811914998</v>
      </c>
      <c r="K83" s="204">
        <v>15.839501068990314</v>
      </c>
      <c r="L83" s="204">
        <v>16.157301705660316</v>
      </c>
      <c r="M83" s="204">
        <v>16.94867120289469</v>
      </c>
      <c r="N83" s="204">
        <v>16.359427181337978</v>
      </c>
      <c r="O83" s="204">
        <v>14.781380977476468</v>
      </c>
      <c r="P83" s="204">
        <v>15.392723206242792</v>
      </c>
      <c r="Q83" s="204">
        <v>16.767134023908138</v>
      </c>
    </row>
    <row r="84" spans="1:17" x14ac:dyDescent="0.25">
      <c r="A84" s="152" t="s">
        <v>190</v>
      </c>
      <c r="B84" s="151">
        <v>0.24540409964046805</v>
      </c>
      <c r="C84" s="151">
        <v>0</v>
      </c>
      <c r="D84" s="151">
        <v>0.87210467857584095</v>
      </c>
      <c r="E84" s="151">
        <v>2.2127331545396403</v>
      </c>
      <c r="F84" s="151">
        <v>6.5125627496615603</v>
      </c>
      <c r="G84" s="151">
        <v>4.0750025202799813</v>
      </c>
      <c r="H84" s="151">
        <v>3.9069662818390145</v>
      </c>
      <c r="I84" s="151">
        <v>4.555162574374001</v>
      </c>
      <c r="J84" s="151">
        <v>0</v>
      </c>
      <c r="K84" s="151">
        <v>1.4693853540815562</v>
      </c>
      <c r="L84" s="151">
        <v>0.33125836766680966</v>
      </c>
      <c r="M84" s="151">
        <v>3.111617350067065</v>
      </c>
      <c r="N84" s="151">
        <v>1.6307660409004665</v>
      </c>
      <c r="O84" s="151">
        <v>1.8924634473713058</v>
      </c>
      <c r="P84" s="151">
        <v>4.6702544449005217</v>
      </c>
      <c r="Q84" s="151">
        <v>6.6455154234649401</v>
      </c>
    </row>
    <row r="85" spans="1:17" x14ac:dyDescent="0.25">
      <c r="A85" s="154" t="s">
        <v>33</v>
      </c>
      <c r="B85" s="83">
        <v>0</v>
      </c>
      <c r="C85" s="83">
        <v>0</v>
      </c>
      <c r="D85" s="83">
        <v>0</v>
      </c>
      <c r="E85" s="83">
        <v>0</v>
      </c>
      <c r="F85" s="83">
        <v>0</v>
      </c>
      <c r="G85" s="83">
        <v>0</v>
      </c>
      <c r="H85" s="83">
        <v>0</v>
      </c>
      <c r="I85" s="83">
        <v>0</v>
      </c>
      <c r="J85" s="83">
        <v>0</v>
      </c>
      <c r="K85" s="83">
        <v>0</v>
      </c>
      <c r="L85" s="83">
        <v>0</v>
      </c>
      <c r="M85" s="83">
        <v>0</v>
      </c>
      <c r="N85" s="83">
        <v>0</v>
      </c>
      <c r="O85" s="83">
        <v>0</v>
      </c>
      <c r="P85" s="83">
        <v>0</v>
      </c>
      <c r="Q85" s="83">
        <v>0</v>
      </c>
    </row>
    <row r="86" spans="1:17" x14ac:dyDescent="0.25">
      <c r="A86" s="154" t="s">
        <v>30</v>
      </c>
      <c r="B86" s="208">
        <v>0</v>
      </c>
      <c r="C86" s="208">
        <v>0</v>
      </c>
      <c r="D86" s="208">
        <v>0</v>
      </c>
      <c r="E86" s="208">
        <v>0</v>
      </c>
      <c r="F86" s="208">
        <v>0</v>
      </c>
      <c r="G86" s="208">
        <v>0</v>
      </c>
      <c r="H86" s="208">
        <v>0</v>
      </c>
      <c r="I86" s="208">
        <v>0</v>
      </c>
      <c r="J86" s="208">
        <v>0</v>
      </c>
      <c r="K86" s="208">
        <v>0</v>
      </c>
      <c r="L86" s="208">
        <v>0</v>
      </c>
      <c r="M86" s="208">
        <v>1.6567448721934364</v>
      </c>
      <c r="N86" s="208">
        <v>1.5337931223005439</v>
      </c>
      <c r="O86" s="208">
        <v>1.6785421947426207</v>
      </c>
      <c r="P86" s="208">
        <v>2.1532416946932029</v>
      </c>
      <c r="Q86" s="208">
        <v>3.5433284713057285</v>
      </c>
    </row>
    <row r="87" spans="1:17" x14ac:dyDescent="0.25">
      <c r="A87" s="154" t="s">
        <v>125</v>
      </c>
      <c r="B87" s="208">
        <v>0</v>
      </c>
      <c r="C87" s="208">
        <v>0</v>
      </c>
      <c r="D87" s="208">
        <v>0.13010428556126161</v>
      </c>
      <c r="E87" s="208">
        <v>0.89930801430874774</v>
      </c>
      <c r="F87" s="208">
        <v>1.718916050259897</v>
      </c>
      <c r="G87" s="208">
        <v>0.51271400491152397</v>
      </c>
      <c r="H87" s="208">
        <v>0.54086901663028408</v>
      </c>
      <c r="I87" s="208">
        <v>0.47859888608494888</v>
      </c>
      <c r="J87" s="208">
        <v>0</v>
      </c>
      <c r="K87" s="208">
        <v>0.26508436017281678</v>
      </c>
      <c r="L87" s="208">
        <v>4.3227432024823674E-2</v>
      </c>
      <c r="M87" s="208">
        <v>0.6325379529939037</v>
      </c>
      <c r="N87" s="208">
        <v>3.9657891415830912E-2</v>
      </c>
      <c r="O87" s="208">
        <v>0</v>
      </c>
      <c r="P87" s="208">
        <v>0.49977705780447212</v>
      </c>
      <c r="Q87" s="208">
        <v>0.30393410258868303</v>
      </c>
    </row>
    <row r="88" spans="1:17" x14ac:dyDescent="0.25">
      <c r="A88" s="154" t="s">
        <v>29</v>
      </c>
      <c r="B88" s="208">
        <v>0</v>
      </c>
      <c r="C88" s="208">
        <v>0</v>
      </c>
      <c r="D88" s="208">
        <v>0</v>
      </c>
      <c r="E88" s="208">
        <v>0</v>
      </c>
      <c r="F88" s="208">
        <v>0</v>
      </c>
      <c r="G88" s="208">
        <v>0</v>
      </c>
      <c r="H88" s="208">
        <v>0</v>
      </c>
      <c r="I88" s="208">
        <v>0</v>
      </c>
      <c r="J88" s="208">
        <v>0</v>
      </c>
      <c r="K88" s="208">
        <v>0</v>
      </c>
      <c r="L88" s="208">
        <v>0</v>
      </c>
      <c r="M88" s="208">
        <v>0</v>
      </c>
      <c r="N88" s="208">
        <v>0</v>
      </c>
      <c r="O88" s="208">
        <v>0</v>
      </c>
      <c r="P88" s="208">
        <v>0</v>
      </c>
      <c r="Q88" s="208">
        <v>0</v>
      </c>
    </row>
    <row r="89" spans="1:17" x14ac:dyDescent="0.25">
      <c r="A89" s="154" t="s">
        <v>26</v>
      </c>
      <c r="B89" s="208">
        <v>0.24540409964046805</v>
      </c>
      <c r="C89" s="208">
        <v>0</v>
      </c>
      <c r="D89" s="208">
        <v>0.74200039301457932</v>
      </c>
      <c r="E89" s="208">
        <v>1.3134251402308925</v>
      </c>
      <c r="F89" s="208">
        <v>4.7936466994016635</v>
      </c>
      <c r="G89" s="208">
        <v>3.5622885153684574</v>
      </c>
      <c r="H89" s="208">
        <v>3.3660972652087304</v>
      </c>
      <c r="I89" s="208">
        <v>4.0765636882890517</v>
      </c>
      <c r="J89" s="208">
        <v>0</v>
      </c>
      <c r="K89" s="208">
        <v>1.2043009939087395</v>
      </c>
      <c r="L89" s="208">
        <v>0.28803093564198601</v>
      </c>
      <c r="M89" s="208">
        <v>0.82233452487972536</v>
      </c>
      <c r="N89" s="208">
        <v>5.7315027184091642E-2</v>
      </c>
      <c r="O89" s="208">
        <v>0.21392125262868503</v>
      </c>
      <c r="P89" s="208">
        <v>2.0172356924028465</v>
      </c>
      <c r="Q89" s="208">
        <v>2.7982528495705283</v>
      </c>
    </row>
    <row r="90" spans="1:17" x14ac:dyDescent="0.25">
      <c r="A90" s="152" t="s">
        <v>189</v>
      </c>
      <c r="B90" s="151">
        <v>20.622920089833176</v>
      </c>
      <c r="C90" s="151">
        <v>22.095795106550696</v>
      </c>
      <c r="D90" s="151">
        <v>23.060520821630501</v>
      </c>
      <c r="E90" s="151">
        <v>25.358393392246068</v>
      </c>
      <c r="F90" s="151">
        <v>24.250398449306228</v>
      </c>
      <c r="G90" s="151">
        <v>25.83418228094612</v>
      </c>
      <c r="H90" s="151">
        <v>22.493751182152405</v>
      </c>
      <c r="I90" s="151">
        <v>20.5530346593271</v>
      </c>
      <c r="J90" s="151">
        <v>19.742556811914998</v>
      </c>
      <c r="K90" s="151">
        <v>14.370115714908758</v>
      </c>
      <c r="L90" s="151">
        <v>15.826043337993505</v>
      </c>
      <c r="M90" s="151">
        <v>13.837053852827625</v>
      </c>
      <c r="N90" s="151">
        <v>14.728661140437513</v>
      </c>
      <c r="O90" s="151">
        <v>12.888917530105163</v>
      </c>
      <c r="P90" s="151">
        <v>10.72246876134227</v>
      </c>
      <c r="Q90" s="151">
        <v>10.121618600443199</v>
      </c>
    </row>
    <row r="91" spans="1:17" x14ac:dyDescent="0.25">
      <c r="A91" s="156" t="s">
        <v>180</v>
      </c>
      <c r="B91" s="155">
        <v>5.3531320054461853</v>
      </c>
      <c r="C91" s="155">
        <v>5.668002226566955</v>
      </c>
      <c r="D91" s="155">
        <v>6.1391850335608282</v>
      </c>
      <c r="E91" s="155">
        <v>7.0725314885731683</v>
      </c>
      <c r="F91" s="155">
        <v>7.891299305171815</v>
      </c>
      <c r="G91" s="155">
        <v>7.6722890138446882</v>
      </c>
      <c r="H91" s="155">
        <v>6.7722987404289077</v>
      </c>
      <c r="I91" s="155">
        <v>6.440742102261293</v>
      </c>
      <c r="J91" s="155">
        <v>5.064350725033826</v>
      </c>
      <c r="K91" s="155">
        <v>4.0631408326252263</v>
      </c>
      <c r="L91" s="155">
        <v>4.1446628918027173</v>
      </c>
      <c r="M91" s="155">
        <v>4.347664596458813</v>
      </c>
      <c r="N91" s="155">
        <v>4.1965120169716625</v>
      </c>
      <c r="O91" s="155">
        <v>3.7917123999413223</v>
      </c>
      <c r="P91" s="155">
        <v>3.9485336004065026</v>
      </c>
      <c r="Q91" s="155">
        <v>4.3010967707825429</v>
      </c>
    </row>
    <row r="92" spans="1:17" x14ac:dyDescent="0.25">
      <c r="A92" s="152" t="s">
        <v>193</v>
      </c>
      <c r="B92" s="151">
        <v>5.1619767503274808E-2</v>
      </c>
      <c r="C92" s="151">
        <v>0</v>
      </c>
      <c r="D92" s="151">
        <v>0.183443719206625</v>
      </c>
      <c r="E92" s="151">
        <v>0.46543953891340234</v>
      </c>
      <c r="F92" s="151">
        <v>1.369891438164724</v>
      </c>
      <c r="G92" s="151">
        <v>0.85716042633467382</v>
      </c>
      <c r="H92" s="151">
        <v>0.82181467794190033</v>
      </c>
      <c r="I92" s="151">
        <v>0.95816016673430093</v>
      </c>
      <c r="J92" s="151">
        <v>0</v>
      </c>
      <c r="K92" s="151">
        <v>0.30907931229154989</v>
      </c>
      <c r="L92" s="151">
        <v>6.9678868232136523E-2</v>
      </c>
      <c r="M92" s="151">
        <v>0.65451622203919513</v>
      </c>
      <c r="N92" s="151">
        <v>0.3430250921106946</v>
      </c>
      <c r="O92" s="151">
        <v>0.39807209131741095</v>
      </c>
      <c r="P92" s="151">
        <v>0.98236927981268762</v>
      </c>
      <c r="Q92" s="151">
        <v>1.3978574995333937</v>
      </c>
    </row>
    <row r="93" spans="1:17" x14ac:dyDescent="0.25">
      <c r="A93" s="152" t="s">
        <v>187</v>
      </c>
      <c r="B93" s="151">
        <v>0.96356376098031316</v>
      </c>
      <c r="C93" s="151">
        <v>1.0202404007820518</v>
      </c>
      <c r="D93" s="151">
        <v>1.1050533060409489</v>
      </c>
      <c r="E93" s="151">
        <v>1.2730556679431699</v>
      </c>
      <c r="F93" s="151">
        <v>1.4204338749309264</v>
      </c>
      <c r="G93" s="151">
        <v>1.3810120224920435</v>
      </c>
      <c r="H93" s="151">
        <v>1.2190137732772028</v>
      </c>
      <c r="I93" s="151">
        <v>1.1593335784070324</v>
      </c>
      <c r="J93" s="151">
        <v>0.91158313050608852</v>
      </c>
      <c r="K93" s="151">
        <v>0.73136534987254054</v>
      </c>
      <c r="L93" s="151">
        <v>0.74603932052448918</v>
      </c>
      <c r="M93" s="151">
        <v>0.78257962736258624</v>
      </c>
      <c r="N93" s="151">
        <v>0.75537216305489907</v>
      </c>
      <c r="O93" s="151">
        <v>0.682508231989438</v>
      </c>
      <c r="P93" s="151">
        <v>0.71073604807317015</v>
      </c>
      <c r="Q93" s="151">
        <v>0.77419741874085735</v>
      </c>
    </row>
    <row r="94" spans="1:17" x14ac:dyDescent="0.25">
      <c r="A94" s="150" t="s">
        <v>33</v>
      </c>
      <c r="B94" s="87">
        <v>0</v>
      </c>
      <c r="C94" s="87">
        <v>0</v>
      </c>
      <c r="D94" s="87">
        <v>0</v>
      </c>
      <c r="E94" s="87">
        <v>0</v>
      </c>
      <c r="F94" s="87">
        <v>0</v>
      </c>
      <c r="G94" s="87">
        <v>0</v>
      </c>
      <c r="H94" s="87">
        <v>0</v>
      </c>
      <c r="I94" s="87">
        <v>0</v>
      </c>
      <c r="J94" s="87">
        <v>0</v>
      </c>
      <c r="K94" s="87">
        <v>0</v>
      </c>
      <c r="L94" s="87">
        <v>0</v>
      </c>
      <c r="M94" s="87">
        <v>0</v>
      </c>
      <c r="N94" s="87">
        <v>0</v>
      </c>
      <c r="O94" s="87">
        <v>0</v>
      </c>
      <c r="P94" s="87">
        <v>0</v>
      </c>
      <c r="Q94" s="87">
        <v>0</v>
      </c>
    </row>
    <row r="95" spans="1:17" x14ac:dyDescent="0.25">
      <c r="A95" s="150" t="s">
        <v>31</v>
      </c>
      <c r="B95" s="87">
        <v>0</v>
      </c>
      <c r="C95" s="87">
        <v>0</v>
      </c>
      <c r="D95" s="87">
        <v>0</v>
      </c>
      <c r="E95" s="87">
        <v>0</v>
      </c>
      <c r="F95" s="87">
        <v>0</v>
      </c>
      <c r="G95" s="87">
        <v>0</v>
      </c>
      <c r="H95" s="87">
        <v>0</v>
      </c>
      <c r="I95" s="87">
        <v>0</v>
      </c>
      <c r="J95" s="87">
        <v>0</v>
      </c>
      <c r="K95" s="87">
        <v>0</v>
      </c>
      <c r="L95" s="87">
        <v>0</v>
      </c>
      <c r="M95" s="87">
        <v>0</v>
      </c>
      <c r="N95" s="87">
        <v>0</v>
      </c>
      <c r="O95" s="87">
        <v>0</v>
      </c>
      <c r="P95" s="87">
        <v>0</v>
      </c>
      <c r="Q95" s="87">
        <v>0</v>
      </c>
    </row>
    <row r="96" spans="1:17" x14ac:dyDescent="0.25">
      <c r="A96" s="150" t="s">
        <v>30</v>
      </c>
      <c r="B96" s="87">
        <v>0</v>
      </c>
      <c r="C96" s="87">
        <v>0</v>
      </c>
      <c r="D96" s="87">
        <v>0</v>
      </c>
      <c r="E96" s="87">
        <v>0</v>
      </c>
      <c r="F96" s="87">
        <v>0</v>
      </c>
      <c r="G96" s="87">
        <v>0</v>
      </c>
      <c r="H96" s="87">
        <v>0</v>
      </c>
      <c r="I96" s="87">
        <v>0</v>
      </c>
      <c r="J96" s="87">
        <v>0</v>
      </c>
      <c r="K96" s="87">
        <v>0</v>
      </c>
      <c r="L96" s="87">
        <v>0</v>
      </c>
      <c r="M96" s="87">
        <v>0</v>
      </c>
      <c r="N96" s="87">
        <v>0</v>
      </c>
      <c r="O96" s="87">
        <v>0</v>
      </c>
      <c r="P96" s="87">
        <v>0</v>
      </c>
      <c r="Q96" s="87">
        <v>0</v>
      </c>
    </row>
    <row r="97" spans="1:17" x14ac:dyDescent="0.25">
      <c r="A97" s="150" t="s">
        <v>125</v>
      </c>
      <c r="B97" s="87">
        <v>0.2240099601358008</v>
      </c>
      <c r="C97" s="87">
        <v>0.19328188928359147</v>
      </c>
      <c r="D97" s="87">
        <v>0.25727262343004009</v>
      </c>
      <c r="E97" s="87">
        <v>0.45352369119822844</v>
      </c>
      <c r="F97" s="87">
        <v>0.35277664712202794</v>
      </c>
      <c r="G97" s="87">
        <v>0.21614888813551522</v>
      </c>
      <c r="H97" s="87">
        <v>0.19662654886742087</v>
      </c>
      <c r="I97" s="87">
        <v>0.15183378631132016</v>
      </c>
      <c r="J97" s="87">
        <v>0.20453363991555951</v>
      </c>
      <c r="K97" s="87">
        <v>0.14898904996938409</v>
      </c>
      <c r="L97" s="87">
        <v>0.182434730606268</v>
      </c>
      <c r="M97" s="87">
        <v>0.26407430178746083</v>
      </c>
      <c r="N97" s="87">
        <v>0.1959658382584836</v>
      </c>
      <c r="O97" s="87">
        <v>0.11985537824456363</v>
      </c>
      <c r="P97" s="87">
        <v>0.13164263243050661</v>
      </c>
      <c r="Q97" s="87">
        <v>8.7189666610749894E-2</v>
      </c>
    </row>
    <row r="98" spans="1:17" x14ac:dyDescent="0.25">
      <c r="A98" s="150" t="s">
        <v>29</v>
      </c>
      <c r="B98" s="87">
        <v>0</v>
      </c>
      <c r="C98" s="87">
        <v>0</v>
      </c>
      <c r="D98" s="87">
        <v>0</v>
      </c>
      <c r="E98" s="87">
        <v>0</v>
      </c>
      <c r="F98" s="87">
        <v>0</v>
      </c>
      <c r="G98" s="87">
        <v>0</v>
      </c>
      <c r="H98" s="87">
        <v>0</v>
      </c>
      <c r="I98" s="87">
        <v>0</v>
      </c>
      <c r="J98" s="87">
        <v>0</v>
      </c>
      <c r="K98" s="87">
        <v>0</v>
      </c>
      <c r="L98" s="87">
        <v>0</v>
      </c>
      <c r="M98" s="87">
        <v>0</v>
      </c>
      <c r="N98" s="87">
        <v>0</v>
      </c>
      <c r="O98" s="87">
        <v>0</v>
      </c>
      <c r="P98" s="87">
        <v>0</v>
      </c>
      <c r="Q98" s="87">
        <v>0</v>
      </c>
    </row>
    <row r="99" spans="1:17" x14ac:dyDescent="0.25">
      <c r="A99" s="150" t="s">
        <v>28</v>
      </c>
      <c r="B99" s="87">
        <v>0</v>
      </c>
      <c r="C99" s="87">
        <v>0</v>
      </c>
      <c r="D99" s="87">
        <v>0</v>
      </c>
      <c r="E99" s="87">
        <v>0</v>
      </c>
      <c r="F99" s="87">
        <v>0</v>
      </c>
      <c r="G99" s="87">
        <v>0</v>
      </c>
      <c r="H99" s="87">
        <v>0</v>
      </c>
      <c r="I99" s="87">
        <v>0</v>
      </c>
      <c r="J99" s="87">
        <v>0</v>
      </c>
      <c r="K99" s="87">
        <v>0</v>
      </c>
      <c r="L99" s="87">
        <v>0</v>
      </c>
      <c r="M99" s="87">
        <v>0</v>
      </c>
      <c r="N99" s="87">
        <v>0</v>
      </c>
      <c r="O99" s="87">
        <v>0</v>
      </c>
      <c r="P99" s="87">
        <v>0</v>
      </c>
      <c r="Q99" s="87">
        <v>0</v>
      </c>
    </row>
    <row r="100" spans="1:17" x14ac:dyDescent="0.25">
      <c r="A100" s="150" t="s">
        <v>26</v>
      </c>
      <c r="B100" s="87">
        <v>0.73955380084451239</v>
      </c>
      <c r="C100" s="87">
        <v>0.82695851149846045</v>
      </c>
      <c r="D100" s="87">
        <v>0.84778068261090866</v>
      </c>
      <c r="E100" s="87">
        <v>0.8195319767449416</v>
      </c>
      <c r="F100" s="87">
        <v>1.0676572278088985</v>
      </c>
      <c r="G100" s="87">
        <v>1.1648631343565283</v>
      </c>
      <c r="H100" s="87">
        <v>1.022387224409782</v>
      </c>
      <c r="I100" s="87">
        <v>1.0074997920957123</v>
      </c>
      <c r="J100" s="87">
        <v>0.70704949059052902</v>
      </c>
      <c r="K100" s="87">
        <v>0.58237629990315642</v>
      </c>
      <c r="L100" s="87">
        <v>0.56360458991822115</v>
      </c>
      <c r="M100" s="87">
        <v>0.51850532557512541</v>
      </c>
      <c r="N100" s="87">
        <v>0.5594063247964155</v>
      </c>
      <c r="O100" s="87">
        <v>0.56265285374487439</v>
      </c>
      <c r="P100" s="87">
        <v>0.57909341564266359</v>
      </c>
      <c r="Q100" s="87">
        <v>0.68700775213010745</v>
      </c>
    </row>
    <row r="101" spans="1:17" x14ac:dyDescent="0.25">
      <c r="A101" s="150" t="s">
        <v>25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86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22</v>
      </c>
      <c r="B103" s="87">
        <v>0</v>
      </c>
      <c r="C103" s="87">
        <v>0</v>
      </c>
      <c r="D103" s="87">
        <v>0</v>
      </c>
      <c r="E103" s="87">
        <v>0</v>
      </c>
      <c r="F103" s="87">
        <v>0</v>
      </c>
      <c r="G103" s="87">
        <v>0</v>
      </c>
      <c r="H103" s="87">
        <v>0</v>
      </c>
      <c r="I103" s="87">
        <v>0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0</v>
      </c>
    </row>
    <row r="104" spans="1:17" x14ac:dyDescent="0.25">
      <c r="A104" s="152" t="s">
        <v>186</v>
      </c>
      <c r="B104" s="151">
        <v>4.3379484769625973</v>
      </c>
      <c r="C104" s="151">
        <v>4.6477618257849036</v>
      </c>
      <c r="D104" s="151">
        <v>4.8506880083132549</v>
      </c>
      <c r="E104" s="151">
        <v>5.3340362817165961</v>
      </c>
      <c r="F104" s="151">
        <v>5.1009739920761641</v>
      </c>
      <c r="G104" s="151">
        <v>5.4341165650179706</v>
      </c>
      <c r="H104" s="151">
        <v>4.7314702892098044</v>
      </c>
      <c r="I104" s="151">
        <v>4.3232483571199598</v>
      </c>
      <c r="J104" s="151">
        <v>4.1527675945277371</v>
      </c>
      <c r="K104" s="151">
        <v>3.0226961704611357</v>
      </c>
      <c r="L104" s="151">
        <v>3.3289447030460919</v>
      </c>
      <c r="M104" s="151">
        <v>2.9105687470570318</v>
      </c>
      <c r="N104" s="151">
        <v>3.0981147618060687</v>
      </c>
      <c r="O104" s="151">
        <v>2.7111320766344735</v>
      </c>
      <c r="P104" s="151">
        <v>2.2554282725206449</v>
      </c>
      <c r="Q104" s="151">
        <v>2.1290418525082915</v>
      </c>
    </row>
    <row r="105" spans="1:17" x14ac:dyDescent="0.25">
      <c r="A105" s="243" t="s">
        <v>179</v>
      </c>
      <c r="B105" s="242">
        <v>13.382830013615463</v>
      </c>
      <c r="C105" s="242">
        <v>14.170005566417389</v>
      </c>
      <c r="D105" s="242">
        <v>15.347962583902071</v>
      </c>
      <c r="E105" s="242">
        <v>17.681328721432919</v>
      </c>
      <c r="F105" s="242">
        <v>19.728248262929537</v>
      </c>
      <c r="G105" s="242">
        <v>19.180722534611718</v>
      </c>
      <c r="H105" s="242">
        <v>16.930746851072268</v>
      </c>
      <c r="I105" s="242">
        <v>16.101855255653231</v>
      </c>
      <c r="J105" s="242">
        <v>12.660876812584563</v>
      </c>
      <c r="K105" s="242">
        <v>10.157852081563064</v>
      </c>
      <c r="L105" s="242">
        <v>10.361657229506795</v>
      </c>
      <c r="M105" s="242">
        <v>10.869161491147032</v>
      </c>
      <c r="N105" s="242">
        <v>10.491280042429157</v>
      </c>
      <c r="O105" s="242">
        <v>9.479280999853307</v>
      </c>
      <c r="P105" s="242">
        <v>9.8713340010162565</v>
      </c>
      <c r="Q105" s="242">
        <v>10.752741926956354</v>
      </c>
    </row>
    <row r="106" spans="1:17" hidden="1" x14ac:dyDescent="0.25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</row>
    <row r="108" spans="1:17" ht="12.75" x14ac:dyDescent="0.25">
      <c r="A108" s="97" t="s">
        <v>39</v>
      </c>
      <c r="B108" s="96">
        <v>5.8873887505965987</v>
      </c>
      <c r="C108" s="96">
        <v>6.1546940219771358</v>
      </c>
      <c r="D108" s="96">
        <v>7.6481868809137694</v>
      </c>
      <c r="E108" s="96">
        <v>7.5034440105443876</v>
      </c>
      <c r="F108" s="96">
        <v>7.6543862508463159</v>
      </c>
      <c r="G108" s="96">
        <v>8.4866110269288857</v>
      </c>
      <c r="H108" s="96">
        <v>8.8902213996144752</v>
      </c>
      <c r="I108" s="96">
        <v>8.433595669020038</v>
      </c>
      <c r="J108" s="96">
        <v>6.2784469841411408</v>
      </c>
      <c r="K108" s="96">
        <v>7.3769202432594696</v>
      </c>
      <c r="L108" s="96">
        <v>8.5641318513999849</v>
      </c>
      <c r="M108" s="96">
        <v>8.116079508362148</v>
      </c>
      <c r="N108" s="96">
        <v>8.2249206750401171</v>
      </c>
      <c r="O108" s="96">
        <v>7.4465174990818914</v>
      </c>
      <c r="P108" s="96">
        <v>6.7267168436308253</v>
      </c>
      <c r="Q108" s="96">
        <v>4.5459777845536147</v>
      </c>
    </row>
    <row r="109" spans="1:17" x14ac:dyDescent="0.25">
      <c r="A109" s="132" t="s">
        <v>83</v>
      </c>
      <c r="B109" s="160">
        <v>7.5513678268380652E-2</v>
      </c>
      <c r="C109" s="160">
        <v>7.8942227854209596E-2</v>
      </c>
      <c r="D109" s="160">
        <v>9.8098282265333112E-2</v>
      </c>
      <c r="E109" s="160">
        <v>9.6241760298169318E-2</v>
      </c>
      <c r="F109" s="160">
        <v>9.8177797521821916E-2</v>
      </c>
      <c r="G109" s="160">
        <v>0.10885219947662843</v>
      </c>
      <c r="H109" s="160">
        <v>0.11402904529399907</v>
      </c>
      <c r="I109" s="160">
        <v>0.10817220621475897</v>
      </c>
      <c r="J109" s="160">
        <v>8.0529526020763451E-2</v>
      </c>
      <c r="K109" s="160">
        <v>9.46189228296756E-2</v>
      </c>
      <c r="L109" s="160">
        <v>0.10984650830286606</v>
      </c>
      <c r="M109" s="160">
        <v>0.1040996344487954</v>
      </c>
      <c r="N109" s="160">
        <v>0.10549566878439834</v>
      </c>
      <c r="O109" s="160">
        <v>9.5511601232134424E-2</v>
      </c>
      <c r="P109" s="160">
        <v>8.6279189815851892E-2</v>
      </c>
      <c r="Q109" s="160">
        <v>5.8308278658038462E-2</v>
      </c>
    </row>
    <row r="110" spans="1:17" x14ac:dyDescent="0.25">
      <c r="A110" s="76" t="s">
        <v>82</v>
      </c>
      <c r="B110" s="159">
        <v>0.50465445403951825</v>
      </c>
      <c r="C110" s="159">
        <v>0.5275672939257513</v>
      </c>
      <c r="D110" s="159">
        <v>0.65558632838516417</v>
      </c>
      <c r="E110" s="159">
        <v>0.64317927709014444</v>
      </c>
      <c r="F110" s="159">
        <v>0.65611772520321543</v>
      </c>
      <c r="G110" s="159">
        <v>0.7274542646783011</v>
      </c>
      <c r="H110" s="159">
        <v>0.76205088822412914</v>
      </c>
      <c r="I110" s="159">
        <v>0.72290990084662987</v>
      </c>
      <c r="J110" s="159">
        <v>0.53817513488925495</v>
      </c>
      <c r="K110" s="159">
        <v>0.63233392859914805</v>
      </c>
      <c r="L110" s="159">
        <v>0.73409918503389882</v>
      </c>
      <c r="M110" s="159">
        <v>0.6956930902208166</v>
      </c>
      <c r="N110" s="159">
        <v>0.70502272376018993</v>
      </c>
      <c r="O110" s="159">
        <v>0.63829965748636552</v>
      </c>
      <c r="P110" s="159">
        <v>0.57659987475040542</v>
      </c>
      <c r="Q110" s="159">
        <v>0.38967155629177785</v>
      </c>
    </row>
    <row r="111" spans="1:17" x14ac:dyDescent="0.25">
      <c r="A111" s="76" t="s">
        <v>81</v>
      </c>
      <c r="B111" s="159">
        <v>8.8135676536319582E-2</v>
      </c>
      <c r="C111" s="159">
        <v>9.2137303052397812E-2</v>
      </c>
      <c r="D111" s="159">
        <v>0.1144952632790269</v>
      </c>
      <c r="E111" s="159">
        <v>0.11232842644452676</v>
      </c>
      <c r="F111" s="159">
        <v>0.11458806939159225</v>
      </c>
      <c r="G111" s="159">
        <v>0.12704668165206026</v>
      </c>
      <c r="H111" s="159">
        <v>0.13308882949733647</v>
      </c>
      <c r="I111" s="159">
        <v>0.12625302853451509</v>
      </c>
      <c r="J111" s="159">
        <v>9.3989915731082035E-2</v>
      </c>
      <c r="K111" s="159">
        <v>0.11043433412279076</v>
      </c>
      <c r="L111" s="159">
        <v>0.12820718770998304</v>
      </c>
      <c r="M111" s="159">
        <v>0.12149973249508472</v>
      </c>
      <c r="N111" s="159">
        <v>0.12312911187982351</v>
      </c>
      <c r="O111" s="159">
        <v>0.11147622238375518</v>
      </c>
      <c r="P111" s="159">
        <v>0.10070062722146232</v>
      </c>
      <c r="Q111" s="159">
        <v>6.8054420140017211E-2</v>
      </c>
    </row>
    <row r="112" spans="1:17" x14ac:dyDescent="0.25">
      <c r="A112" s="76" t="s">
        <v>80</v>
      </c>
      <c r="B112" s="159">
        <v>0.71737994354961609</v>
      </c>
      <c r="C112" s="159">
        <v>0.74995116461499112</v>
      </c>
      <c r="D112" s="159">
        <v>0.93193368152066447</v>
      </c>
      <c r="E112" s="159">
        <v>0.91429672283260832</v>
      </c>
      <c r="F112" s="159">
        <v>0.93268907645730792</v>
      </c>
      <c r="G112" s="159">
        <v>1.0340958950279699</v>
      </c>
      <c r="H112" s="159">
        <v>1.0832759302929909</v>
      </c>
      <c r="I112" s="159">
        <v>1.02763595904021</v>
      </c>
      <c r="J112" s="159">
        <v>0.76503049719725269</v>
      </c>
      <c r="K112" s="159">
        <v>0.89887976688191806</v>
      </c>
      <c r="L112" s="159">
        <v>1.0435418288772274</v>
      </c>
      <c r="M112" s="159">
        <v>0.98894652726355603</v>
      </c>
      <c r="N112" s="159">
        <v>1.0022088534517839</v>
      </c>
      <c r="O112" s="159">
        <v>0.90736021170527681</v>
      </c>
      <c r="P112" s="159">
        <v>0.8196523032505928</v>
      </c>
      <c r="Q112" s="159">
        <v>0.55392864725136526</v>
      </c>
    </row>
    <row r="113" spans="1:17" x14ac:dyDescent="0.25">
      <c r="A113" s="129" t="s">
        <v>79</v>
      </c>
      <c r="B113" s="158">
        <v>0.21143829915146584</v>
      </c>
      <c r="C113" s="158">
        <v>0.22103823799178687</v>
      </c>
      <c r="D113" s="158">
        <v>0.27467519034293275</v>
      </c>
      <c r="E113" s="158">
        <v>0.26947692883487406</v>
      </c>
      <c r="F113" s="158">
        <v>0.27489783306110133</v>
      </c>
      <c r="G113" s="158">
        <v>0.30478615853455959</v>
      </c>
      <c r="H113" s="158">
        <v>0.31928132682319743</v>
      </c>
      <c r="I113" s="158">
        <v>0.30288217740132511</v>
      </c>
      <c r="J113" s="158">
        <v>0.22548267285813767</v>
      </c>
      <c r="K113" s="158">
        <v>0.26493298392309167</v>
      </c>
      <c r="L113" s="158">
        <v>0.30757022324802497</v>
      </c>
      <c r="M113" s="158">
        <v>0.29147897645662713</v>
      </c>
      <c r="N113" s="158">
        <v>0.29538787259631538</v>
      </c>
      <c r="O113" s="158">
        <v>0.26743248344997639</v>
      </c>
      <c r="P113" s="158">
        <v>0.24158173148438533</v>
      </c>
      <c r="Q113" s="158">
        <v>0.16326318024250769</v>
      </c>
    </row>
    <row r="114" spans="1:17" x14ac:dyDescent="0.25">
      <c r="A114" s="92" t="s">
        <v>125</v>
      </c>
      <c r="B114" s="91">
        <v>3.7864127641481789E-2</v>
      </c>
      <c r="C114" s="91">
        <v>1.7281759244131084E-2</v>
      </c>
      <c r="D114" s="91">
        <v>5.4935038068586552E-2</v>
      </c>
      <c r="E114" s="91">
        <v>5.3895385766974807E-2</v>
      </c>
      <c r="F114" s="91">
        <v>5.4979566612220268E-2</v>
      </c>
      <c r="G114" s="91">
        <v>6.0957231706911919E-2</v>
      </c>
      <c r="H114" s="91">
        <v>6.3856265364639481E-2</v>
      </c>
      <c r="I114" s="91">
        <v>6.0576435480265027E-2</v>
      </c>
      <c r="J114" s="91">
        <v>1.51737983740645E-2</v>
      </c>
      <c r="K114" s="91">
        <v>5.2986596784618339E-2</v>
      </c>
      <c r="L114" s="91">
        <v>6.1514044649604992E-2</v>
      </c>
      <c r="M114" s="91">
        <v>5.8295795291325427E-2</v>
      </c>
      <c r="N114" s="91">
        <v>5.9077574519263071E-2</v>
      </c>
      <c r="O114" s="91">
        <v>5.0143296950604634E-2</v>
      </c>
      <c r="P114" s="91">
        <v>4.8316346296877061E-2</v>
      </c>
      <c r="Q114" s="91">
        <v>3.2652636048501535E-2</v>
      </c>
    </row>
    <row r="115" spans="1:17" x14ac:dyDescent="0.25">
      <c r="A115" s="92" t="s">
        <v>26</v>
      </c>
      <c r="B115" s="91">
        <v>6.3431489745439745E-2</v>
      </c>
      <c r="C115" s="91">
        <v>5.4287968363386903E-2</v>
      </c>
      <c r="D115" s="91">
        <v>8.2402557102879817E-2</v>
      </c>
      <c r="E115" s="91">
        <v>8.0843078650462211E-2</v>
      </c>
      <c r="F115" s="91">
        <v>8.2469349918330395E-2</v>
      </c>
      <c r="G115" s="91">
        <v>9.1435847560367878E-2</v>
      </c>
      <c r="H115" s="91">
        <v>9.5784398046959207E-2</v>
      </c>
      <c r="I115" s="91">
        <v>9.0864653220397537E-2</v>
      </c>
      <c r="J115" s="91">
        <v>2.7911935851049226E-2</v>
      </c>
      <c r="K115" s="91">
        <v>7.9479895176927495E-2</v>
      </c>
      <c r="L115" s="91">
        <v>9.2271066974407484E-2</v>
      </c>
      <c r="M115" s="91">
        <v>8.7443692936988129E-2</v>
      </c>
      <c r="N115" s="91">
        <v>8.8616361778894606E-2</v>
      </c>
      <c r="O115" s="91">
        <v>8.0229745034992916E-2</v>
      </c>
      <c r="P115" s="91">
        <v>7.2474519445315591E-2</v>
      </c>
      <c r="Q115" s="91">
        <v>4.8978954072752302E-2</v>
      </c>
    </row>
    <row r="116" spans="1:17" x14ac:dyDescent="0.25">
      <c r="A116" s="92" t="s">
        <v>126</v>
      </c>
      <c r="B116" s="91">
        <v>0</v>
      </c>
      <c r="C116" s="91">
        <v>0</v>
      </c>
      <c r="D116" s="91">
        <v>0</v>
      </c>
      <c r="E116" s="91">
        <v>0</v>
      </c>
      <c r="F116" s="91">
        <v>0</v>
      </c>
      <c r="G116" s="91">
        <v>0</v>
      </c>
      <c r="H116" s="91">
        <v>0</v>
      </c>
      <c r="I116" s="91">
        <v>0</v>
      </c>
      <c r="J116" s="91">
        <v>0</v>
      </c>
      <c r="K116" s="91">
        <v>0</v>
      </c>
      <c r="L116" s="91">
        <v>0</v>
      </c>
      <c r="M116" s="91">
        <v>0</v>
      </c>
      <c r="N116" s="91">
        <v>0</v>
      </c>
      <c r="O116" s="91">
        <v>0</v>
      </c>
      <c r="P116" s="91">
        <v>0</v>
      </c>
      <c r="Q116" s="91">
        <v>0</v>
      </c>
    </row>
    <row r="117" spans="1:17" x14ac:dyDescent="0.25">
      <c r="A117" s="92" t="s">
        <v>21</v>
      </c>
      <c r="B117" s="157">
        <v>0.1101426817645443</v>
      </c>
      <c r="C117" s="157">
        <v>0.14946851038426889</v>
      </c>
      <c r="D117" s="157">
        <v>0.13733759517146638</v>
      </c>
      <c r="E117" s="157">
        <v>0.13473846441743703</v>
      </c>
      <c r="F117" s="157">
        <v>0.13744891653055066</v>
      </c>
      <c r="G117" s="157">
        <v>0.15239307926727982</v>
      </c>
      <c r="H117" s="157">
        <v>0.15964066341159872</v>
      </c>
      <c r="I117" s="157">
        <v>0.15144108870066256</v>
      </c>
      <c r="J117" s="157">
        <v>0.18239693863302395</v>
      </c>
      <c r="K117" s="157">
        <v>0.13246649196154583</v>
      </c>
      <c r="L117" s="157">
        <v>0.15378511162401251</v>
      </c>
      <c r="M117" s="157">
        <v>0.14573948822831359</v>
      </c>
      <c r="N117" s="157">
        <v>0.14769393629815769</v>
      </c>
      <c r="O117" s="157">
        <v>0.13705944146437885</v>
      </c>
      <c r="P117" s="157">
        <v>0.12079086574219268</v>
      </c>
      <c r="Q117" s="157">
        <v>8.1631590121253844E-2</v>
      </c>
    </row>
    <row r="118" spans="1:17" x14ac:dyDescent="0.25">
      <c r="A118" s="156" t="s">
        <v>183</v>
      </c>
      <c r="B118" s="204">
        <v>0.56180155441387858</v>
      </c>
      <c r="C118" s="204">
        <v>0.58730904565087072</v>
      </c>
      <c r="D118" s="204">
        <v>0.72982496318249346</v>
      </c>
      <c r="E118" s="204">
        <v>0.71601293666129484</v>
      </c>
      <c r="F118" s="204">
        <v>0.73041653540780938</v>
      </c>
      <c r="G118" s="204">
        <v>0.8098312288536178</v>
      </c>
      <c r="H118" s="204">
        <v>0.84834557610635408</v>
      </c>
      <c r="I118" s="204">
        <v>0.80477226099151067</v>
      </c>
      <c r="J118" s="204">
        <v>0.59911811915565916</v>
      </c>
      <c r="K118" s="204">
        <v>0.70393946026248178</v>
      </c>
      <c r="L118" s="204">
        <v>0.81722862038528743</v>
      </c>
      <c r="M118" s="204">
        <v>0.77447341711254114</v>
      </c>
      <c r="N118" s="204">
        <v>0.78485953890850824</v>
      </c>
      <c r="O118" s="204">
        <v>0.7105807486435175</v>
      </c>
      <c r="P118" s="204">
        <v>0.64189407884282534</v>
      </c>
      <c r="Q118" s="204">
        <v>0.43379798649008466</v>
      </c>
    </row>
    <row r="119" spans="1:17" x14ac:dyDescent="0.25">
      <c r="A119" s="152" t="s">
        <v>192</v>
      </c>
      <c r="B119" s="151">
        <v>0.47753132125179676</v>
      </c>
      <c r="C119" s="151">
        <v>0.49921268880324005</v>
      </c>
      <c r="D119" s="151">
        <v>0.62035121870511944</v>
      </c>
      <c r="E119" s="151">
        <v>0.60861099616210057</v>
      </c>
      <c r="F119" s="151">
        <v>0.62085405509663794</v>
      </c>
      <c r="G119" s="151">
        <v>0.68835654452557504</v>
      </c>
      <c r="H119" s="151">
        <v>0.72109373969040091</v>
      </c>
      <c r="I119" s="151">
        <v>0.68405642184278403</v>
      </c>
      <c r="J119" s="151">
        <v>0.50925040128231025</v>
      </c>
      <c r="K119" s="151">
        <v>0.59834854122310954</v>
      </c>
      <c r="L119" s="151">
        <v>0.69464432732749426</v>
      </c>
      <c r="M119" s="151">
        <v>0.65830240454565991</v>
      </c>
      <c r="N119" s="151">
        <v>0.6671306080722319</v>
      </c>
      <c r="O119" s="151">
        <v>0.60399363634698988</v>
      </c>
      <c r="P119" s="151">
        <v>0.54560996701640152</v>
      </c>
      <c r="Q119" s="151">
        <v>0.36872828851657191</v>
      </c>
    </row>
    <row r="120" spans="1:17" x14ac:dyDescent="0.25">
      <c r="A120" s="150" t="s">
        <v>33</v>
      </c>
      <c r="B120" s="87">
        <v>0</v>
      </c>
      <c r="C120" s="87">
        <v>0</v>
      </c>
      <c r="D120" s="87">
        <v>0</v>
      </c>
      <c r="E120" s="87">
        <v>0</v>
      </c>
      <c r="F120" s="87">
        <v>0</v>
      </c>
      <c r="G120" s="87">
        <v>0</v>
      </c>
      <c r="H120" s="87">
        <v>0</v>
      </c>
      <c r="I120" s="87">
        <v>0</v>
      </c>
      <c r="J120" s="87">
        <v>0</v>
      </c>
      <c r="K120" s="87">
        <v>0</v>
      </c>
      <c r="L120" s="87">
        <v>0</v>
      </c>
      <c r="M120" s="87">
        <v>0</v>
      </c>
      <c r="N120" s="87">
        <v>0</v>
      </c>
      <c r="O120" s="87">
        <v>0</v>
      </c>
      <c r="P120" s="87">
        <v>0</v>
      </c>
      <c r="Q120" s="87">
        <v>0</v>
      </c>
    </row>
    <row r="121" spans="1:17" x14ac:dyDescent="0.25">
      <c r="A121" s="150" t="s">
        <v>31</v>
      </c>
      <c r="B121" s="87">
        <v>0</v>
      </c>
      <c r="C121" s="87">
        <v>0</v>
      </c>
      <c r="D121" s="87">
        <v>0</v>
      </c>
      <c r="E121" s="87">
        <v>0</v>
      </c>
      <c r="F121" s="87">
        <v>0</v>
      </c>
      <c r="G121" s="87">
        <v>0</v>
      </c>
      <c r="H121" s="87">
        <v>0</v>
      </c>
      <c r="I121" s="87">
        <v>0</v>
      </c>
      <c r="J121" s="87">
        <v>0</v>
      </c>
      <c r="K121" s="87">
        <v>0</v>
      </c>
      <c r="L121" s="87">
        <v>0</v>
      </c>
      <c r="M121" s="87">
        <v>0</v>
      </c>
      <c r="N121" s="87">
        <v>0</v>
      </c>
      <c r="O121" s="87">
        <v>0</v>
      </c>
      <c r="P121" s="87">
        <v>0</v>
      </c>
      <c r="Q121" s="87">
        <v>0</v>
      </c>
    </row>
    <row r="122" spans="1:17" x14ac:dyDescent="0.25">
      <c r="A122" s="150" t="s">
        <v>30</v>
      </c>
      <c r="B122" s="87">
        <v>0</v>
      </c>
      <c r="C122" s="87">
        <v>0</v>
      </c>
      <c r="D122" s="87">
        <v>0</v>
      </c>
      <c r="E122" s="87">
        <v>0</v>
      </c>
      <c r="F122" s="87">
        <v>0</v>
      </c>
      <c r="G122" s="87">
        <v>0</v>
      </c>
      <c r="H122" s="87">
        <v>0</v>
      </c>
      <c r="I122" s="87">
        <v>0</v>
      </c>
      <c r="J122" s="87">
        <v>0</v>
      </c>
      <c r="K122" s="87">
        <v>0</v>
      </c>
      <c r="L122" s="87">
        <v>0</v>
      </c>
      <c r="M122" s="87">
        <v>0</v>
      </c>
      <c r="N122" s="87">
        <v>0</v>
      </c>
      <c r="O122" s="87">
        <v>0</v>
      </c>
      <c r="P122" s="87">
        <v>0</v>
      </c>
      <c r="Q122" s="87">
        <v>0</v>
      </c>
    </row>
    <row r="123" spans="1:17" x14ac:dyDescent="0.25">
      <c r="A123" s="150" t="s">
        <v>125</v>
      </c>
      <c r="B123" s="87">
        <v>0.11101680715802348</v>
      </c>
      <c r="C123" s="87">
        <v>9.457454495261082E-2</v>
      </c>
      <c r="D123" s="87">
        <v>0.14442686575553715</v>
      </c>
      <c r="E123" s="87">
        <v>0.21681652455090311</v>
      </c>
      <c r="F123" s="87">
        <v>0.15419430342701276</v>
      </c>
      <c r="G123" s="87">
        <v>0.10773802060862619</v>
      </c>
      <c r="H123" s="87">
        <v>0.11631219970882462</v>
      </c>
      <c r="I123" s="87">
        <v>8.9588431244849318E-2</v>
      </c>
      <c r="J123" s="87">
        <v>0.11426148062317017</v>
      </c>
      <c r="K123" s="87">
        <v>0.12189172035964542</v>
      </c>
      <c r="L123" s="87">
        <v>0.16986671779453982</v>
      </c>
      <c r="M123" s="87">
        <v>0.22213809530318565</v>
      </c>
      <c r="N123" s="87">
        <v>0.17307337393801367</v>
      </c>
      <c r="O123" s="87">
        <v>0.10606741772280658</v>
      </c>
      <c r="P123" s="87">
        <v>0.10105795609084758</v>
      </c>
      <c r="Q123" s="87">
        <v>4.152596710797541E-2</v>
      </c>
    </row>
    <row r="124" spans="1:17" x14ac:dyDescent="0.25">
      <c r="A124" s="150" t="s">
        <v>29</v>
      </c>
      <c r="B124" s="87">
        <v>0</v>
      </c>
      <c r="C124" s="87">
        <v>0</v>
      </c>
      <c r="D124" s="87">
        <v>0</v>
      </c>
      <c r="E124" s="87">
        <v>0</v>
      </c>
      <c r="F124" s="87">
        <v>0</v>
      </c>
      <c r="G124" s="87">
        <v>0</v>
      </c>
      <c r="H124" s="87">
        <v>0</v>
      </c>
      <c r="I124" s="87">
        <v>0</v>
      </c>
      <c r="J124" s="87">
        <v>0</v>
      </c>
      <c r="K124" s="87">
        <v>0</v>
      </c>
      <c r="L124" s="87">
        <v>0</v>
      </c>
      <c r="M124" s="87">
        <v>0</v>
      </c>
      <c r="N124" s="87">
        <v>0</v>
      </c>
      <c r="O124" s="87">
        <v>0</v>
      </c>
      <c r="P124" s="87">
        <v>0</v>
      </c>
      <c r="Q124" s="87">
        <v>0</v>
      </c>
    </row>
    <row r="125" spans="1:17" x14ac:dyDescent="0.25">
      <c r="A125" s="150" t="s">
        <v>28</v>
      </c>
      <c r="B125" s="87">
        <v>0</v>
      </c>
      <c r="C125" s="87">
        <v>0</v>
      </c>
      <c r="D125" s="87">
        <v>0</v>
      </c>
      <c r="E125" s="87">
        <v>0</v>
      </c>
      <c r="F125" s="87">
        <v>0</v>
      </c>
      <c r="G125" s="87">
        <v>0</v>
      </c>
      <c r="H125" s="87">
        <v>0</v>
      </c>
      <c r="I125" s="87">
        <v>0</v>
      </c>
      <c r="J125" s="87">
        <v>0</v>
      </c>
      <c r="K125" s="87">
        <v>0</v>
      </c>
      <c r="L125" s="87">
        <v>0</v>
      </c>
      <c r="M125" s="87">
        <v>0</v>
      </c>
      <c r="N125" s="87">
        <v>0</v>
      </c>
      <c r="O125" s="87">
        <v>0</v>
      </c>
      <c r="P125" s="87">
        <v>0</v>
      </c>
      <c r="Q125" s="87">
        <v>0</v>
      </c>
    </row>
    <row r="126" spans="1:17" x14ac:dyDescent="0.25">
      <c r="A126" s="150" t="s">
        <v>26</v>
      </c>
      <c r="B126" s="87">
        <v>0.36651451409377328</v>
      </c>
      <c r="C126" s="87">
        <v>0.40463814385062924</v>
      </c>
      <c r="D126" s="87">
        <v>0.4759243529495823</v>
      </c>
      <c r="E126" s="87">
        <v>0.39179447161119746</v>
      </c>
      <c r="F126" s="87">
        <v>0.4666597516696252</v>
      </c>
      <c r="G126" s="87">
        <v>0.58061852391694879</v>
      </c>
      <c r="H126" s="87">
        <v>0.60478153998157624</v>
      </c>
      <c r="I126" s="87">
        <v>0.59446799059793476</v>
      </c>
      <c r="J126" s="87">
        <v>0.3949889206591401</v>
      </c>
      <c r="K126" s="87">
        <v>0.47645682086346414</v>
      </c>
      <c r="L126" s="87">
        <v>0.52477760953295438</v>
      </c>
      <c r="M126" s="87">
        <v>0.43616430924247424</v>
      </c>
      <c r="N126" s="87">
        <v>0.4940572341342182</v>
      </c>
      <c r="O126" s="87">
        <v>0.49792621862418335</v>
      </c>
      <c r="P126" s="87">
        <v>0.44455201092555391</v>
      </c>
      <c r="Q126" s="87">
        <v>0.32720232140859651</v>
      </c>
    </row>
    <row r="127" spans="1:17" x14ac:dyDescent="0.25">
      <c r="A127" s="150" t="s">
        <v>25</v>
      </c>
      <c r="B127" s="87">
        <v>0</v>
      </c>
      <c r="C127" s="87">
        <v>0</v>
      </c>
      <c r="D127" s="87">
        <v>0</v>
      </c>
      <c r="E127" s="87">
        <v>0</v>
      </c>
      <c r="F127" s="87">
        <v>0</v>
      </c>
      <c r="G127" s="87">
        <v>0</v>
      </c>
      <c r="H127" s="87">
        <v>0</v>
      </c>
      <c r="I127" s="87">
        <v>0</v>
      </c>
      <c r="J127" s="87">
        <v>0</v>
      </c>
      <c r="K127" s="87">
        <v>0</v>
      </c>
      <c r="L127" s="87">
        <v>0</v>
      </c>
      <c r="M127" s="87">
        <v>0</v>
      </c>
      <c r="N127" s="87">
        <v>0</v>
      </c>
      <c r="O127" s="87">
        <v>0</v>
      </c>
      <c r="P127" s="87">
        <v>0</v>
      </c>
      <c r="Q127" s="87">
        <v>0</v>
      </c>
    </row>
    <row r="128" spans="1:17" x14ac:dyDescent="0.25">
      <c r="A128" s="150" t="s">
        <v>86</v>
      </c>
      <c r="B128" s="87">
        <v>0</v>
      </c>
      <c r="C128" s="87">
        <v>0</v>
      </c>
      <c r="D128" s="87">
        <v>0</v>
      </c>
      <c r="E128" s="87">
        <v>0</v>
      </c>
      <c r="F128" s="87">
        <v>0</v>
      </c>
      <c r="G128" s="87">
        <v>0</v>
      </c>
      <c r="H128" s="87">
        <v>0</v>
      </c>
      <c r="I128" s="87">
        <v>0</v>
      </c>
      <c r="J128" s="87">
        <v>0</v>
      </c>
      <c r="K128" s="87">
        <v>0</v>
      </c>
      <c r="L128" s="87">
        <v>0</v>
      </c>
      <c r="M128" s="87">
        <v>0</v>
      </c>
      <c r="N128" s="87">
        <v>0</v>
      </c>
      <c r="O128" s="87">
        <v>0</v>
      </c>
      <c r="P128" s="87">
        <v>0</v>
      </c>
      <c r="Q128" s="87">
        <v>0</v>
      </c>
    </row>
    <row r="129" spans="1:17" x14ac:dyDescent="0.25">
      <c r="A129" s="150" t="s">
        <v>22</v>
      </c>
      <c r="B129" s="87">
        <v>0</v>
      </c>
      <c r="C129" s="87">
        <v>0</v>
      </c>
      <c r="D129" s="87">
        <v>0</v>
      </c>
      <c r="E129" s="87">
        <v>0</v>
      </c>
      <c r="F129" s="87">
        <v>0</v>
      </c>
      <c r="G129" s="87">
        <v>0</v>
      </c>
      <c r="H129" s="87">
        <v>0</v>
      </c>
      <c r="I129" s="87">
        <v>0</v>
      </c>
      <c r="J129" s="87">
        <v>0</v>
      </c>
      <c r="K129" s="87">
        <v>0</v>
      </c>
      <c r="L129" s="87">
        <v>0</v>
      </c>
      <c r="M129" s="87">
        <v>0</v>
      </c>
      <c r="N129" s="87">
        <v>0</v>
      </c>
      <c r="O129" s="87">
        <v>0</v>
      </c>
      <c r="P129" s="87">
        <v>0</v>
      </c>
      <c r="Q129" s="87">
        <v>0</v>
      </c>
    </row>
    <row r="130" spans="1:17" x14ac:dyDescent="0.25">
      <c r="A130" s="152" t="s">
        <v>191</v>
      </c>
      <c r="B130" s="151">
        <v>8.427023316208182E-2</v>
      </c>
      <c r="C130" s="151">
        <v>8.8096356847630619E-2</v>
      </c>
      <c r="D130" s="151">
        <v>0.10947374447737401</v>
      </c>
      <c r="E130" s="151">
        <v>0.10740194049919426</v>
      </c>
      <c r="F130" s="151">
        <v>0.10956248031117144</v>
      </c>
      <c r="G130" s="151">
        <v>0.12147468432804276</v>
      </c>
      <c r="H130" s="151">
        <v>0.12725183641595317</v>
      </c>
      <c r="I130" s="151">
        <v>0.12071583914872662</v>
      </c>
      <c r="J130" s="151">
        <v>8.9867717873348907E-2</v>
      </c>
      <c r="K130" s="151">
        <v>0.10559091903937223</v>
      </c>
      <c r="L130" s="151">
        <v>0.12258429305779317</v>
      </c>
      <c r="M130" s="151">
        <v>0.11617101256688123</v>
      </c>
      <c r="N130" s="151">
        <v>0.11772893083627634</v>
      </c>
      <c r="O130" s="151">
        <v>0.10658711229652762</v>
      </c>
      <c r="P130" s="151">
        <v>9.6284111826423824E-2</v>
      </c>
      <c r="Q130" s="151">
        <v>6.5069697973512752E-2</v>
      </c>
    </row>
    <row r="131" spans="1:17" x14ac:dyDescent="0.25">
      <c r="A131" s="156" t="s">
        <v>181</v>
      </c>
      <c r="B131" s="204">
        <v>1.2292847672877547</v>
      </c>
      <c r="C131" s="204">
        <v>1.2850980169717543</v>
      </c>
      <c r="D131" s="204">
        <v>1.5969388175911801</v>
      </c>
      <c r="E131" s="204">
        <v>1.5667165555228633</v>
      </c>
      <c r="F131" s="204">
        <v>1.5982332439230724</v>
      </c>
      <c r="G131" s="204">
        <v>1.7720014939123563</v>
      </c>
      <c r="H131" s="204">
        <v>1.8562752023559257</v>
      </c>
      <c r="I131" s="204">
        <v>1.7609319052253425</v>
      </c>
      <c r="J131" s="204">
        <v>1.3109375933509311</v>
      </c>
      <c r="K131" s="204">
        <v>1.5402984359775136</v>
      </c>
      <c r="L131" s="204">
        <v>1.7881878156768654</v>
      </c>
      <c r="M131" s="204">
        <v>1.6946346389500553</v>
      </c>
      <c r="N131" s="204">
        <v>1.7173606375071397</v>
      </c>
      <c r="O131" s="204">
        <v>1.5548303193050523</v>
      </c>
      <c r="P131" s="204">
        <v>1.404536187438854</v>
      </c>
      <c r="Q131" s="204">
        <v>0.94919861414179674</v>
      </c>
    </row>
    <row r="132" spans="1:17" x14ac:dyDescent="0.25">
      <c r="A132" s="152" t="s">
        <v>190</v>
      </c>
      <c r="B132" s="151">
        <v>1.4455953375986097E-2</v>
      </c>
      <c r="C132" s="151">
        <v>0</v>
      </c>
      <c r="D132" s="151">
        <v>5.8192437524609744E-2</v>
      </c>
      <c r="E132" s="151">
        <v>0.12573754141996574</v>
      </c>
      <c r="F132" s="151">
        <v>0.33834825660389961</v>
      </c>
      <c r="G132" s="151">
        <v>0.24142786243163433</v>
      </c>
      <c r="H132" s="151">
        <v>0.27470483085583663</v>
      </c>
      <c r="I132" s="151">
        <v>0.31947061097389634</v>
      </c>
      <c r="J132" s="151">
        <v>0</v>
      </c>
      <c r="K132" s="151">
        <v>0.14288909435228564</v>
      </c>
      <c r="L132" s="151">
        <v>3.6661578009357855E-2</v>
      </c>
      <c r="M132" s="151">
        <v>0.31111905360940839</v>
      </c>
      <c r="N132" s="151">
        <v>0.17119263263817819</v>
      </c>
      <c r="O132" s="151">
        <v>0.19906526667793217</v>
      </c>
      <c r="P132" s="151">
        <v>0.42614560688972836</v>
      </c>
      <c r="Q132" s="151">
        <v>0.37620705012654199</v>
      </c>
    </row>
    <row r="133" spans="1:17" x14ac:dyDescent="0.25">
      <c r="A133" s="154" t="s">
        <v>33</v>
      </c>
      <c r="B133" s="83">
        <v>0</v>
      </c>
      <c r="C133" s="83">
        <v>0</v>
      </c>
      <c r="D133" s="83">
        <v>0</v>
      </c>
      <c r="E133" s="83">
        <v>0</v>
      </c>
      <c r="F133" s="83">
        <v>0</v>
      </c>
      <c r="G133" s="83">
        <v>0</v>
      </c>
      <c r="H133" s="83">
        <v>0</v>
      </c>
      <c r="I133" s="83">
        <v>0</v>
      </c>
      <c r="J133" s="83">
        <v>0</v>
      </c>
      <c r="K133" s="83">
        <v>0</v>
      </c>
      <c r="L133" s="83">
        <v>0</v>
      </c>
      <c r="M133" s="83">
        <v>0</v>
      </c>
      <c r="N133" s="83">
        <v>0</v>
      </c>
      <c r="O133" s="83">
        <v>0</v>
      </c>
      <c r="P133" s="83">
        <v>0</v>
      </c>
      <c r="Q133" s="83">
        <v>0</v>
      </c>
    </row>
    <row r="134" spans="1:17" x14ac:dyDescent="0.25">
      <c r="A134" s="154" t="s">
        <v>30</v>
      </c>
      <c r="B134" s="208">
        <v>0</v>
      </c>
      <c r="C134" s="208">
        <v>0</v>
      </c>
      <c r="D134" s="208">
        <v>0</v>
      </c>
      <c r="E134" s="208">
        <v>0</v>
      </c>
      <c r="F134" s="208">
        <v>0</v>
      </c>
      <c r="G134" s="208">
        <v>0</v>
      </c>
      <c r="H134" s="208">
        <v>0</v>
      </c>
      <c r="I134" s="208">
        <v>0</v>
      </c>
      <c r="J134" s="208">
        <v>0</v>
      </c>
      <c r="K134" s="208">
        <v>0</v>
      </c>
      <c r="L134" s="208">
        <v>0</v>
      </c>
      <c r="M134" s="208">
        <v>0.16565176200021914</v>
      </c>
      <c r="N134" s="208">
        <v>0.16101272404714459</v>
      </c>
      <c r="O134" s="208">
        <v>0.17656322508671546</v>
      </c>
      <c r="P134" s="208">
        <v>0.19647633755099339</v>
      </c>
      <c r="Q134" s="208">
        <v>0.20059018253309305</v>
      </c>
    </row>
    <row r="135" spans="1:17" x14ac:dyDescent="0.25">
      <c r="A135" s="154" t="s">
        <v>125</v>
      </c>
      <c r="B135" s="208">
        <v>0</v>
      </c>
      <c r="C135" s="208">
        <v>0</v>
      </c>
      <c r="D135" s="208">
        <v>8.6813953590656016E-3</v>
      </c>
      <c r="E135" s="208">
        <v>5.1102763325286259E-2</v>
      </c>
      <c r="F135" s="208">
        <v>8.9303131687156631E-2</v>
      </c>
      <c r="G135" s="208">
        <v>3.0376287039951787E-2</v>
      </c>
      <c r="H135" s="208">
        <v>3.8029335553581581E-2</v>
      </c>
      <c r="I135" s="208">
        <v>3.3565932291669542E-2</v>
      </c>
      <c r="J135" s="208">
        <v>0</v>
      </c>
      <c r="K135" s="208">
        <v>2.5777896891945293E-2</v>
      </c>
      <c r="L135" s="208">
        <v>4.7841383826304294E-3</v>
      </c>
      <c r="M135" s="208">
        <v>6.3245118910027348E-2</v>
      </c>
      <c r="N135" s="208">
        <v>4.1631593165910637E-3</v>
      </c>
      <c r="O135" s="208">
        <v>0</v>
      </c>
      <c r="P135" s="208">
        <v>4.5603039431866783E-2</v>
      </c>
      <c r="Q135" s="208">
        <v>1.7205911788875029E-2</v>
      </c>
    </row>
    <row r="136" spans="1:17" x14ac:dyDescent="0.25">
      <c r="A136" s="154" t="s">
        <v>29</v>
      </c>
      <c r="B136" s="208">
        <v>0</v>
      </c>
      <c r="C136" s="208">
        <v>0</v>
      </c>
      <c r="D136" s="208">
        <v>0</v>
      </c>
      <c r="E136" s="208">
        <v>0</v>
      </c>
      <c r="F136" s="208">
        <v>0</v>
      </c>
      <c r="G136" s="208">
        <v>0</v>
      </c>
      <c r="H136" s="208">
        <v>0</v>
      </c>
      <c r="I136" s="208">
        <v>0</v>
      </c>
      <c r="J136" s="208">
        <v>0</v>
      </c>
      <c r="K136" s="208">
        <v>0</v>
      </c>
      <c r="L136" s="208">
        <v>0</v>
      </c>
      <c r="M136" s="208">
        <v>0</v>
      </c>
      <c r="N136" s="208">
        <v>0</v>
      </c>
      <c r="O136" s="208">
        <v>0</v>
      </c>
      <c r="P136" s="208">
        <v>0</v>
      </c>
      <c r="Q136" s="208">
        <v>0</v>
      </c>
    </row>
    <row r="137" spans="1:17" x14ac:dyDescent="0.25">
      <c r="A137" s="154" t="s">
        <v>26</v>
      </c>
      <c r="B137" s="208">
        <v>1.4455953375986097E-2</v>
      </c>
      <c r="C137" s="208">
        <v>0</v>
      </c>
      <c r="D137" s="208">
        <v>4.9511042165544146E-2</v>
      </c>
      <c r="E137" s="208">
        <v>7.4634778094679471E-2</v>
      </c>
      <c r="F137" s="208">
        <v>0.24904512491674297</v>
      </c>
      <c r="G137" s="208">
        <v>0.21105157539168254</v>
      </c>
      <c r="H137" s="208">
        <v>0.23667549530225507</v>
      </c>
      <c r="I137" s="208">
        <v>0.2859046786822268</v>
      </c>
      <c r="J137" s="208">
        <v>0</v>
      </c>
      <c r="K137" s="208">
        <v>0.11711119746034034</v>
      </c>
      <c r="L137" s="208">
        <v>3.1877439626727427E-2</v>
      </c>
      <c r="M137" s="208">
        <v>8.2222172699161877E-2</v>
      </c>
      <c r="N137" s="208">
        <v>6.0167492744425278E-3</v>
      </c>
      <c r="O137" s="208">
        <v>2.2502041591216715E-2</v>
      </c>
      <c r="P137" s="208">
        <v>0.18406622990686816</v>
      </c>
      <c r="Q137" s="208">
        <v>0.15841095580457387</v>
      </c>
    </row>
    <row r="138" spans="1:17" x14ac:dyDescent="0.25">
      <c r="A138" s="152" t="s">
        <v>189</v>
      </c>
      <c r="B138" s="151">
        <v>1.2148288139117687</v>
      </c>
      <c r="C138" s="151">
        <v>1.2850980169717543</v>
      </c>
      <c r="D138" s="151">
        <v>1.5387463800665704</v>
      </c>
      <c r="E138" s="151">
        <v>1.4409790141028975</v>
      </c>
      <c r="F138" s="151">
        <v>1.2598849873191729</v>
      </c>
      <c r="G138" s="151">
        <v>1.5305736314807219</v>
      </c>
      <c r="H138" s="151">
        <v>1.5815703715000891</v>
      </c>
      <c r="I138" s="151">
        <v>1.4414612942514462</v>
      </c>
      <c r="J138" s="151">
        <v>1.3109375933509311</v>
      </c>
      <c r="K138" s="151">
        <v>1.397409341625228</v>
      </c>
      <c r="L138" s="151">
        <v>1.7515262376675076</v>
      </c>
      <c r="M138" s="151">
        <v>1.3835155853406469</v>
      </c>
      <c r="N138" s="151">
        <v>1.5461680048689617</v>
      </c>
      <c r="O138" s="151">
        <v>1.3557650526271201</v>
      </c>
      <c r="P138" s="151">
        <v>0.97839058054912553</v>
      </c>
      <c r="Q138" s="151">
        <v>0.57299156401525475</v>
      </c>
    </row>
    <row r="139" spans="1:17" x14ac:dyDescent="0.25">
      <c r="A139" s="156" t="s">
        <v>180</v>
      </c>
      <c r="B139" s="155">
        <v>0.83306012578322175</v>
      </c>
      <c r="C139" s="155">
        <v>0.87088357730512489</v>
      </c>
      <c r="D139" s="155">
        <v>1.0822114514489916</v>
      </c>
      <c r="E139" s="155">
        <v>1.0617304676199681</v>
      </c>
      <c r="F139" s="155">
        <v>1.0830886566267981</v>
      </c>
      <c r="G139" s="155">
        <v>1.200847701597797</v>
      </c>
      <c r="H139" s="155">
        <v>1.2579582003401808</v>
      </c>
      <c r="I139" s="155">
        <v>1.1933460769219151</v>
      </c>
      <c r="J139" s="155">
        <v>0.88839450831268651</v>
      </c>
      <c r="K139" s="155">
        <v>1.04382747022095</v>
      </c>
      <c r="L139" s="155">
        <v>1.2118168273886103</v>
      </c>
      <c r="M139" s="155">
        <v>1.1484178304715571</v>
      </c>
      <c r="N139" s="155">
        <v>1.1638187560506528</v>
      </c>
      <c r="O139" s="155">
        <v>1.0536754182919381</v>
      </c>
      <c r="P139" s="155">
        <v>0.95182428360881621</v>
      </c>
      <c r="Q139" s="155">
        <v>0.64325170044600855</v>
      </c>
    </row>
    <row r="140" spans="1:17" x14ac:dyDescent="0.25">
      <c r="A140" s="152" t="s">
        <v>193</v>
      </c>
      <c r="B140" s="151">
        <v>6.4460917088401881E-3</v>
      </c>
      <c r="C140" s="151">
        <v>0</v>
      </c>
      <c r="D140" s="151">
        <v>2.5948740929650306E-2</v>
      </c>
      <c r="E140" s="151">
        <v>5.6067953607512232E-2</v>
      </c>
      <c r="F140" s="151">
        <v>0.15087374971877551</v>
      </c>
      <c r="G140" s="151">
        <v>0.10765572507232339</v>
      </c>
      <c r="H140" s="151">
        <v>0.12249434447537913</v>
      </c>
      <c r="I140" s="151">
        <v>0.14245596973477756</v>
      </c>
      <c r="J140" s="151">
        <v>0</v>
      </c>
      <c r="K140" s="151">
        <v>6.3716047114400043E-2</v>
      </c>
      <c r="L140" s="151">
        <v>1.6347859452264475E-2</v>
      </c>
      <c r="M140" s="151">
        <v>0.13873190510320821</v>
      </c>
      <c r="N140" s="151">
        <v>7.6336951369570361E-2</v>
      </c>
      <c r="O140" s="151">
        <v>8.8765709993380376E-2</v>
      </c>
      <c r="P140" s="151">
        <v>0.19002369417527382</v>
      </c>
      <c r="Q140" s="151">
        <v>0.16775546264947552</v>
      </c>
    </row>
    <row r="141" spans="1:17" x14ac:dyDescent="0.25">
      <c r="A141" s="152" t="s">
        <v>187</v>
      </c>
      <c r="B141" s="151">
        <v>0.28490656301786182</v>
      </c>
      <c r="C141" s="151">
        <v>0.29784218343835261</v>
      </c>
      <c r="D141" s="151">
        <v>0.37011631639555509</v>
      </c>
      <c r="E141" s="151">
        <v>0.36311181992602903</v>
      </c>
      <c r="F141" s="151">
        <v>0.37041632056636487</v>
      </c>
      <c r="G141" s="151">
        <v>0.41068991394644655</v>
      </c>
      <c r="H141" s="151">
        <v>0.43022170451634184</v>
      </c>
      <c r="I141" s="151">
        <v>0.40812435830729493</v>
      </c>
      <c r="J141" s="151">
        <v>0.30383092184293875</v>
      </c>
      <c r="K141" s="151">
        <v>0.3569889948155649</v>
      </c>
      <c r="L141" s="151">
        <v>0.41444135496690465</v>
      </c>
      <c r="M141" s="151">
        <v>0.39275889802127251</v>
      </c>
      <c r="N141" s="151">
        <v>0.39802601456932318</v>
      </c>
      <c r="O141" s="151">
        <v>0.36035699305584279</v>
      </c>
      <c r="P141" s="151">
        <v>0.32552390499421502</v>
      </c>
      <c r="Q141" s="151">
        <v>0.21999208155253491</v>
      </c>
    </row>
    <row r="142" spans="1:17" x14ac:dyDescent="0.25">
      <c r="A142" s="150" t="s">
        <v>33</v>
      </c>
      <c r="B142" s="87">
        <v>0</v>
      </c>
      <c r="C142" s="87">
        <v>0</v>
      </c>
      <c r="D142" s="87">
        <v>0</v>
      </c>
      <c r="E142" s="87">
        <v>0</v>
      </c>
      <c r="F142" s="87">
        <v>0</v>
      </c>
      <c r="G142" s="87">
        <v>0</v>
      </c>
      <c r="H142" s="87">
        <v>0</v>
      </c>
      <c r="I142" s="87">
        <v>0</v>
      </c>
      <c r="J142" s="87">
        <v>0</v>
      </c>
      <c r="K142" s="87">
        <v>0</v>
      </c>
      <c r="L142" s="87">
        <v>0</v>
      </c>
      <c r="M142" s="87">
        <v>0</v>
      </c>
      <c r="N142" s="87">
        <v>0</v>
      </c>
      <c r="O142" s="87">
        <v>0</v>
      </c>
      <c r="P142" s="87">
        <v>0</v>
      </c>
      <c r="Q142" s="87">
        <v>0</v>
      </c>
    </row>
    <row r="143" spans="1:17" x14ac:dyDescent="0.25">
      <c r="A143" s="150" t="s">
        <v>31</v>
      </c>
      <c r="B143" s="87">
        <v>0</v>
      </c>
      <c r="C143" s="87">
        <v>0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0</v>
      </c>
      <c r="J143" s="87">
        <v>0</v>
      </c>
      <c r="K143" s="87">
        <v>0</v>
      </c>
      <c r="L143" s="87">
        <v>0</v>
      </c>
      <c r="M143" s="87">
        <v>0</v>
      </c>
      <c r="N143" s="87">
        <v>0</v>
      </c>
      <c r="O143" s="87">
        <v>0</v>
      </c>
      <c r="P143" s="87">
        <v>0</v>
      </c>
      <c r="Q143" s="87">
        <v>0</v>
      </c>
    </row>
    <row r="144" spans="1:17" x14ac:dyDescent="0.25">
      <c r="A144" s="150" t="s">
        <v>30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125</v>
      </c>
      <c r="B145" s="87">
        <v>6.6235272027175385E-2</v>
      </c>
      <c r="C145" s="87">
        <v>5.6425426673151938E-2</v>
      </c>
      <c r="D145" s="87">
        <v>8.6168508951385114E-2</v>
      </c>
      <c r="E145" s="87">
        <v>0.12935790400794206</v>
      </c>
      <c r="F145" s="87">
        <v>9.1995994966703382E-2</v>
      </c>
      <c r="G145" s="87">
        <v>6.4279069857631377E-2</v>
      </c>
      <c r="H145" s="87">
        <v>6.9394629381001438E-2</v>
      </c>
      <c r="I145" s="87">
        <v>5.3450592445376713E-2</v>
      </c>
      <c r="J145" s="87">
        <v>6.8171121517941566E-2</v>
      </c>
      <c r="K145" s="87">
        <v>7.2723504328398511E-2</v>
      </c>
      <c r="L145" s="87">
        <v>0.10134653075970418</v>
      </c>
      <c r="M145" s="87">
        <v>0.13253287990044424</v>
      </c>
      <c r="N145" s="87">
        <v>0.10325969821063155</v>
      </c>
      <c r="O145" s="87">
        <v>6.3282348375323358E-2</v>
      </c>
      <c r="P145" s="87">
        <v>6.0293584219728386E-2</v>
      </c>
      <c r="Q145" s="87">
        <v>2.4775381295853667E-2</v>
      </c>
    </row>
    <row r="146" spans="1:17" x14ac:dyDescent="0.25">
      <c r="A146" s="150" t="s">
        <v>29</v>
      </c>
      <c r="B146" s="87">
        <v>0</v>
      </c>
      <c r="C146" s="87">
        <v>0</v>
      </c>
      <c r="D146" s="87">
        <v>0</v>
      </c>
      <c r="E146" s="87">
        <v>0</v>
      </c>
      <c r="F146" s="87">
        <v>0</v>
      </c>
      <c r="G146" s="87">
        <v>0</v>
      </c>
      <c r="H146" s="87">
        <v>0</v>
      </c>
      <c r="I146" s="87">
        <v>0</v>
      </c>
      <c r="J146" s="87">
        <v>0</v>
      </c>
      <c r="K146" s="87">
        <v>0</v>
      </c>
      <c r="L146" s="87">
        <v>0</v>
      </c>
      <c r="M146" s="87">
        <v>0</v>
      </c>
      <c r="N146" s="87">
        <v>0</v>
      </c>
      <c r="O146" s="87">
        <v>0</v>
      </c>
      <c r="P146" s="87">
        <v>0</v>
      </c>
      <c r="Q146" s="87">
        <v>0</v>
      </c>
    </row>
    <row r="147" spans="1:17" x14ac:dyDescent="0.25">
      <c r="A147" s="150" t="s">
        <v>28</v>
      </c>
      <c r="B147" s="87">
        <v>0</v>
      </c>
      <c r="C147" s="87">
        <v>0</v>
      </c>
      <c r="D147" s="87">
        <v>0</v>
      </c>
      <c r="E147" s="87">
        <v>0</v>
      </c>
      <c r="F147" s="87">
        <v>0</v>
      </c>
      <c r="G147" s="87">
        <v>0</v>
      </c>
      <c r="H147" s="87">
        <v>0</v>
      </c>
      <c r="I147" s="87">
        <v>0</v>
      </c>
      <c r="J147" s="87">
        <v>0</v>
      </c>
      <c r="K147" s="87">
        <v>0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</row>
    <row r="148" spans="1:17" x14ac:dyDescent="0.25">
      <c r="A148" s="150" t="s">
        <v>26</v>
      </c>
      <c r="B148" s="87">
        <v>0.21867129099068644</v>
      </c>
      <c r="C148" s="87">
        <v>0.24141675676520069</v>
      </c>
      <c r="D148" s="87">
        <v>0.28394780744416998</v>
      </c>
      <c r="E148" s="87">
        <v>0.23375391591808697</v>
      </c>
      <c r="F148" s="87">
        <v>0.27842032559966151</v>
      </c>
      <c r="G148" s="87">
        <v>0.34641084408881517</v>
      </c>
      <c r="H148" s="87">
        <v>0.3608270751353404</v>
      </c>
      <c r="I148" s="87">
        <v>0.35467376586191823</v>
      </c>
      <c r="J148" s="87">
        <v>0.23565980032499717</v>
      </c>
      <c r="K148" s="87">
        <v>0.28426549048716637</v>
      </c>
      <c r="L148" s="87">
        <v>0.31309482420720047</v>
      </c>
      <c r="M148" s="87">
        <v>0.2602260181208283</v>
      </c>
      <c r="N148" s="87">
        <v>0.29476631635869166</v>
      </c>
      <c r="O148" s="87">
        <v>0.29707464468051942</v>
      </c>
      <c r="P148" s="87">
        <v>0.26523032077448666</v>
      </c>
      <c r="Q148" s="87">
        <v>0.19521670025668125</v>
      </c>
    </row>
    <row r="149" spans="1:17" x14ac:dyDescent="0.25">
      <c r="A149" s="150" t="s">
        <v>25</v>
      </c>
      <c r="B149" s="87">
        <v>0</v>
      </c>
      <c r="C149" s="87">
        <v>0</v>
      </c>
      <c r="D149" s="87">
        <v>0</v>
      </c>
      <c r="E149" s="87">
        <v>0</v>
      </c>
      <c r="F149" s="87">
        <v>0</v>
      </c>
      <c r="G149" s="87">
        <v>0</v>
      </c>
      <c r="H149" s="87">
        <v>0</v>
      </c>
      <c r="I149" s="87">
        <v>0</v>
      </c>
      <c r="J149" s="87">
        <v>0</v>
      </c>
      <c r="K149" s="87">
        <v>0</v>
      </c>
      <c r="L149" s="87">
        <v>0</v>
      </c>
      <c r="M149" s="87">
        <v>0</v>
      </c>
      <c r="N149" s="87">
        <v>0</v>
      </c>
      <c r="O149" s="87">
        <v>0</v>
      </c>
      <c r="P149" s="87">
        <v>0</v>
      </c>
      <c r="Q149" s="87">
        <v>0</v>
      </c>
    </row>
    <row r="150" spans="1:17" x14ac:dyDescent="0.25">
      <c r="A150" s="150" t="s">
        <v>86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22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2" t="s">
        <v>186</v>
      </c>
      <c r="B152" s="151">
        <v>0.54170747105651973</v>
      </c>
      <c r="C152" s="151">
        <v>0.57304139386677222</v>
      </c>
      <c r="D152" s="151">
        <v>0.68614639412378609</v>
      </c>
      <c r="E152" s="151">
        <v>0.64255069408642695</v>
      </c>
      <c r="F152" s="151">
        <v>0.56179858634165769</v>
      </c>
      <c r="G152" s="151">
        <v>0.68250206257902701</v>
      </c>
      <c r="H152" s="151">
        <v>0.70524215134845991</v>
      </c>
      <c r="I152" s="151">
        <v>0.6427657488798425</v>
      </c>
      <c r="J152" s="151">
        <v>0.58456358646974782</v>
      </c>
      <c r="K152" s="151">
        <v>0.62312242829098508</v>
      </c>
      <c r="L152" s="151">
        <v>0.78102761296944112</v>
      </c>
      <c r="M152" s="151">
        <v>0.6169270273470765</v>
      </c>
      <c r="N152" s="151">
        <v>0.68945579011175917</v>
      </c>
      <c r="O152" s="151">
        <v>0.60455271524271492</v>
      </c>
      <c r="P152" s="151">
        <v>0.43627668443932727</v>
      </c>
      <c r="Q152" s="151">
        <v>0.25550415624399819</v>
      </c>
    </row>
    <row r="153" spans="1:17" x14ac:dyDescent="0.25">
      <c r="A153" s="243" t="s">
        <v>179</v>
      </c>
      <c r="B153" s="242">
        <v>1.6661202515664435</v>
      </c>
      <c r="C153" s="242">
        <v>1.7417671546102496</v>
      </c>
      <c r="D153" s="242">
        <v>2.1644229028979831</v>
      </c>
      <c r="E153" s="242">
        <v>2.1234609352399363</v>
      </c>
      <c r="F153" s="242">
        <v>2.1661773132535962</v>
      </c>
      <c r="G153" s="242">
        <v>2.4016954031955939</v>
      </c>
      <c r="H153" s="242">
        <v>2.5159164006803616</v>
      </c>
      <c r="I153" s="242">
        <v>2.3866921538438297</v>
      </c>
      <c r="J153" s="242">
        <v>1.776789016625373</v>
      </c>
      <c r="K153" s="242">
        <v>2.0876549404419</v>
      </c>
      <c r="L153" s="242">
        <v>2.423633654777221</v>
      </c>
      <c r="M153" s="242">
        <v>2.2968356609431146</v>
      </c>
      <c r="N153" s="242">
        <v>2.3276375121013055</v>
      </c>
      <c r="O153" s="242">
        <v>2.1073508365838762</v>
      </c>
      <c r="P153" s="242">
        <v>1.9036485672176324</v>
      </c>
      <c r="Q153" s="242">
        <v>1.2865034008920173</v>
      </c>
    </row>
    <row r="154" spans="1:17" x14ac:dyDescent="0.2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</row>
    <row r="155" spans="1:17" ht="12.75" x14ac:dyDescent="0.25">
      <c r="A155" s="80" t="s">
        <v>124</v>
      </c>
      <c r="B155" s="233"/>
      <c r="C155" s="233"/>
      <c r="D155" s="233"/>
      <c r="E155" s="233"/>
      <c r="F155" s="233"/>
      <c r="G155" s="233"/>
      <c r="H155" s="233"/>
      <c r="I155" s="233"/>
      <c r="J155" s="233"/>
      <c r="K155" s="233"/>
      <c r="L155" s="233"/>
      <c r="M155" s="233"/>
      <c r="N155" s="233"/>
      <c r="O155" s="233"/>
      <c r="P155" s="233"/>
      <c r="Q155" s="233"/>
    </row>
    <row r="156" spans="1:17" x14ac:dyDescent="0.2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</row>
    <row r="157" spans="1:17" x14ac:dyDescent="0.25">
      <c r="A157" s="78" t="s">
        <v>41</v>
      </c>
      <c r="B157" s="77">
        <f t="shared" ref="B157:Q157" si="0">SUM(B$158:B$164,B$166:B$167,B$169:B$172)</f>
        <v>1</v>
      </c>
      <c r="C157" s="77">
        <f t="shared" si="0"/>
        <v>0.99999999999999989</v>
      </c>
      <c r="D157" s="77">
        <f t="shared" si="0"/>
        <v>1.0000000000000004</v>
      </c>
      <c r="E157" s="77">
        <f t="shared" si="0"/>
        <v>1</v>
      </c>
      <c r="F157" s="77">
        <f t="shared" si="0"/>
        <v>0.99999999999999989</v>
      </c>
      <c r="G157" s="77">
        <f t="shared" si="0"/>
        <v>0.99999999999999989</v>
      </c>
      <c r="H157" s="77">
        <f t="shared" si="0"/>
        <v>1.0000000000000002</v>
      </c>
      <c r="I157" s="77">
        <f t="shared" si="0"/>
        <v>1</v>
      </c>
      <c r="J157" s="77">
        <f t="shared" si="0"/>
        <v>1</v>
      </c>
      <c r="K157" s="77">
        <f t="shared" si="0"/>
        <v>0.99999999999999989</v>
      </c>
      <c r="L157" s="77">
        <f t="shared" si="0"/>
        <v>1.0000000000000002</v>
      </c>
      <c r="M157" s="77">
        <f t="shared" si="0"/>
        <v>0.99999999999999989</v>
      </c>
      <c r="N157" s="77">
        <f t="shared" si="0"/>
        <v>1</v>
      </c>
      <c r="O157" s="77">
        <f t="shared" si="0"/>
        <v>1</v>
      </c>
      <c r="P157" s="77">
        <f t="shared" si="0"/>
        <v>0.99999999999999989</v>
      </c>
      <c r="Q157" s="77">
        <f t="shared" si="0"/>
        <v>1.0000000000000002</v>
      </c>
    </row>
    <row r="158" spans="1:17" x14ac:dyDescent="0.25">
      <c r="A158" s="132" t="s">
        <v>83</v>
      </c>
      <c r="B158" s="240">
        <f t="shared" ref="B158:Q158" si="1">IF(B$6=0,0,B$6/B$5)</f>
        <v>1.8579634798045991E-3</v>
      </c>
      <c r="C158" s="240">
        <f t="shared" si="1"/>
        <v>1.7533762020640693E-3</v>
      </c>
      <c r="D158" s="240">
        <f t="shared" si="1"/>
        <v>1.7179490348745946E-3</v>
      </c>
      <c r="E158" s="240">
        <f t="shared" si="1"/>
        <v>2.7766579191588602E-3</v>
      </c>
      <c r="F158" s="240">
        <f t="shared" si="1"/>
        <v>3.1513376209546203E-3</v>
      </c>
      <c r="G158" s="240">
        <f t="shared" si="1"/>
        <v>3.0199560455738627E-3</v>
      </c>
      <c r="H158" s="240">
        <f t="shared" si="1"/>
        <v>3.0428116905350773E-3</v>
      </c>
      <c r="I158" s="240">
        <f t="shared" si="1"/>
        <v>3.0241309459703102E-3</v>
      </c>
      <c r="J158" s="240">
        <f t="shared" si="1"/>
        <v>2.8932805072243431E-3</v>
      </c>
      <c r="K158" s="240">
        <f t="shared" si="1"/>
        <v>2.7967443288942225E-3</v>
      </c>
      <c r="L158" s="240">
        <f t="shared" si="1"/>
        <v>2.3590294074345504E-3</v>
      </c>
      <c r="M158" s="240">
        <f t="shared" si="1"/>
        <v>2.5579593149346294E-3</v>
      </c>
      <c r="N158" s="240">
        <f t="shared" si="1"/>
        <v>2.5251762507305831E-3</v>
      </c>
      <c r="O158" s="240">
        <f t="shared" si="1"/>
        <v>2.2927389700359755E-3</v>
      </c>
      <c r="P158" s="240">
        <f t="shared" si="1"/>
        <v>2.6361771077108411E-3</v>
      </c>
      <c r="Q158" s="240">
        <f t="shared" si="1"/>
        <v>3.0675278094932242E-3</v>
      </c>
    </row>
    <row r="159" spans="1:17" x14ac:dyDescent="0.25">
      <c r="A159" s="76" t="s">
        <v>82</v>
      </c>
      <c r="B159" s="239">
        <f t="shared" ref="B159:Q159" si="2">IF(B$7=0,0,B$7/B$5)</f>
        <v>1.2076762618729892E-2</v>
      </c>
      <c r="C159" s="239">
        <f t="shared" si="2"/>
        <v>1.1396945313416451E-2</v>
      </c>
      <c r="D159" s="239">
        <f t="shared" si="2"/>
        <v>1.1166668726684864E-2</v>
      </c>
      <c r="E159" s="239">
        <f t="shared" si="2"/>
        <v>1.8048276474532592E-2</v>
      </c>
      <c r="F159" s="239">
        <f t="shared" si="2"/>
        <v>2.0483694536205029E-2</v>
      </c>
      <c r="G159" s="239">
        <f t="shared" si="2"/>
        <v>1.9629714296230106E-2</v>
      </c>
      <c r="H159" s="239">
        <f t="shared" si="2"/>
        <v>1.9778275988478002E-2</v>
      </c>
      <c r="I159" s="239">
        <f t="shared" si="2"/>
        <v>1.9656851148807015E-2</v>
      </c>
      <c r="J159" s="239">
        <f t="shared" si="2"/>
        <v>1.8806323296958229E-2</v>
      </c>
      <c r="K159" s="239">
        <f t="shared" si="2"/>
        <v>1.8178838137812445E-2</v>
      </c>
      <c r="L159" s="239">
        <f t="shared" si="2"/>
        <v>1.5333691148324578E-2</v>
      </c>
      <c r="M159" s="239">
        <f t="shared" si="2"/>
        <v>1.662673554707509E-2</v>
      </c>
      <c r="N159" s="239">
        <f t="shared" si="2"/>
        <v>1.6413645629748792E-2</v>
      </c>
      <c r="O159" s="239">
        <f t="shared" si="2"/>
        <v>1.4902803305233839E-2</v>
      </c>
      <c r="P159" s="239">
        <f t="shared" si="2"/>
        <v>1.7135151200120467E-2</v>
      </c>
      <c r="Q159" s="239">
        <f t="shared" si="2"/>
        <v>1.9938930761705952E-2</v>
      </c>
    </row>
    <row r="160" spans="1:17" x14ac:dyDescent="0.25">
      <c r="A160" s="76" t="s">
        <v>81</v>
      </c>
      <c r="B160" s="239">
        <f t="shared" ref="B160:Q160" si="3">IF(B$8=0,0,B$8/B$5)</f>
        <v>2.2295561757655186E-3</v>
      </c>
      <c r="C160" s="239">
        <f t="shared" si="3"/>
        <v>2.1040514424768833E-3</v>
      </c>
      <c r="D160" s="239">
        <f t="shared" si="3"/>
        <v>2.0615388418495136E-3</v>
      </c>
      <c r="E160" s="239">
        <f t="shared" si="3"/>
        <v>3.3319895029906327E-3</v>
      </c>
      <c r="F160" s="239">
        <f t="shared" si="3"/>
        <v>3.7816051451455448E-3</v>
      </c>
      <c r="G160" s="239">
        <f t="shared" si="3"/>
        <v>3.6239472546886354E-3</v>
      </c>
      <c r="H160" s="239">
        <f t="shared" si="3"/>
        <v>3.6513740286420928E-3</v>
      </c>
      <c r="I160" s="239">
        <f t="shared" si="3"/>
        <v>3.6289571351643727E-3</v>
      </c>
      <c r="J160" s="239">
        <f t="shared" si="3"/>
        <v>3.4719366086692115E-3</v>
      </c>
      <c r="K160" s="239">
        <f t="shared" si="3"/>
        <v>3.3560931946730673E-3</v>
      </c>
      <c r="L160" s="239">
        <f t="shared" si="3"/>
        <v>2.8308352889214608E-3</v>
      </c>
      <c r="M160" s="239">
        <f t="shared" si="3"/>
        <v>3.0695511779215553E-3</v>
      </c>
      <c r="N160" s="239">
        <f t="shared" si="3"/>
        <v>3.0302115008767005E-3</v>
      </c>
      <c r="O160" s="239">
        <f t="shared" si="3"/>
        <v>2.7512867640431702E-3</v>
      </c>
      <c r="P160" s="239">
        <f t="shared" si="3"/>
        <v>3.163412529253009E-3</v>
      </c>
      <c r="Q160" s="239">
        <f t="shared" si="3"/>
        <v>3.6810333713918689E-3</v>
      </c>
    </row>
    <row r="161" spans="1:17" x14ac:dyDescent="0.25">
      <c r="A161" s="76" t="s">
        <v>80</v>
      </c>
      <c r="B161" s="239">
        <f t="shared" ref="B161:Q161" si="4">IF(B$9=0,0,B$9/B$5)</f>
        <v>1.765065305814369E-2</v>
      </c>
      <c r="C161" s="239">
        <f t="shared" si="4"/>
        <v>1.6657073919608661E-2</v>
      </c>
      <c r="D161" s="239">
        <f t="shared" si="4"/>
        <v>1.6320515831308651E-2</v>
      </c>
      <c r="E161" s="239">
        <f t="shared" si="4"/>
        <v>2.6378250232009175E-2</v>
      </c>
      <c r="F161" s="239">
        <f t="shared" si="4"/>
        <v>2.9937707399068897E-2</v>
      </c>
      <c r="G161" s="239">
        <f t="shared" si="4"/>
        <v>2.8689582432951697E-2</v>
      </c>
      <c r="H161" s="239">
        <f t="shared" si="4"/>
        <v>2.8906711060083235E-2</v>
      </c>
      <c r="I161" s="239">
        <f t="shared" si="4"/>
        <v>2.8729243986717952E-2</v>
      </c>
      <c r="J161" s="239">
        <f t="shared" si="4"/>
        <v>2.748616481863126E-2</v>
      </c>
      <c r="K161" s="239">
        <f t="shared" si="4"/>
        <v>2.6569071124495115E-2</v>
      </c>
      <c r="L161" s="239">
        <f t="shared" si="4"/>
        <v>2.2410779370628232E-2</v>
      </c>
      <c r="M161" s="239">
        <f t="shared" si="4"/>
        <v>2.4300613491878977E-2</v>
      </c>
      <c r="N161" s="239">
        <f t="shared" si="4"/>
        <v>2.3989174381940544E-2</v>
      </c>
      <c r="O161" s="239">
        <f t="shared" si="4"/>
        <v>2.1781020215341767E-2</v>
      </c>
      <c r="P161" s="239">
        <f t="shared" si="4"/>
        <v>2.5043682523252994E-2</v>
      </c>
      <c r="Q161" s="239">
        <f t="shared" si="4"/>
        <v>2.9141514190185631E-2</v>
      </c>
    </row>
    <row r="162" spans="1:17" x14ac:dyDescent="0.25">
      <c r="A162" s="129" t="s">
        <v>79</v>
      </c>
      <c r="B162" s="238">
        <f t="shared" ref="B162:Q162" si="5">IF(B$10=0,0,B$10/B$5)</f>
        <v>5.2022977434528763E-3</v>
      </c>
      <c r="C162" s="238">
        <f t="shared" si="5"/>
        <v>4.909453365779394E-3</v>
      </c>
      <c r="D162" s="238">
        <f t="shared" si="5"/>
        <v>4.8102572976488648E-3</v>
      </c>
      <c r="E162" s="238">
        <f t="shared" si="5"/>
        <v>7.7746421736448086E-3</v>
      </c>
      <c r="F162" s="238">
        <f t="shared" si="5"/>
        <v>8.8237453386729361E-3</v>
      </c>
      <c r="G162" s="238">
        <f t="shared" si="5"/>
        <v>8.4558769276068171E-3</v>
      </c>
      <c r="H162" s="238">
        <f t="shared" si="5"/>
        <v>8.5198727334982148E-3</v>
      </c>
      <c r="I162" s="238">
        <f t="shared" si="5"/>
        <v>8.4675666487168677E-3</v>
      </c>
      <c r="J162" s="238">
        <f t="shared" si="5"/>
        <v>8.1011854202281599E-3</v>
      </c>
      <c r="K162" s="238">
        <f t="shared" si="5"/>
        <v>7.8308841209038232E-3</v>
      </c>
      <c r="L162" s="238">
        <f t="shared" si="5"/>
        <v>6.6052823408167408E-3</v>
      </c>
      <c r="M162" s="238">
        <f t="shared" si="5"/>
        <v>7.1622860818169624E-3</v>
      </c>
      <c r="N162" s="238">
        <f t="shared" si="5"/>
        <v>7.070493502045634E-3</v>
      </c>
      <c r="O162" s="238">
        <f t="shared" si="5"/>
        <v>6.4196691161007317E-3</v>
      </c>
      <c r="P162" s="238">
        <f t="shared" si="5"/>
        <v>7.3812959015903566E-3</v>
      </c>
      <c r="Q162" s="238">
        <f t="shared" si="5"/>
        <v>8.5890778665810262E-3</v>
      </c>
    </row>
    <row r="163" spans="1:17" x14ac:dyDescent="0.25">
      <c r="A163" s="232" t="s">
        <v>185</v>
      </c>
      <c r="B163" s="241">
        <f t="shared" ref="B163:Q163" si="6">IF(B$15=0,0,B$15/B$5)</f>
        <v>0.80525467504081238</v>
      </c>
      <c r="C163" s="241">
        <f t="shared" si="6"/>
        <v>0.81621715283521878</v>
      </c>
      <c r="D163" s="241">
        <f t="shared" si="6"/>
        <v>0.81993050633311626</v>
      </c>
      <c r="E163" s="241">
        <f t="shared" si="6"/>
        <v>0.70896029192997723</v>
      </c>
      <c r="F163" s="241">
        <f t="shared" si="6"/>
        <v>0.66968765763175042</v>
      </c>
      <c r="G163" s="241">
        <f t="shared" si="6"/>
        <v>0.68345862130745549</v>
      </c>
      <c r="H163" s="241">
        <f t="shared" si="6"/>
        <v>0.68106297141793704</v>
      </c>
      <c r="I163" s="241">
        <f t="shared" si="6"/>
        <v>0.68302102264461007</v>
      </c>
      <c r="J163" s="241">
        <f t="shared" si="6"/>
        <v>0.69673631440982575</v>
      </c>
      <c r="K163" s="241">
        <f t="shared" si="6"/>
        <v>0.70685490372741255</v>
      </c>
      <c r="L163" s="241">
        <f t="shared" si="6"/>
        <v>0.75273467238040814</v>
      </c>
      <c r="M163" s="241">
        <f t="shared" si="6"/>
        <v>0.73188352546535762</v>
      </c>
      <c r="N163" s="241">
        <f t="shared" si="6"/>
        <v>0.73531973320623656</v>
      </c>
      <c r="O163" s="241">
        <f t="shared" si="6"/>
        <v>0.75968300743284378</v>
      </c>
      <c r="P163" s="241">
        <f t="shared" si="6"/>
        <v>0.72368500615248288</v>
      </c>
      <c r="Q163" s="241">
        <f t="shared" si="6"/>
        <v>0.67847231305971112</v>
      </c>
    </row>
    <row r="164" spans="1:17" x14ac:dyDescent="0.25">
      <c r="A164" s="127" t="s">
        <v>184</v>
      </c>
      <c r="B164" s="237">
        <f t="shared" ref="B164:Q164" si="7">IF(B$24=0,0,B$24/B$5)</f>
        <v>4.5338558396401225E-2</v>
      </c>
      <c r="C164" s="237">
        <f t="shared" si="7"/>
        <v>4.278638961003825E-2</v>
      </c>
      <c r="D164" s="237">
        <f t="shared" si="7"/>
        <v>4.1921885702454441E-2</v>
      </c>
      <c r="E164" s="237">
        <f t="shared" si="7"/>
        <v>6.7756803932364509E-2</v>
      </c>
      <c r="F164" s="237">
        <f t="shared" si="7"/>
        <v>7.6899845614539997E-2</v>
      </c>
      <c r="G164" s="237">
        <f t="shared" si="7"/>
        <v>7.3693834682485443E-2</v>
      </c>
      <c r="H164" s="237">
        <f t="shared" si="7"/>
        <v>7.4251564694417876E-2</v>
      </c>
      <c r="I164" s="237">
        <f t="shared" si="7"/>
        <v>7.3795711800890049E-2</v>
      </c>
      <c r="J164" s="237">
        <f t="shared" si="7"/>
        <v>6.5490343204779977E-2</v>
      </c>
      <c r="K164" s="237">
        <f t="shared" si="7"/>
        <v>6.8246958271058256E-2</v>
      </c>
      <c r="L164" s="237">
        <f t="shared" si="7"/>
        <v>5.7565713056452292E-2</v>
      </c>
      <c r="M164" s="237">
        <f t="shared" si="7"/>
        <v>6.2420057787131049E-2</v>
      </c>
      <c r="N164" s="237">
        <f t="shared" si="7"/>
        <v>6.1620076039920153E-2</v>
      </c>
      <c r="O164" s="237">
        <f t="shared" si="7"/>
        <v>5.1229376511566678E-2</v>
      </c>
      <c r="P164" s="237">
        <f t="shared" si="7"/>
        <v>6.4328750828715933E-2</v>
      </c>
      <c r="Q164" s="237">
        <f t="shared" si="7"/>
        <v>7.4854694527106594E-2</v>
      </c>
    </row>
    <row r="165" spans="1:17" x14ac:dyDescent="0.25">
      <c r="A165" s="127" t="s">
        <v>181</v>
      </c>
      <c r="B165" s="237">
        <f t="shared" ref="B165:Q165" si="8">IF(B$35=0,0,B$35/B$5)</f>
        <v>7.8849666776349844E-2</v>
      </c>
      <c r="C165" s="237">
        <f t="shared" si="8"/>
        <v>7.4411112365283832E-2</v>
      </c>
      <c r="D165" s="237">
        <f t="shared" si="8"/>
        <v>7.2907627308616385E-2</v>
      </c>
      <c r="E165" s="237">
        <f t="shared" si="8"/>
        <v>0.11783791988237294</v>
      </c>
      <c r="F165" s="237">
        <f t="shared" si="8"/>
        <v>0.13373886193833029</v>
      </c>
      <c r="G165" s="237">
        <f t="shared" si="8"/>
        <v>0.12816319075214849</v>
      </c>
      <c r="H165" s="237">
        <f t="shared" si="8"/>
        <v>0.12913315599029185</v>
      </c>
      <c r="I165" s="237">
        <f t="shared" si="8"/>
        <v>0.1283403683493739</v>
      </c>
      <c r="J165" s="237">
        <f t="shared" si="8"/>
        <v>0.1227872379435255</v>
      </c>
      <c r="K165" s="237">
        <f t="shared" si="8"/>
        <v>0.11869036221053601</v>
      </c>
      <c r="L165" s="237">
        <f t="shared" si="8"/>
        <v>0.10011428357643866</v>
      </c>
      <c r="M165" s="237">
        <f t="shared" si="8"/>
        <v>0.10855662223848866</v>
      </c>
      <c r="N165" s="237">
        <f t="shared" si="8"/>
        <v>0.10716534963464366</v>
      </c>
      <c r="O165" s="237">
        <f t="shared" si="8"/>
        <v>9.7300999593114182E-2</v>
      </c>
      <c r="P165" s="237">
        <f t="shared" si="8"/>
        <v>0.11187608839776676</v>
      </c>
      <c r="Q165" s="237">
        <f t="shared" si="8"/>
        <v>0.13018207743844618</v>
      </c>
    </row>
    <row r="166" spans="1:17" x14ac:dyDescent="0.25">
      <c r="A166" s="142" t="s">
        <v>190</v>
      </c>
      <c r="B166" s="235">
        <f t="shared" ref="B166:Q166" si="9">IF(B$36=0,0,B$36/B$5)</f>
        <v>9.2724414794943452E-4</v>
      </c>
      <c r="C166" s="235">
        <f t="shared" si="9"/>
        <v>0</v>
      </c>
      <c r="D166" s="235">
        <f t="shared" si="9"/>
        <v>2.656753346144989E-3</v>
      </c>
      <c r="E166" s="235">
        <f t="shared" si="9"/>
        <v>9.457135229612534E-3</v>
      </c>
      <c r="F166" s="235">
        <f t="shared" si="9"/>
        <v>2.8312707765952159E-2</v>
      </c>
      <c r="G166" s="235">
        <f t="shared" si="9"/>
        <v>1.7461703780730236E-2</v>
      </c>
      <c r="H166" s="235">
        <f t="shared" si="9"/>
        <v>1.9110044528511529E-2</v>
      </c>
      <c r="I166" s="235">
        <f t="shared" si="9"/>
        <v>2.3283680514575369E-2</v>
      </c>
      <c r="J166" s="235">
        <f t="shared" si="9"/>
        <v>0</v>
      </c>
      <c r="K166" s="235">
        <f t="shared" si="9"/>
        <v>1.1010566503526479E-2</v>
      </c>
      <c r="L166" s="235">
        <f t="shared" si="9"/>
        <v>2.0525515189237986E-3</v>
      </c>
      <c r="M166" s="235">
        <f t="shared" si="9"/>
        <v>1.9929979476164865E-2</v>
      </c>
      <c r="N166" s="235">
        <f t="shared" si="9"/>
        <v>1.0682624214664524E-2</v>
      </c>
      <c r="O166" s="235">
        <f t="shared" si="9"/>
        <v>1.2457468311198058E-2</v>
      </c>
      <c r="P166" s="235">
        <f t="shared" si="9"/>
        <v>3.3943948196628965E-2</v>
      </c>
      <c r="Q166" s="235">
        <f t="shared" si="9"/>
        <v>5.1596593803229736E-2</v>
      </c>
    </row>
    <row r="167" spans="1:17" x14ac:dyDescent="0.25">
      <c r="A167" s="142" t="s">
        <v>189</v>
      </c>
      <c r="B167" s="235">
        <f t="shared" ref="B167:Q167" si="10">IF(B$42=0,0,B$42/B$5)</f>
        <v>7.7922422628400406E-2</v>
      </c>
      <c r="C167" s="235">
        <f t="shared" si="10"/>
        <v>7.4411112365283832E-2</v>
      </c>
      <c r="D167" s="235">
        <f t="shared" si="10"/>
        <v>7.0250873962471386E-2</v>
      </c>
      <c r="E167" s="235">
        <f t="shared" si="10"/>
        <v>0.10838078465276041</v>
      </c>
      <c r="F167" s="235">
        <f t="shared" si="10"/>
        <v>0.10542615417237813</v>
      </c>
      <c r="G167" s="235">
        <f t="shared" si="10"/>
        <v>0.11070148697141824</v>
      </c>
      <c r="H167" s="235">
        <f t="shared" si="10"/>
        <v>0.1100231114617803</v>
      </c>
      <c r="I167" s="235">
        <f t="shared" si="10"/>
        <v>0.10505668783479852</v>
      </c>
      <c r="J167" s="235">
        <f t="shared" si="10"/>
        <v>0.1227872379435255</v>
      </c>
      <c r="K167" s="235">
        <f t="shared" si="10"/>
        <v>0.10767979570700953</v>
      </c>
      <c r="L167" s="235">
        <f t="shared" si="10"/>
        <v>9.8061732057514867E-2</v>
      </c>
      <c r="M167" s="235">
        <f t="shared" si="10"/>
        <v>8.8626642762323807E-2</v>
      </c>
      <c r="N167" s="235">
        <f t="shared" si="10"/>
        <v>9.648272541997914E-2</v>
      </c>
      <c r="O167" s="235">
        <f t="shared" si="10"/>
        <v>8.4843531281916115E-2</v>
      </c>
      <c r="P167" s="235">
        <f t="shared" si="10"/>
        <v>7.7932140201137798E-2</v>
      </c>
      <c r="Q167" s="235">
        <f t="shared" si="10"/>
        <v>7.8585483635216433E-2</v>
      </c>
    </row>
    <row r="168" spans="1:17" x14ac:dyDescent="0.25">
      <c r="A168" s="127" t="s">
        <v>180</v>
      </c>
      <c r="B168" s="236">
        <f t="shared" ref="B168:Q168" si="11">IF(B$43=0,0,B$43/B$5)</f>
        <v>1.2813070851156861E-2</v>
      </c>
      <c r="C168" s="236">
        <f t="shared" si="11"/>
        <v>1.2091805759358627E-2</v>
      </c>
      <c r="D168" s="236">
        <f t="shared" si="11"/>
        <v>1.1847489437650169E-2</v>
      </c>
      <c r="E168" s="236">
        <f t="shared" si="11"/>
        <v>1.9148661980885613E-2</v>
      </c>
      <c r="F168" s="236">
        <f t="shared" si="11"/>
        <v>2.1732565064978698E-2</v>
      </c>
      <c r="G168" s="236">
        <f t="shared" si="11"/>
        <v>2.0826518497224139E-2</v>
      </c>
      <c r="H168" s="236">
        <f t="shared" si="11"/>
        <v>2.0984137848422433E-2</v>
      </c>
      <c r="I168" s="236">
        <f t="shared" si="11"/>
        <v>2.0855309856773266E-2</v>
      </c>
      <c r="J168" s="236">
        <f t="shared" si="11"/>
        <v>1.995292616582291E-2</v>
      </c>
      <c r="K168" s="236">
        <f t="shared" si="11"/>
        <v>1.9287183859212111E-2</v>
      </c>
      <c r="L168" s="236">
        <f t="shared" si="11"/>
        <v>1.6268571081171287E-2</v>
      </c>
      <c r="M168" s="236">
        <f t="shared" si="11"/>
        <v>1.7640451113754417E-2</v>
      </c>
      <c r="N168" s="236">
        <f t="shared" si="11"/>
        <v>1.7414369315629605E-2</v>
      </c>
      <c r="O168" s="236">
        <f t="shared" si="11"/>
        <v>1.5811412433881063E-2</v>
      </c>
      <c r="P168" s="236">
        <f t="shared" si="11"/>
        <v>1.8179864364637106E-2</v>
      </c>
      <c r="Q168" s="236">
        <f t="shared" si="11"/>
        <v>2.1154587583747511E-2</v>
      </c>
    </row>
    <row r="169" spans="1:17" x14ac:dyDescent="0.25">
      <c r="A169" s="142" t="s">
        <v>188</v>
      </c>
      <c r="B169" s="235">
        <f t="shared" ref="B169:Q169" si="12">IF(B$44=0,0,B$44/B$5)</f>
        <v>1.0431496664431709E-4</v>
      </c>
      <c r="C169" s="235">
        <f t="shared" si="12"/>
        <v>0</v>
      </c>
      <c r="D169" s="235">
        <f t="shared" si="12"/>
        <v>2.9888475144131121E-4</v>
      </c>
      <c r="E169" s="235">
        <f t="shared" si="12"/>
        <v>1.0639277133314125E-3</v>
      </c>
      <c r="F169" s="235">
        <f t="shared" si="12"/>
        <v>3.185179623669624E-3</v>
      </c>
      <c r="G169" s="235">
        <f t="shared" si="12"/>
        <v>1.9644416753321547E-3</v>
      </c>
      <c r="H169" s="235">
        <f t="shared" si="12"/>
        <v>2.1498800094575509E-3</v>
      </c>
      <c r="I169" s="235">
        <f t="shared" si="12"/>
        <v>2.6194140578897304E-3</v>
      </c>
      <c r="J169" s="235">
        <f t="shared" si="12"/>
        <v>0</v>
      </c>
      <c r="K169" s="235">
        <f t="shared" si="12"/>
        <v>1.238688731646728E-3</v>
      </c>
      <c r="L169" s="235">
        <f t="shared" si="12"/>
        <v>2.3091204587892973E-4</v>
      </c>
      <c r="M169" s="235">
        <f t="shared" si="12"/>
        <v>2.2421226910685501E-3</v>
      </c>
      <c r="N169" s="235">
        <f t="shared" si="12"/>
        <v>1.2017952241497624E-3</v>
      </c>
      <c r="O169" s="235">
        <f t="shared" si="12"/>
        <v>1.4014651850097815E-3</v>
      </c>
      <c r="P169" s="235">
        <f t="shared" si="12"/>
        <v>3.8186941721207617E-3</v>
      </c>
      <c r="Q169" s="235">
        <f t="shared" si="12"/>
        <v>5.804616802863349E-3</v>
      </c>
    </row>
    <row r="170" spans="1:17" x14ac:dyDescent="0.25">
      <c r="A170" s="142" t="s">
        <v>187</v>
      </c>
      <c r="B170" s="235">
        <f t="shared" ref="B170:Q170" si="13">IF(B$45=0,0,B$45/B$5)</f>
        <v>3.942483338817495E-3</v>
      </c>
      <c r="C170" s="235">
        <f t="shared" si="13"/>
        <v>3.7205556182641885E-3</v>
      </c>
      <c r="D170" s="235">
        <f t="shared" si="13"/>
        <v>3.6453813654308219E-3</v>
      </c>
      <c r="E170" s="235">
        <f t="shared" si="13"/>
        <v>5.8918959941186479E-3</v>
      </c>
      <c r="F170" s="235">
        <f t="shared" si="13"/>
        <v>6.6869430969165268E-3</v>
      </c>
      <c r="G170" s="235">
        <f t="shared" si="13"/>
        <v>6.4081595376074274E-3</v>
      </c>
      <c r="H170" s="235">
        <f t="shared" si="13"/>
        <v>6.4566577995145884E-3</v>
      </c>
      <c r="I170" s="235">
        <f t="shared" si="13"/>
        <v>6.4170184174686951E-3</v>
      </c>
      <c r="J170" s="235">
        <f t="shared" si="13"/>
        <v>6.1393618971762763E-3</v>
      </c>
      <c r="K170" s="235">
        <f t="shared" si="13"/>
        <v>5.9345181105268027E-3</v>
      </c>
      <c r="L170" s="235">
        <f t="shared" si="13"/>
        <v>5.0057141788219274E-3</v>
      </c>
      <c r="M170" s="235">
        <f t="shared" si="13"/>
        <v>5.4278311119244343E-3</v>
      </c>
      <c r="N170" s="235">
        <f t="shared" si="13"/>
        <v>5.3582674817321844E-3</v>
      </c>
      <c r="O170" s="235">
        <f t="shared" si="13"/>
        <v>4.865049979655714E-3</v>
      </c>
      <c r="P170" s="235">
        <f t="shared" si="13"/>
        <v>5.5938044198883393E-3</v>
      </c>
      <c r="Q170" s="235">
        <f t="shared" si="13"/>
        <v>6.5091038719223117E-3</v>
      </c>
    </row>
    <row r="171" spans="1:17" x14ac:dyDescent="0.25">
      <c r="A171" s="142" t="s">
        <v>186</v>
      </c>
      <c r="B171" s="235">
        <f t="shared" ref="B171:Q171" si="14">IF(B$56=0,0,B$56/B$5)</f>
        <v>8.7662725456950485E-3</v>
      </c>
      <c r="C171" s="235">
        <f t="shared" si="14"/>
        <v>8.3712501410944367E-3</v>
      </c>
      <c r="D171" s="235">
        <f t="shared" si="14"/>
        <v>7.9032233207780352E-3</v>
      </c>
      <c r="E171" s="235">
        <f t="shared" si="14"/>
        <v>1.2192838273435553E-2</v>
      </c>
      <c r="F171" s="235">
        <f t="shared" si="14"/>
        <v>1.1860442344392546E-2</v>
      </c>
      <c r="G171" s="235">
        <f t="shared" si="14"/>
        <v>1.2453917284284558E-2</v>
      </c>
      <c r="H171" s="235">
        <f t="shared" si="14"/>
        <v>1.2377600039450291E-2</v>
      </c>
      <c r="I171" s="235">
        <f t="shared" si="14"/>
        <v>1.1818877381414841E-2</v>
      </c>
      <c r="J171" s="235">
        <f t="shared" si="14"/>
        <v>1.3813564268646631E-2</v>
      </c>
      <c r="K171" s="235">
        <f t="shared" si="14"/>
        <v>1.211397701703858E-2</v>
      </c>
      <c r="L171" s="235">
        <f t="shared" si="14"/>
        <v>1.1031944856470429E-2</v>
      </c>
      <c r="M171" s="235">
        <f t="shared" si="14"/>
        <v>9.970497310761434E-3</v>
      </c>
      <c r="N171" s="235">
        <f t="shared" si="14"/>
        <v>1.0854306609747658E-2</v>
      </c>
      <c r="O171" s="235">
        <f t="shared" si="14"/>
        <v>9.5448972692155683E-3</v>
      </c>
      <c r="P171" s="235">
        <f t="shared" si="14"/>
        <v>8.7673657726280059E-3</v>
      </c>
      <c r="Q171" s="235">
        <f t="shared" si="14"/>
        <v>8.840866908961853E-3</v>
      </c>
    </row>
    <row r="172" spans="1:17" x14ac:dyDescent="0.25">
      <c r="A172" s="72" t="s">
        <v>179</v>
      </c>
      <c r="B172" s="234">
        <f t="shared" ref="B172:Q172" si="15">IF(B$57=0,0,B$57/B$5)</f>
        <v>1.8726795859383107E-2</v>
      </c>
      <c r="C172" s="234">
        <f t="shared" si="15"/>
        <v>1.7672639186754924E-2</v>
      </c>
      <c r="D172" s="234">
        <f t="shared" si="15"/>
        <v>1.73155614857964E-2</v>
      </c>
      <c r="E172" s="234">
        <f t="shared" si="15"/>
        <v>2.7986505972063591E-2</v>
      </c>
      <c r="F172" s="234">
        <f t="shared" si="15"/>
        <v>3.1762979710353467E-2</v>
      </c>
      <c r="G172" s="234">
        <f t="shared" si="15"/>
        <v>3.043875780363528E-2</v>
      </c>
      <c r="H172" s="234">
        <f t="shared" si="15"/>
        <v>3.066912454769433E-2</v>
      </c>
      <c r="I172" s="234">
        <f t="shared" si="15"/>
        <v>3.0480837482976315E-2</v>
      </c>
      <c r="J172" s="234">
        <f t="shared" si="15"/>
        <v>3.4274287624334619E-2</v>
      </c>
      <c r="K172" s="234">
        <f t="shared" si="15"/>
        <v>2.8188961025002315E-2</v>
      </c>
      <c r="L172" s="234">
        <f t="shared" si="15"/>
        <v>2.3777142349404205E-2</v>
      </c>
      <c r="M172" s="234">
        <f t="shared" si="15"/>
        <v>2.5782197781641081E-2</v>
      </c>
      <c r="N172" s="234">
        <f t="shared" si="15"/>
        <v>2.5451770538227884E-2</v>
      </c>
      <c r="O172" s="234">
        <f t="shared" si="15"/>
        <v>2.7827685657838646E-2</v>
      </c>
      <c r="P172" s="234">
        <f t="shared" si="15"/>
        <v>2.6570570994469619E-2</v>
      </c>
      <c r="Q172" s="234">
        <f t="shared" si="15"/>
        <v>3.0918243391630983E-2</v>
      </c>
    </row>
    <row r="173" spans="1:17" hidden="1" x14ac:dyDescent="0.25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</row>
    <row r="174" spans="1:17" x14ac:dyDescent="0.2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</row>
    <row r="175" spans="1:17" x14ac:dyDescent="0.25">
      <c r="A175" s="78" t="s">
        <v>40</v>
      </c>
      <c r="B175" s="77">
        <f t="shared" ref="B175:Q175" si="16">SUM(B$176:B$180,B$182:B$183,B$185:B$186,B$188:B$191)</f>
        <v>0.99999999999999989</v>
      </c>
      <c r="C175" s="77">
        <f t="shared" si="16"/>
        <v>1</v>
      </c>
      <c r="D175" s="77">
        <f t="shared" si="16"/>
        <v>1</v>
      </c>
      <c r="E175" s="77">
        <f t="shared" si="16"/>
        <v>1</v>
      </c>
      <c r="F175" s="77">
        <f t="shared" si="16"/>
        <v>1</v>
      </c>
      <c r="G175" s="77">
        <f t="shared" si="16"/>
        <v>1</v>
      </c>
      <c r="H175" s="77">
        <f t="shared" si="16"/>
        <v>0.99999999999999978</v>
      </c>
      <c r="I175" s="77">
        <f t="shared" si="16"/>
        <v>0.99999999999999989</v>
      </c>
      <c r="J175" s="77">
        <f t="shared" si="16"/>
        <v>1.0000000000000002</v>
      </c>
      <c r="K175" s="77">
        <f t="shared" si="16"/>
        <v>0.99999999999999989</v>
      </c>
      <c r="L175" s="77">
        <f t="shared" si="16"/>
        <v>1</v>
      </c>
      <c r="M175" s="77">
        <f t="shared" si="16"/>
        <v>1</v>
      </c>
      <c r="N175" s="77">
        <f t="shared" si="16"/>
        <v>1.0000000000000002</v>
      </c>
      <c r="O175" s="77">
        <f t="shared" si="16"/>
        <v>1</v>
      </c>
      <c r="P175" s="77">
        <f t="shared" si="16"/>
        <v>1</v>
      </c>
      <c r="Q175" s="77">
        <f t="shared" si="16"/>
        <v>1</v>
      </c>
    </row>
    <row r="176" spans="1:17" x14ac:dyDescent="0.25">
      <c r="A176" s="132" t="s">
        <v>83</v>
      </c>
      <c r="B176" s="240">
        <f t="shared" ref="B176:Q176" si="17">IF(B$61=0,0,B$61/B$60)</f>
        <v>1.213886618271655E-2</v>
      </c>
      <c r="C176" s="240">
        <f t="shared" si="17"/>
        <v>1.2138866182716552E-2</v>
      </c>
      <c r="D176" s="240">
        <f t="shared" si="17"/>
        <v>1.213886618271655E-2</v>
      </c>
      <c r="E176" s="240">
        <f t="shared" si="17"/>
        <v>1.2138866182716552E-2</v>
      </c>
      <c r="F176" s="240">
        <f t="shared" si="17"/>
        <v>1.2138866182716552E-2</v>
      </c>
      <c r="G176" s="240">
        <f t="shared" si="17"/>
        <v>1.213886618271655E-2</v>
      </c>
      <c r="H176" s="240">
        <f t="shared" si="17"/>
        <v>1.2138866182716548E-2</v>
      </c>
      <c r="I176" s="240">
        <f t="shared" si="17"/>
        <v>1.2138866182716548E-2</v>
      </c>
      <c r="J176" s="240">
        <f t="shared" si="17"/>
        <v>1.2138866182716554E-2</v>
      </c>
      <c r="K176" s="240">
        <f t="shared" si="17"/>
        <v>1.213886618271655E-2</v>
      </c>
      <c r="L176" s="240">
        <f t="shared" si="17"/>
        <v>1.213886618271655E-2</v>
      </c>
      <c r="M176" s="240">
        <f t="shared" si="17"/>
        <v>1.2138866182716548E-2</v>
      </c>
      <c r="N176" s="240">
        <f t="shared" si="17"/>
        <v>1.2138866182716552E-2</v>
      </c>
      <c r="O176" s="240">
        <f t="shared" si="17"/>
        <v>1.213886618271655E-2</v>
      </c>
      <c r="P176" s="240">
        <f t="shared" si="17"/>
        <v>1.213886618271655E-2</v>
      </c>
      <c r="Q176" s="240">
        <f t="shared" si="17"/>
        <v>1.2138866182716548E-2</v>
      </c>
    </row>
    <row r="177" spans="1:17" x14ac:dyDescent="0.25">
      <c r="A177" s="76" t="s">
        <v>82</v>
      </c>
      <c r="B177" s="239">
        <f t="shared" ref="B177:Q177" si="18">IF(B$62=0,0,B$62/B$60)</f>
        <v>7.8917300200926022E-2</v>
      </c>
      <c r="C177" s="239">
        <f t="shared" si="18"/>
        <v>7.8917300200926035E-2</v>
      </c>
      <c r="D177" s="239">
        <f t="shared" si="18"/>
        <v>7.8917300200926035E-2</v>
      </c>
      <c r="E177" s="239">
        <f t="shared" si="18"/>
        <v>7.8917300200926022E-2</v>
      </c>
      <c r="F177" s="239">
        <f t="shared" si="18"/>
        <v>7.8917300200926022E-2</v>
      </c>
      <c r="G177" s="239">
        <f t="shared" si="18"/>
        <v>7.8917300200926022E-2</v>
      </c>
      <c r="H177" s="239">
        <f t="shared" si="18"/>
        <v>7.8917300200926008E-2</v>
      </c>
      <c r="I177" s="239">
        <f t="shared" si="18"/>
        <v>7.8917300200926008E-2</v>
      </c>
      <c r="J177" s="239">
        <f t="shared" si="18"/>
        <v>7.8917300200926035E-2</v>
      </c>
      <c r="K177" s="239">
        <f t="shared" si="18"/>
        <v>7.8917300200926008E-2</v>
      </c>
      <c r="L177" s="239">
        <f t="shared" si="18"/>
        <v>7.8917300200926022E-2</v>
      </c>
      <c r="M177" s="239">
        <f t="shared" si="18"/>
        <v>7.8917300200926008E-2</v>
      </c>
      <c r="N177" s="239">
        <f t="shared" si="18"/>
        <v>7.8917300200926035E-2</v>
      </c>
      <c r="O177" s="239">
        <f t="shared" si="18"/>
        <v>7.8917300200926022E-2</v>
      </c>
      <c r="P177" s="239">
        <f t="shared" si="18"/>
        <v>7.8917300200926022E-2</v>
      </c>
      <c r="Q177" s="239">
        <f t="shared" si="18"/>
        <v>7.8917300200926022E-2</v>
      </c>
    </row>
    <row r="178" spans="1:17" x14ac:dyDescent="0.25">
      <c r="A178" s="76" t="s">
        <v>81</v>
      </c>
      <c r="B178" s="239">
        <f t="shared" ref="B178:Q178" si="19">IF(B$63=0,0,B$63/B$60)</f>
        <v>1.4563931612568385E-2</v>
      </c>
      <c r="C178" s="239">
        <f t="shared" si="19"/>
        <v>1.4563931612568385E-2</v>
      </c>
      <c r="D178" s="239">
        <f t="shared" si="19"/>
        <v>1.4563931612568385E-2</v>
      </c>
      <c r="E178" s="239">
        <f t="shared" si="19"/>
        <v>1.4563931612568384E-2</v>
      </c>
      <c r="F178" s="239">
        <f t="shared" si="19"/>
        <v>1.4563931612568384E-2</v>
      </c>
      <c r="G178" s="239">
        <f t="shared" si="19"/>
        <v>1.4563931612568384E-2</v>
      </c>
      <c r="H178" s="239">
        <f t="shared" si="19"/>
        <v>1.4563931612568382E-2</v>
      </c>
      <c r="I178" s="239">
        <f t="shared" si="19"/>
        <v>1.4563931612568382E-2</v>
      </c>
      <c r="J178" s="239">
        <f t="shared" si="19"/>
        <v>1.4563931612568387E-2</v>
      </c>
      <c r="K178" s="239">
        <f t="shared" si="19"/>
        <v>1.4563931612568382E-2</v>
      </c>
      <c r="L178" s="239">
        <f t="shared" si="19"/>
        <v>1.4563931612568385E-2</v>
      </c>
      <c r="M178" s="239">
        <f t="shared" si="19"/>
        <v>1.4563931612568382E-2</v>
      </c>
      <c r="N178" s="239">
        <f t="shared" si="19"/>
        <v>1.4563931612568387E-2</v>
      </c>
      <c r="O178" s="239">
        <f t="shared" si="19"/>
        <v>1.4563931612568384E-2</v>
      </c>
      <c r="P178" s="239">
        <f t="shared" si="19"/>
        <v>1.4563931612568385E-2</v>
      </c>
      <c r="Q178" s="239">
        <f t="shared" si="19"/>
        <v>1.4563931612568384E-2</v>
      </c>
    </row>
    <row r="179" spans="1:17" x14ac:dyDescent="0.25">
      <c r="A179" s="76" t="s">
        <v>80</v>
      </c>
      <c r="B179" s="239">
        <f t="shared" ref="B179:Q179" si="20">IF(B$64=0,0,B$64/B$60)</f>
        <v>0.11531922873580723</v>
      </c>
      <c r="C179" s="239">
        <f t="shared" si="20"/>
        <v>0.11531922873580723</v>
      </c>
      <c r="D179" s="239">
        <f t="shared" si="20"/>
        <v>0.11531922873580722</v>
      </c>
      <c r="E179" s="239">
        <f t="shared" si="20"/>
        <v>0.11531922873580723</v>
      </c>
      <c r="F179" s="239">
        <f t="shared" si="20"/>
        <v>0.11531922873580723</v>
      </c>
      <c r="G179" s="239">
        <f t="shared" si="20"/>
        <v>0.11531922873580722</v>
      </c>
      <c r="H179" s="239">
        <f t="shared" si="20"/>
        <v>0.11531922873580719</v>
      </c>
      <c r="I179" s="239">
        <f t="shared" si="20"/>
        <v>0.1153192287358072</v>
      </c>
      <c r="J179" s="239">
        <f t="shared" si="20"/>
        <v>0.11531922873580724</v>
      </c>
      <c r="K179" s="239">
        <f t="shared" si="20"/>
        <v>0.1153192287358072</v>
      </c>
      <c r="L179" s="239">
        <f t="shared" si="20"/>
        <v>0.11531922873580722</v>
      </c>
      <c r="M179" s="239">
        <f t="shared" si="20"/>
        <v>0.1153192287358072</v>
      </c>
      <c r="N179" s="239">
        <f t="shared" si="20"/>
        <v>0.11531922873580723</v>
      </c>
      <c r="O179" s="239">
        <f t="shared" si="20"/>
        <v>0.11531922873580723</v>
      </c>
      <c r="P179" s="239">
        <f t="shared" si="20"/>
        <v>0.11531922873580723</v>
      </c>
      <c r="Q179" s="239">
        <f t="shared" si="20"/>
        <v>0.11531922873580722</v>
      </c>
    </row>
    <row r="180" spans="1:17" x14ac:dyDescent="0.25">
      <c r="A180" s="129" t="s">
        <v>79</v>
      </c>
      <c r="B180" s="238">
        <f t="shared" ref="B180:Q180" si="21">IF(B$65=0,0,B$65/B$60)</f>
        <v>3.3988825311606345E-2</v>
      </c>
      <c r="C180" s="238">
        <f t="shared" si="21"/>
        <v>3.3988825311606345E-2</v>
      </c>
      <c r="D180" s="238">
        <f t="shared" si="21"/>
        <v>3.3988825311606345E-2</v>
      </c>
      <c r="E180" s="238">
        <f t="shared" si="21"/>
        <v>3.3988825311606345E-2</v>
      </c>
      <c r="F180" s="238">
        <f t="shared" si="21"/>
        <v>3.3988825311606345E-2</v>
      </c>
      <c r="G180" s="238">
        <f t="shared" si="21"/>
        <v>3.3988825311606352E-2</v>
      </c>
      <c r="H180" s="238">
        <f t="shared" si="21"/>
        <v>3.3988825311606345E-2</v>
      </c>
      <c r="I180" s="238">
        <f t="shared" si="21"/>
        <v>3.3988825311606338E-2</v>
      </c>
      <c r="J180" s="238">
        <f t="shared" si="21"/>
        <v>3.3988825311606352E-2</v>
      </c>
      <c r="K180" s="238">
        <f t="shared" si="21"/>
        <v>3.3988825311606338E-2</v>
      </c>
      <c r="L180" s="238">
        <f t="shared" si="21"/>
        <v>3.3988825311606352E-2</v>
      </c>
      <c r="M180" s="238">
        <f t="shared" si="21"/>
        <v>3.3988825311606338E-2</v>
      </c>
      <c r="N180" s="238">
        <f t="shared" si="21"/>
        <v>3.3988825311606352E-2</v>
      </c>
      <c r="O180" s="238">
        <f t="shared" si="21"/>
        <v>3.3988825311606345E-2</v>
      </c>
      <c r="P180" s="238">
        <f t="shared" si="21"/>
        <v>3.3988825311606345E-2</v>
      </c>
      <c r="Q180" s="238">
        <f t="shared" si="21"/>
        <v>3.3988825311606338E-2</v>
      </c>
    </row>
    <row r="181" spans="1:17" x14ac:dyDescent="0.25">
      <c r="A181" s="127" t="s">
        <v>183</v>
      </c>
      <c r="B181" s="237">
        <f t="shared" ref="B181:Q181" si="22">IF(B$70=0,0,B$70/B$60)</f>
        <v>4.7166361923402442E-2</v>
      </c>
      <c r="C181" s="237">
        <f t="shared" si="22"/>
        <v>4.7166361923402442E-2</v>
      </c>
      <c r="D181" s="237">
        <f t="shared" si="22"/>
        <v>4.7166361923402442E-2</v>
      </c>
      <c r="E181" s="237">
        <f t="shared" si="22"/>
        <v>4.7166361923402449E-2</v>
      </c>
      <c r="F181" s="237">
        <f t="shared" si="22"/>
        <v>4.7166361923402442E-2</v>
      </c>
      <c r="G181" s="237">
        <f t="shared" si="22"/>
        <v>4.7166361923402442E-2</v>
      </c>
      <c r="H181" s="237">
        <f t="shared" si="22"/>
        <v>4.7166361923402435E-2</v>
      </c>
      <c r="I181" s="237">
        <f t="shared" si="22"/>
        <v>4.7166361923402435E-2</v>
      </c>
      <c r="J181" s="237">
        <f t="shared" si="22"/>
        <v>4.7166361923402456E-2</v>
      </c>
      <c r="K181" s="237">
        <f t="shared" si="22"/>
        <v>4.7166361923402435E-2</v>
      </c>
      <c r="L181" s="237">
        <f t="shared" si="22"/>
        <v>4.7166361923402442E-2</v>
      </c>
      <c r="M181" s="237">
        <f t="shared" si="22"/>
        <v>4.7166361923402435E-2</v>
      </c>
      <c r="N181" s="237">
        <f t="shared" si="22"/>
        <v>4.7166361923402449E-2</v>
      </c>
      <c r="O181" s="237">
        <f t="shared" si="22"/>
        <v>4.7166361923402449E-2</v>
      </c>
      <c r="P181" s="237">
        <f t="shared" si="22"/>
        <v>4.7166361923402442E-2</v>
      </c>
      <c r="Q181" s="237">
        <f t="shared" si="22"/>
        <v>4.7166361923402449E-2</v>
      </c>
    </row>
    <row r="182" spans="1:17" x14ac:dyDescent="0.25">
      <c r="A182" s="142" t="s">
        <v>192</v>
      </c>
      <c r="B182" s="235">
        <f t="shared" ref="B182:Q182" si="23">IF(B$71=0,0,B$71/B$60)</f>
        <v>4.7166361923402416E-3</v>
      </c>
      <c r="C182" s="235">
        <f t="shared" si="23"/>
        <v>4.7166361923402416E-3</v>
      </c>
      <c r="D182" s="235">
        <f t="shared" si="23"/>
        <v>4.7166361923402424E-3</v>
      </c>
      <c r="E182" s="235">
        <f t="shared" si="23"/>
        <v>4.7166361923402416E-3</v>
      </c>
      <c r="F182" s="235">
        <f t="shared" si="23"/>
        <v>4.7166361923402416E-3</v>
      </c>
      <c r="G182" s="235">
        <f t="shared" si="23"/>
        <v>4.7166361923402416E-3</v>
      </c>
      <c r="H182" s="235">
        <f t="shared" si="23"/>
        <v>4.7166361923402416E-3</v>
      </c>
      <c r="I182" s="235">
        <f t="shared" si="23"/>
        <v>4.7166361923402416E-3</v>
      </c>
      <c r="J182" s="235">
        <f t="shared" si="23"/>
        <v>4.7166361923402433E-3</v>
      </c>
      <c r="K182" s="235">
        <f t="shared" si="23"/>
        <v>4.7166361923402416E-3</v>
      </c>
      <c r="L182" s="235">
        <f t="shared" si="23"/>
        <v>4.7166361923402398E-3</v>
      </c>
      <c r="M182" s="235">
        <f t="shared" si="23"/>
        <v>4.7166361923402407E-3</v>
      </c>
      <c r="N182" s="235">
        <f t="shared" si="23"/>
        <v>4.7166361923402424E-3</v>
      </c>
      <c r="O182" s="235">
        <f t="shared" si="23"/>
        <v>4.7166361923402416E-3</v>
      </c>
      <c r="P182" s="235">
        <f t="shared" si="23"/>
        <v>4.7166361923402416E-3</v>
      </c>
      <c r="Q182" s="235">
        <f t="shared" si="23"/>
        <v>4.7166361923402407E-3</v>
      </c>
    </row>
    <row r="183" spans="1:17" x14ac:dyDescent="0.25">
      <c r="A183" s="142" t="s">
        <v>191</v>
      </c>
      <c r="B183" s="235">
        <f t="shared" ref="B183:Q183" si="24">IF(B$82=0,0,B$82/B$60)</f>
        <v>4.2449725731062204E-2</v>
      </c>
      <c r="C183" s="235">
        <f t="shared" si="24"/>
        <v>4.2449725731062198E-2</v>
      </c>
      <c r="D183" s="235">
        <f t="shared" si="24"/>
        <v>4.2449725731062204E-2</v>
      </c>
      <c r="E183" s="235">
        <f t="shared" si="24"/>
        <v>4.2449725731062204E-2</v>
      </c>
      <c r="F183" s="235">
        <f t="shared" si="24"/>
        <v>4.2449725731062204E-2</v>
      </c>
      <c r="G183" s="235">
        <f t="shared" si="24"/>
        <v>4.2449725731062198E-2</v>
      </c>
      <c r="H183" s="235">
        <f t="shared" si="24"/>
        <v>4.2449725731062191E-2</v>
      </c>
      <c r="I183" s="235">
        <f t="shared" si="24"/>
        <v>4.2449725731062198E-2</v>
      </c>
      <c r="J183" s="235">
        <f t="shared" si="24"/>
        <v>4.2449725731062211E-2</v>
      </c>
      <c r="K183" s="235">
        <f t="shared" si="24"/>
        <v>4.2449725731062198E-2</v>
      </c>
      <c r="L183" s="235">
        <f t="shared" si="24"/>
        <v>4.2449725731062198E-2</v>
      </c>
      <c r="M183" s="235">
        <f t="shared" si="24"/>
        <v>4.2449725731062191E-2</v>
      </c>
      <c r="N183" s="235">
        <f t="shared" si="24"/>
        <v>4.2449725731062204E-2</v>
      </c>
      <c r="O183" s="235">
        <f t="shared" si="24"/>
        <v>4.2449725731062204E-2</v>
      </c>
      <c r="P183" s="235">
        <f t="shared" si="24"/>
        <v>4.2449725731062204E-2</v>
      </c>
      <c r="Q183" s="235">
        <f t="shared" si="24"/>
        <v>4.2449725731062204E-2</v>
      </c>
    </row>
    <row r="184" spans="1:17" x14ac:dyDescent="0.25">
      <c r="A184" s="127" t="s">
        <v>181</v>
      </c>
      <c r="B184" s="237">
        <f t="shared" ref="B184:Q184" si="25">IF(B$83=0,0,B$83/B$60)</f>
        <v>0.36774095256915584</v>
      </c>
      <c r="C184" s="237">
        <f t="shared" si="25"/>
        <v>0.36774095256915601</v>
      </c>
      <c r="D184" s="237">
        <f t="shared" si="25"/>
        <v>0.36774095256915607</v>
      </c>
      <c r="E184" s="237">
        <f t="shared" si="25"/>
        <v>0.36774095256915601</v>
      </c>
      <c r="F184" s="237">
        <f t="shared" si="25"/>
        <v>0.36774095256915595</v>
      </c>
      <c r="G184" s="237">
        <f t="shared" si="25"/>
        <v>0.36774095256915595</v>
      </c>
      <c r="H184" s="237">
        <f t="shared" si="25"/>
        <v>0.36774095256915595</v>
      </c>
      <c r="I184" s="237">
        <f t="shared" si="25"/>
        <v>0.36774095256915595</v>
      </c>
      <c r="J184" s="237">
        <f t="shared" si="25"/>
        <v>0.36774095256915595</v>
      </c>
      <c r="K184" s="237">
        <f t="shared" si="25"/>
        <v>0.3677409525691559</v>
      </c>
      <c r="L184" s="237">
        <f t="shared" si="25"/>
        <v>0.36774095256915595</v>
      </c>
      <c r="M184" s="237">
        <f t="shared" si="25"/>
        <v>0.36774095256915595</v>
      </c>
      <c r="N184" s="237">
        <f t="shared" si="25"/>
        <v>0.36774095256915595</v>
      </c>
      <c r="O184" s="237">
        <f t="shared" si="25"/>
        <v>0.36774095256915595</v>
      </c>
      <c r="P184" s="237">
        <f t="shared" si="25"/>
        <v>0.36774095256915601</v>
      </c>
      <c r="Q184" s="237">
        <f t="shared" si="25"/>
        <v>0.36774095256915601</v>
      </c>
    </row>
    <row r="185" spans="1:17" x14ac:dyDescent="0.25">
      <c r="A185" s="142" t="s">
        <v>190</v>
      </c>
      <c r="B185" s="235">
        <f t="shared" ref="B185:Q185" si="26">IF(B$84=0,0,B$84/B$60)</f>
        <v>4.3245033260353042E-3</v>
      </c>
      <c r="C185" s="235">
        <f t="shared" si="26"/>
        <v>0</v>
      </c>
      <c r="D185" s="235">
        <f t="shared" si="26"/>
        <v>1.3400477320665564E-2</v>
      </c>
      <c r="E185" s="235">
        <f t="shared" si="26"/>
        <v>2.9513215452076799E-2</v>
      </c>
      <c r="F185" s="235">
        <f t="shared" si="26"/>
        <v>7.7851284007968091E-2</v>
      </c>
      <c r="G185" s="235">
        <f t="shared" si="26"/>
        <v>5.0103181296604252E-2</v>
      </c>
      <c r="H185" s="235">
        <f t="shared" si="26"/>
        <v>5.4420926404696118E-2</v>
      </c>
      <c r="I185" s="235">
        <f t="shared" si="26"/>
        <v>6.6716053272007095E-2</v>
      </c>
      <c r="J185" s="235">
        <f t="shared" si="26"/>
        <v>0</v>
      </c>
      <c r="K185" s="235">
        <f t="shared" si="26"/>
        <v>3.4114279701586751E-2</v>
      </c>
      <c r="L185" s="235">
        <f t="shared" si="26"/>
        <v>7.5394561475336302E-3</v>
      </c>
      <c r="M185" s="235">
        <f t="shared" si="26"/>
        <v>6.751379589858017E-2</v>
      </c>
      <c r="N185" s="235">
        <f t="shared" si="26"/>
        <v>3.6657729555609142E-2</v>
      </c>
      <c r="O185" s="235">
        <f t="shared" si="26"/>
        <v>4.708195478481237E-2</v>
      </c>
      <c r="P185" s="235">
        <f t="shared" si="26"/>
        <v>0.11157504720227236</v>
      </c>
      <c r="Q185" s="235">
        <f t="shared" si="26"/>
        <v>0.14575109667838151</v>
      </c>
    </row>
    <row r="186" spans="1:17" x14ac:dyDescent="0.25">
      <c r="A186" s="142" t="s">
        <v>189</v>
      </c>
      <c r="B186" s="235">
        <f t="shared" ref="B186:Q186" si="27">IF(B$90=0,0,B$90/B$60)</f>
        <v>0.36341644924312055</v>
      </c>
      <c r="C186" s="235">
        <f t="shared" si="27"/>
        <v>0.36774095256915601</v>
      </c>
      <c r="D186" s="235">
        <f t="shared" si="27"/>
        <v>0.35434047524849049</v>
      </c>
      <c r="E186" s="235">
        <f t="shared" si="27"/>
        <v>0.33822773711707921</v>
      </c>
      <c r="F186" s="235">
        <f t="shared" si="27"/>
        <v>0.28988966856118792</v>
      </c>
      <c r="G186" s="235">
        <f t="shared" si="27"/>
        <v>0.31763777127255172</v>
      </c>
      <c r="H186" s="235">
        <f t="shared" si="27"/>
        <v>0.31332002616445981</v>
      </c>
      <c r="I186" s="235">
        <f t="shared" si="27"/>
        <v>0.30102489929714887</v>
      </c>
      <c r="J186" s="235">
        <f t="shared" si="27"/>
        <v>0.36774095256915595</v>
      </c>
      <c r="K186" s="235">
        <f t="shared" si="27"/>
        <v>0.33362667286756914</v>
      </c>
      <c r="L186" s="235">
        <f t="shared" si="27"/>
        <v>0.3602014964216223</v>
      </c>
      <c r="M186" s="235">
        <f t="shared" si="27"/>
        <v>0.30022715667057576</v>
      </c>
      <c r="N186" s="235">
        <f t="shared" si="27"/>
        <v>0.33108322301354687</v>
      </c>
      <c r="O186" s="235">
        <f t="shared" si="27"/>
        <v>0.32065899778434359</v>
      </c>
      <c r="P186" s="235">
        <f t="shared" si="27"/>
        <v>0.25616590536688361</v>
      </c>
      <c r="Q186" s="235">
        <f t="shared" si="27"/>
        <v>0.22198985589077452</v>
      </c>
    </row>
    <row r="187" spans="1:17" x14ac:dyDescent="0.25">
      <c r="A187" s="127" t="s">
        <v>180</v>
      </c>
      <c r="B187" s="236">
        <f t="shared" ref="B187:Q187" si="28">IF(B$91=0,0,B$91/B$60)</f>
        <v>9.4332723846804897E-2</v>
      </c>
      <c r="C187" s="236">
        <f t="shared" si="28"/>
        <v>9.433272384680487E-2</v>
      </c>
      <c r="D187" s="236">
        <f t="shared" si="28"/>
        <v>9.4332723846804883E-2</v>
      </c>
      <c r="E187" s="236">
        <f t="shared" si="28"/>
        <v>9.4332723846804897E-2</v>
      </c>
      <c r="F187" s="236">
        <f t="shared" si="28"/>
        <v>9.4332723846804883E-2</v>
      </c>
      <c r="G187" s="236">
        <f t="shared" si="28"/>
        <v>9.4332723846804897E-2</v>
      </c>
      <c r="H187" s="236">
        <f t="shared" si="28"/>
        <v>9.4332723846804883E-2</v>
      </c>
      <c r="I187" s="236">
        <f t="shared" si="28"/>
        <v>9.433272384680487E-2</v>
      </c>
      <c r="J187" s="236">
        <f t="shared" si="28"/>
        <v>9.4332723846804911E-2</v>
      </c>
      <c r="K187" s="236">
        <f t="shared" si="28"/>
        <v>9.433272384680487E-2</v>
      </c>
      <c r="L187" s="236">
        <f t="shared" si="28"/>
        <v>9.433272384680487E-2</v>
      </c>
      <c r="M187" s="236">
        <f t="shared" si="28"/>
        <v>9.433272384680487E-2</v>
      </c>
      <c r="N187" s="236">
        <f t="shared" si="28"/>
        <v>9.4332723846804897E-2</v>
      </c>
      <c r="O187" s="236">
        <f t="shared" si="28"/>
        <v>9.433272384680487E-2</v>
      </c>
      <c r="P187" s="236">
        <f t="shared" si="28"/>
        <v>9.4332723846804883E-2</v>
      </c>
      <c r="Q187" s="236">
        <f t="shared" si="28"/>
        <v>9.4332723846804911E-2</v>
      </c>
    </row>
    <row r="188" spans="1:17" x14ac:dyDescent="0.25">
      <c r="A188" s="142" t="s">
        <v>188</v>
      </c>
      <c r="B188" s="235">
        <f t="shared" ref="B188:Q188" si="29">IF(B$92=0,0,B$92/B$60)</f>
        <v>9.0964191952834668E-4</v>
      </c>
      <c r="C188" s="235">
        <f t="shared" si="29"/>
        <v>0</v>
      </c>
      <c r="D188" s="235">
        <f t="shared" si="29"/>
        <v>2.8187366255863341E-3</v>
      </c>
      <c r="E188" s="235">
        <f t="shared" si="29"/>
        <v>6.2079864278638845E-3</v>
      </c>
      <c r="F188" s="235">
        <f t="shared" si="29"/>
        <v>1.6375705158186458E-2</v>
      </c>
      <c r="G188" s="235">
        <f t="shared" si="29"/>
        <v>1.0539003111578451E-2</v>
      </c>
      <c r="H188" s="235">
        <f t="shared" si="29"/>
        <v>1.1447223467084438E-2</v>
      </c>
      <c r="I188" s="235">
        <f t="shared" si="29"/>
        <v>1.4033454060801715E-2</v>
      </c>
      <c r="J188" s="235">
        <f t="shared" si="29"/>
        <v>0</v>
      </c>
      <c r="K188" s="235">
        <f t="shared" si="29"/>
        <v>7.1758018277503404E-3</v>
      </c>
      <c r="L188" s="235">
        <f t="shared" si="29"/>
        <v>1.5858943432770041E-3</v>
      </c>
      <c r="M188" s="235">
        <f t="shared" si="29"/>
        <v>1.420125602079947E-2</v>
      </c>
      <c r="N188" s="235">
        <f t="shared" si="29"/>
        <v>7.7108062971672098E-3</v>
      </c>
      <c r="O188" s="235">
        <f t="shared" si="29"/>
        <v>9.9035002396137776E-3</v>
      </c>
      <c r="P188" s="235">
        <f t="shared" si="29"/>
        <v>2.3469363405851353E-2</v>
      </c>
      <c r="Q188" s="235">
        <f t="shared" si="29"/>
        <v>3.0658158257777939E-2</v>
      </c>
    </row>
    <row r="189" spans="1:17" x14ac:dyDescent="0.25">
      <c r="A189" s="142" t="s">
        <v>187</v>
      </c>
      <c r="B189" s="235">
        <f t="shared" ref="B189:Q189" si="30">IF(B$93=0,0,B$93/B$60)</f>
        <v>1.6979890292424877E-2</v>
      </c>
      <c r="C189" s="235">
        <f t="shared" si="30"/>
        <v>1.6979890292424877E-2</v>
      </c>
      <c r="D189" s="235">
        <f t="shared" si="30"/>
        <v>1.6979890292424877E-2</v>
      </c>
      <c r="E189" s="235">
        <f t="shared" si="30"/>
        <v>1.6979890292424877E-2</v>
      </c>
      <c r="F189" s="235">
        <f t="shared" si="30"/>
        <v>1.6979890292424877E-2</v>
      </c>
      <c r="G189" s="235">
        <f t="shared" si="30"/>
        <v>1.6979890292424877E-2</v>
      </c>
      <c r="H189" s="235">
        <f t="shared" si="30"/>
        <v>1.697989029242487E-2</v>
      </c>
      <c r="I189" s="235">
        <f t="shared" si="30"/>
        <v>1.6979890292424873E-2</v>
      </c>
      <c r="J189" s="235">
        <f t="shared" si="30"/>
        <v>1.697989029242488E-2</v>
      </c>
      <c r="K189" s="235">
        <f t="shared" si="30"/>
        <v>1.6979890292424873E-2</v>
      </c>
      <c r="L189" s="235">
        <f t="shared" si="30"/>
        <v>1.6979890292424877E-2</v>
      </c>
      <c r="M189" s="235">
        <f t="shared" si="30"/>
        <v>1.6979890292424873E-2</v>
      </c>
      <c r="N189" s="235">
        <f t="shared" si="30"/>
        <v>1.6979890292424877E-2</v>
      </c>
      <c r="O189" s="235">
        <f t="shared" si="30"/>
        <v>1.6979890292424877E-2</v>
      </c>
      <c r="P189" s="235">
        <f t="shared" si="30"/>
        <v>1.6979890292424873E-2</v>
      </c>
      <c r="Q189" s="235">
        <f t="shared" si="30"/>
        <v>1.6979890292424877E-2</v>
      </c>
    </row>
    <row r="190" spans="1:17" x14ac:dyDescent="0.25">
      <c r="A190" s="142" t="s">
        <v>186</v>
      </c>
      <c r="B190" s="235">
        <f t="shared" ref="B190:Q190" si="31">IF(B$104=0,0,B$104/B$60)</f>
        <v>7.6443191634851665E-2</v>
      </c>
      <c r="C190" s="235">
        <f t="shared" si="31"/>
        <v>7.735283355438001E-2</v>
      </c>
      <c r="D190" s="235">
        <f t="shared" si="31"/>
        <v>7.4534096928793675E-2</v>
      </c>
      <c r="E190" s="235">
        <f t="shared" si="31"/>
        <v>7.1144847126516128E-2</v>
      </c>
      <c r="F190" s="235">
        <f t="shared" si="31"/>
        <v>6.0977128396193549E-2</v>
      </c>
      <c r="G190" s="235">
        <f t="shared" si="31"/>
        <v>6.6813830442801564E-2</v>
      </c>
      <c r="H190" s="235">
        <f t="shared" si="31"/>
        <v>6.5905610087295563E-2</v>
      </c>
      <c r="I190" s="235">
        <f t="shared" si="31"/>
        <v>6.3319379493578284E-2</v>
      </c>
      <c r="J190" s="235">
        <f t="shared" si="31"/>
        <v>7.7352833554380024E-2</v>
      </c>
      <c r="K190" s="235">
        <f t="shared" si="31"/>
        <v>7.017703172662966E-2</v>
      </c>
      <c r="L190" s="235">
        <f t="shared" si="31"/>
        <v>7.5766939211102988E-2</v>
      </c>
      <c r="M190" s="235">
        <f t="shared" si="31"/>
        <v>6.3151577533580527E-2</v>
      </c>
      <c r="N190" s="235">
        <f t="shared" si="31"/>
        <v>6.9642027257212802E-2</v>
      </c>
      <c r="O190" s="235">
        <f t="shared" si="31"/>
        <v>6.7449333314766227E-2</v>
      </c>
      <c r="P190" s="235">
        <f t="shared" si="31"/>
        <v>5.3883470148528664E-2</v>
      </c>
      <c r="Q190" s="235">
        <f t="shared" si="31"/>
        <v>4.6694675296602088E-2</v>
      </c>
    </row>
    <row r="191" spans="1:17" x14ac:dyDescent="0.25">
      <c r="A191" s="72" t="s">
        <v>179</v>
      </c>
      <c r="B191" s="234">
        <f t="shared" ref="B191:Q191" si="32">IF(B$105=0,0,B$105/B$60)</f>
        <v>0.23583180961701222</v>
      </c>
      <c r="C191" s="234">
        <f t="shared" si="32"/>
        <v>0.23583180961701222</v>
      </c>
      <c r="D191" s="234">
        <f t="shared" si="32"/>
        <v>0.23583180961701222</v>
      </c>
      <c r="E191" s="234">
        <f t="shared" si="32"/>
        <v>0.23583180961701222</v>
      </c>
      <c r="F191" s="234">
        <f t="shared" si="32"/>
        <v>0.23583180961701219</v>
      </c>
      <c r="G191" s="234">
        <f t="shared" si="32"/>
        <v>0.23583180961701222</v>
      </c>
      <c r="H191" s="234">
        <f t="shared" si="32"/>
        <v>0.23583180961701217</v>
      </c>
      <c r="I191" s="234">
        <f t="shared" si="32"/>
        <v>0.23583180961701214</v>
      </c>
      <c r="J191" s="234">
        <f t="shared" si="32"/>
        <v>0.23583180961701225</v>
      </c>
      <c r="K191" s="234">
        <f t="shared" si="32"/>
        <v>0.23583180961701214</v>
      </c>
      <c r="L191" s="234">
        <f t="shared" si="32"/>
        <v>0.23583180961701219</v>
      </c>
      <c r="M191" s="234">
        <f t="shared" si="32"/>
        <v>0.23583180961701217</v>
      </c>
      <c r="N191" s="234">
        <f t="shared" si="32"/>
        <v>0.23583180961701225</v>
      </c>
      <c r="O191" s="234">
        <f t="shared" si="32"/>
        <v>0.23583180961701222</v>
      </c>
      <c r="P191" s="234">
        <f t="shared" si="32"/>
        <v>0.23583180961701222</v>
      </c>
      <c r="Q191" s="234">
        <f t="shared" si="32"/>
        <v>0.23583180961701219</v>
      </c>
    </row>
    <row r="192" spans="1:17" hidden="1" x14ac:dyDescent="0.25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</row>
    <row r="193" spans="1:17" x14ac:dyDescent="0.2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</row>
    <row r="194" spans="1:17" x14ac:dyDescent="0.25">
      <c r="A194" s="78" t="s">
        <v>39</v>
      </c>
      <c r="B194" s="77">
        <f t="shared" ref="B194:Q194" si="33">SUM(B$195:B$199,B$201:B$202,B$204:B$205,B$207:B$210)</f>
        <v>1</v>
      </c>
      <c r="C194" s="77">
        <f t="shared" si="33"/>
        <v>1</v>
      </c>
      <c r="D194" s="77">
        <f t="shared" si="33"/>
        <v>1</v>
      </c>
      <c r="E194" s="77">
        <f t="shared" si="33"/>
        <v>0.99999999999999967</v>
      </c>
      <c r="F194" s="77">
        <f t="shared" si="33"/>
        <v>0.99999999999999989</v>
      </c>
      <c r="G194" s="77">
        <f t="shared" si="33"/>
        <v>0.99999999999999978</v>
      </c>
      <c r="H194" s="77">
        <f t="shared" si="33"/>
        <v>1</v>
      </c>
      <c r="I194" s="77">
        <f t="shared" si="33"/>
        <v>0.99999999999999978</v>
      </c>
      <c r="J194" s="77">
        <f t="shared" si="33"/>
        <v>1</v>
      </c>
      <c r="K194" s="77">
        <f t="shared" si="33"/>
        <v>1</v>
      </c>
      <c r="L194" s="77">
        <f t="shared" si="33"/>
        <v>1</v>
      </c>
      <c r="M194" s="77">
        <f t="shared" si="33"/>
        <v>1</v>
      </c>
      <c r="N194" s="77">
        <f t="shared" si="33"/>
        <v>1</v>
      </c>
      <c r="O194" s="77">
        <f t="shared" si="33"/>
        <v>1.0000000000000002</v>
      </c>
      <c r="P194" s="77">
        <f t="shared" si="33"/>
        <v>1</v>
      </c>
      <c r="Q194" s="77">
        <f t="shared" si="33"/>
        <v>0.99999999999999978</v>
      </c>
    </row>
    <row r="195" spans="1:17" x14ac:dyDescent="0.25">
      <c r="A195" s="132" t="s">
        <v>83</v>
      </c>
      <c r="B195" s="240">
        <f t="shared" ref="B195:Q195" si="34">IF(B$109=0,0,B$109/B$108)</f>
        <v>1.2826344830843465E-2</v>
      </c>
      <c r="C195" s="240">
        <f t="shared" si="34"/>
        <v>1.2826344830843462E-2</v>
      </c>
      <c r="D195" s="240">
        <f t="shared" si="34"/>
        <v>1.2826344830843463E-2</v>
      </c>
      <c r="E195" s="240">
        <f t="shared" si="34"/>
        <v>1.2826344830843458E-2</v>
      </c>
      <c r="F195" s="240">
        <f t="shared" si="34"/>
        <v>1.2826344830843463E-2</v>
      </c>
      <c r="G195" s="240">
        <f t="shared" si="34"/>
        <v>1.2826344830843462E-2</v>
      </c>
      <c r="H195" s="240">
        <f t="shared" si="34"/>
        <v>1.2826344830843463E-2</v>
      </c>
      <c r="I195" s="240">
        <f t="shared" si="34"/>
        <v>1.2826344830843462E-2</v>
      </c>
      <c r="J195" s="240">
        <f t="shared" si="34"/>
        <v>1.2826344830843463E-2</v>
      </c>
      <c r="K195" s="240">
        <f t="shared" si="34"/>
        <v>1.2826344830843463E-2</v>
      </c>
      <c r="L195" s="240">
        <f t="shared" si="34"/>
        <v>1.2826344830843463E-2</v>
      </c>
      <c r="M195" s="240">
        <f t="shared" si="34"/>
        <v>1.2826344830843463E-2</v>
      </c>
      <c r="N195" s="240">
        <f t="shared" si="34"/>
        <v>1.2826344830843463E-2</v>
      </c>
      <c r="O195" s="240">
        <f t="shared" si="34"/>
        <v>1.2826344830843465E-2</v>
      </c>
      <c r="P195" s="240">
        <f t="shared" si="34"/>
        <v>1.2826344830843463E-2</v>
      </c>
      <c r="Q195" s="240">
        <f t="shared" si="34"/>
        <v>1.282634483084346E-2</v>
      </c>
    </row>
    <row r="196" spans="1:17" x14ac:dyDescent="0.25">
      <c r="A196" s="76" t="s">
        <v>82</v>
      </c>
      <c r="B196" s="239">
        <f t="shared" ref="B196:Q196" si="35">IF(B$110=0,0,B$110/B$108)</f>
        <v>8.5717875176559225E-2</v>
      </c>
      <c r="C196" s="239">
        <f t="shared" si="35"/>
        <v>8.5717875176559211E-2</v>
      </c>
      <c r="D196" s="239">
        <f t="shared" si="35"/>
        <v>8.5717875176559211E-2</v>
      </c>
      <c r="E196" s="239">
        <f t="shared" si="35"/>
        <v>8.5717875176559183E-2</v>
      </c>
      <c r="F196" s="239">
        <f t="shared" si="35"/>
        <v>8.5717875176559197E-2</v>
      </c>
      <c r="G196" s="239">
        <f t="shared" si="35"/>
        <v>8.5717875176559197E-2</v>
      </c>
      <c r="H196" s="239">
        <f t="shared" si="35"/>
        <v>8.5717875176559211E-2</v>
      </c>
      <c r="I196" s="239">
        <f t="shared" si="35"/>
        <v>8.5717875176559197E-2</v>
      </c>
      <c r="J196" s="239">
        <f t="shared" si="35"/>
        <v>8.5717875176559211E-2</v>
      </c>
      <c r="K196" s="239">
        <f t="shared" si="35"/>
        <v>8.5717875176559211E-2</v>
      </c>
      <c r="L196" s="239">
        <f t="shared" si="35"/>
        <v>8.5717875176559211E-2</v>
      </c>
      <c r="M196" s="239">
        <f t="shared" si="35"/>
        <v>8.5717875176559211E-2</v>
      </c>
      <c r="N196" s="239">
        <f t="shared" si="35"/>
        <v>8.5717875176559211E-2</v>
      </c>
      <c r="O196" s="239">
        <f t="shared" si="35"/>
        <v>8.5717875176559225E-2</v>
      </c>
      <c r="P196" s="239">
        <f t="shared" si="35"/>
        <v>8.5717875176559211E-2</v>
      </c>
      <c r="Q196" s="239">
        <f t="shared" si="35"/>
        <v>8.5717875176559197E-2</v>
      </c>
    </row>
    <row r="197" spans="1:17" x14ac:dyDescent="0.25">
      <c r="A197" s="76" t="s">
        <v>81</v>
      </c>
      <c r="B197" s="239">
        <f t="shared" ref="B197:Q197" si="36">IF(B$111=0,0,B$111/B$108)</f>
        <v>1.4970249166472717E-2</v>
      </c>
      <c r="C197" s="239">
        <f t="shared" si="36"/>
        <v>1.4970249166472714E-2</v>
      </c>
      <c r="D197" s="239">
        <f t="shared" si="36"/>
        <v>1.4970249166472714E-2</v>
      </c>
      <c r="E197" s="239">
        <f t="shared" si="36"/>
        <v>1.4970249166472709E-2</v>
      </c>
      <c r="F197" s="239">
        <f t="shared" si="36"/>
        <v>1.4970249166472712E-2</v>
      </c>
      <c r="G197" s="239">
        <f t="shared" si="36"/>
        <v>1.497024916647271E-2</v>
      </c>
      <c r="H197" s="239">
        <f t="shared" si="36"/>
        <v>1.4970249166472712E-2</v>
      </c>
      <c r="I197" s="239">
        <f t="shared" si="36"/>
        <v>1.497024916647271E-2</v>
      </c>
      <c r="J197" s="239">
        <f t="shared" si="36"/>
        <v>1.4970249166472714E-2</v>
      </c>
      <c r="K197" s="239">
        <f t="shared" si="36"/>
        <v>1.4970249166472714E-2</v>
      </c>
      <c r="L197" s="239">
        <f t="shared" si="36"/>
        <v>1.4970249166472714E-2</v>
      </c>
      <c r="M197" s="239">
        <f t="shared" si="36"/>
        <v>1.4970249166472714E-2</v>
      </c>
      <c r="N197" s="239">
        <f t="shared" si="36"/>
        <v>1.4970249166472714E-2</v>
      </c>
      <c r="O197" s="239">
        <f t="shared" si="36"/>
        <v>1.4970249166472716E-2</v>
      </c>
      <c r="P197" s="239">
        <f t="shared" si="36"/>
        <v>1.4970249166472714E-2</v>
      </c>
      <c r="Q197" s="239">
        <f t="shared" si="36"/>
        <v>1.497024916647271E-2</v>
      </c>
    </row>
    <row r="198" spans="1:17" x14ac:dyDescent="0.25">
      <c r="A198" s="76" t="s">
        <v>80</v>
      </c>
      <c r="B198" s="239">
        <f t="shared" ref="B198:Q198" si="37">IF(B$112=0,0,B$112/B$108)</f>
        <v>0.12185027589301291</v>
      </c>
      <c r="C198" s="239">
        <f t="shared" si="37"/>
        <v>0.12185027589301289</v>
      </c>
      <c r="D198" s="239">
        <f t="shared" si="37"/>
        <v>0.12185027589301288</v>
      </c>
      <c r="E198" s="239">
        <f t="shared" si="37"/>
        <v>0.12185027589301284</v>
      </c>
      <c r="F198" s="239">
        <f t="shared" si="37"/>
        <v>0.12185027589301285</v>
      </c>
      <c r="G198" s="239">
        <f t="shared" si="37"/>
        <v>0.12185027589301287</v>
      </c>
      <c r="H198" s="239">
        <f t="shared" si="37"/>
        <v>0.12185027589301287</v>
      </c>
      <c r="I198" s="239">
        <f t="shared" si="37"/>
        <v>0.12185027589301285</v>
      </c>
      <c r="J198" s="239">
        <f t="shared" si="37"/>
        <v>0.12185027589301288</v>
      </c>
      <c r="K198" s="239">
        <f t="shared" si="37"/>
        <v>0.12185027589301288</v>
      </c>
      <c r="L198" s="239">
        <f t="shared" si="37"/>
        <v>0.12185027589301288</v>
      </c>
      <c r="M198" s="239">
        <f t="shared" si="37"/>
        <v>0.12185027589301288</v>
      </c>
      <c r="N198" s="239">
        <f t="shared" si="37"/>
        <v>0.12185027589301287</v>
      </c>
      <c r="O198" s="239">
        <f t="shared" si="37"/>
        <v>0.12185027589301289</v>
      </c>
      <c r="P198" s="239">
        <f t="shared" si="37"/>
        <v>0.12185027589301287</v>
      </c>
      <c r="Q198" s="239">
        <f t="shared" si="37"/>
        <v>0.12185027589301285</v>
      </c>
    </row>
    <row r="199" spans="1:17" x14ac:dyDescent="0.25">
      <c r="A199" s="129" t="s">
        <v>79</v>
      </c>
      <c r="B199" s="238">
        <f t="shared" ref="B199:Q199" si="38">IF(B$113=0,0,B$113/B$108)</f>
        <v>3.5913765526361704E-2</v>
      </c>
      <c r="C199" s="238">
        <f t="shared" si="38"/>
        <v>3.5913765526361698E-2</v>
      </c>
      <c r="D199" s="238">
        <f t="shared" si="38"/>
        <v>3.5913765526361698E-2</v>
      </c>
      <c r="E199" s="238">
        <f t="shared" si="38"/>
        <v>3.5913765526361684E-2</v>
      </c>
      <c r="F199" s="238">
        <f t="shared" si="38"/>
        <v>3.5913765526361691E-2</v>
      </c>
      <c r="G199" s="238">
        <f t="shared" si="38"/>
        <v>3.5913765526361691E-2</v>
      </c>
      <c r="H199" s="238">
        <f t="shared" si="38"/>
        <v>3.5913765526361704E-2</v>
      </c>
      <c r="I199" s="238">
        <f t="shared" si="38"/>
        <v>3.5913765526361691E-2</v>
      </c>
      <c r="J199" s="238">
        <f t="shared" si="38"/>
        <v>3.5913765526361698E-2</v>
      </c>
      <c r="K199" s="238">
        <f t="shared" si="38"/>
        <v>3.5913765526361698E-2</v>
      </c>
      <c r="L199" s="238">
        <f t="shared" si="38"/>
        <v>3.5913765526361698E-2</v>
      </c>
      <c r="M199" s="238">
        <f t="shared" si="38"/>
        <v>3.5913765526361698E-2</v>
      </c>
      <c r="N199" s="238">
        <f t="shared" si="38"/>
        <v>3.5913765526361704E-2</v>
      </c>
      <c r="O199" s="238">
        <f t="shared" si="38"/>
        <v>3.5913765526361704E-2</v>
      </c>
      <c r="P199" s="238">
        <f t="shared" si="38"/>
        <v>3.5913765526361704E-2</v>
      </c>
      <c r="Q199" s="238">
        <f t="shared" si="38"/>
        <v>3.5913765526361691E-2</v>
      </c>
    </row>
    <row r="200" spans="1:17" x14ac:dyDescent="0.25">
      <c r="A200" s="127" t="s">
        <v>183</v>
      </c>
      <c r="B200" s="237">
        <f t="shared" ref="B200:Q200" si="39">IF(B$118=0,0,B$118/B$108)</f>
        <v>9.5424572457007945E-2</v>
      </c>
      <c r="C200" s="237">
        <f t="shared" si="39"/>
        <v>9.5424572457007931E-2</v>
      </c>
      <c r="D200" s="237">
        <f t="shared" si="39"/>
        <v>9.5424572457007931E-2</v>
      </c>
      <c r="E200" s="237">
        <f t="shared" si="39"/>
        <v>9.5424572457007903E-2</v>
      </c>
      <c r="F200" s="237">
        <f t="shared" si="39"/>
        <v>9.5424572457007903E-2</v>
      </c>
      <c r="G200" s="237">
        <f t="shared" si="39"/>
        <v>9.5424572457007917E-2</v>
      </c>
      <c r="H200" s="237">
        <f t="shared" si="39"/>
        <v>9.5424572457007945E-2</v>
      </c>
      <c r="I200" s="237">
        <f t="shared" si="39"/>
        <v>9.5424572457007903E-2</v>
      </c>
      <c r="J200" s="237">
        <f t="shared" si="39"/>
        <v>9.5424572457007917E-2</v>
      </c>
      <c r="K200" s="237">
        <f t="shared" si="39"/>
        <v>9.5424572457007917E-2</v>
      </c>
      <c r="L200" s="237">
        <f t="shared" si="39"/>
        <v>9.5424572457007945E-2</v>
      </c>
      <c r="M200" s="237">
        <f t="shared" si="39"/>
        <v>9.5424572457007931E-2</v>
      </c>
      <c r="N200" s="237">
        <f t="shared" si="39"/>
        <v>9.5424572457007931E-2</v>
      </c>
      <c r="O200" s="237">
        <f t="shared" si="39"/>
        <v>9.5424572457007945E-2</v>
      </c>
      <c r="P200" s="237">
        <f t="shared" si="39"/>
        <v>9.5424572457007931E-2</v>
      </c>
      <c r="Q200" s="237">
        <f t="shared" si="39"/>
        <v>9.5424572457007903E-2</v>
      </c>
    </row>
    <row r="201" spans="1:17" x14ac:dyDescent="0.25">
      <c r="A201" s="142" t="s">
        <v>192</v>
      </c>
      <c r="B201" s="235">
        <f t="shared" ref="B201:Q201" si="40">IF(B$119=0,0,B$119/B$108)</f>
        <v>8.1110886588456749E-2</v>
      </c>
      <c r="C201" s="235">
        <f t="shared" si="40"/>
        <v>8.1110886588456721E-2</v>
      </c>
      <c r="D201" s="235">
        <f t="shared" si="40"/>
        <v>8.1110886588456735E-2</v>
      </c>
      <c r="E201" s="235">
        <f t="shared" si="40"/>
        <v>8.1110886588456707E-2</v>
      </c>
      <c r="F201" s="235">
        <f t="shared" si="40"/>
        <v>8.1110886588456721E-2</v>
      </c>
      <c r="G201" s="235">
        <f t="shared" si="40"/>
        <v>8.1110886588456721E-2</v>
      </c>
      <c r="H201" s="235">
        <f t="shared" si="40"/>
        <v>8.1110886588456749E-2</v>
      </c>
      <c r="I201" s="235">
        <f t="shared" si="40"/>
        <v>8.1110886588456721E-2</v>
      </c>
      <c r="J201" s="235">
        <f t="shared" si="40"/>
        <v>8.1110886588456735E-2</v>
      </c>
      <c r="K201" s="235">
        <f t="shared" si="40"/>
        <v>8.1110886588456735E-2</v>
      </c>
      <c r="L201" s="235">
        <f t="shared" si="40"/>
        <v>8.1110886588456749E-2</v>
      </c>
      <c r="M201" s="235">
        <f t="shared" si="40"/>
        <v>8.1110886588456735E-2</v>
      </c>
      <c r="N201" s="235">
        <f t="shared" si="40"/>
        <v>8.1110886588456735E-2</v>
      </c>
      <c r="O201" s="235">
        <f t="shared" si="40"/>
        <v>8.1110886588456749E-2</v>
      </c>
      <c r="P201" s="235">
        <f t="shared" si="40"/>
        <v>8.1110886588456735E-2</v>
      </c>
      <c r="Q201" s="235">
        <f t="shared" si="40"/>
        <v>8.1110886588456707E-2</v>
      </c>
    </row>
    <row r="202" spans="1:17" x14ac:dyDescent="0.25">
      <c r="A202" s="142" t="s">
        <v>191</v>
      </c>
      <c r="B202" s="235">
        <f t="shared" ref="B202:Q202" si="41">IF(B$130=0,0,B$130/B$108)</f>
        <v>1.4313685868551196E-2</v>
      </c>
      <c r="C202" s="235">
        <f t="shared" si="41"/>
        <v>1.4313685868551191E-2</v>
      </c>
      <c r="D202" s="235">
        <f t="shared" si="41"/>
        <v>1.4313685868551189E-2</v>
      </c>
      <c r="E202" s="235">
        <f t="shared" si="41"/>
        <v>1.4313685868551189E-2</v>
      </c>
      <c r="F202" s="235">
        <f t="shared" si="41"/>
        <v>1.4313685868551191E-2</v>
      </c>
      <c r="G202" s="235">
        <f t="shared" si="41"/>
        <v>1.4313685868551198E-2</v>
      </c>
      <c r="H202" s="235">
        <f t="shared" si="41"/>
        <v>1.4313685868551198E-2</v>
      </c>
      <c r="I202" s="235">
        <f t="shared" si="41"/>
        <v>1.4313685868551187E-2</v>
      </c>
      <c r="J202" s="235">
        <f t="shared" si="41"/>
        <v>1.4313685868551194E-2</v>
      </c>
      <c r="K202" s="235">
        <f t="shared" si="41"/>
        <v>1.4313685868551184E-2</v>
      </c>
      <c r="L202" s="235">
        <f t="shared" si="41"/>
        <v>1.4313685868551198E-2</v>
      </c>
      <c r="M202" s="235">
        <f t="shared" si="41"/>
        <v>1.4313685868551198E-2</v>
      </c>
      <c r="N202" s="235">
        <f t="shared" si="41"/>
        <v>1.4313685868551201E-2</v>
      </c>
      <c r="O202" s="235">
        <f t="shared" si="41"/>
        <v>1.4313685868551191E-2</v>
      </c>
      <c r="P202" s="235">
        <f t="shared" si="41"/>
        <v>1.4313685868551192E-2</v>
      </c>
      <c r="Q202" s="235">
        <f t="shared" si="41"/>
        <v>1.4313685868551198E-2</v>
      </c>
    </row>
    <row r="203" spans="1:17" x14ac:dyDescent="0.25">
      <c r="A203" s="127" t="s">
        <v>181</v>
      </c>
      <c r="B203" s="237">
        <f t="shared" ref="B203:Q203" si="42">IF(B$131=0,0,B$131/B$108)</f>
        <v>0.20879965963912017</v>
      </c>
      <c r="C203" s="237">
        <f t="shared" si="42"/>
        <v>0.20879965963912028</v>
      </c>
      <c r="D203" s="237">
        <f t="shared" si="42"/>
        <v>0.20879965963912028</v>
      </c>
      <c r="E203" s="237">
        <f t="shared" si="42"/>
        <v>0.2087996596391202</v>
      </c>
      <c r="F203" s="237">
        <f t="shared" si="42"/>
        <v>0.20879965963912026</v>
      </c>
      <c r="G203" s="237">
        <f t="shared" si="42"/>
        <v>0.20879965963912028</v>
      </c>
      <c r="H203" s="237">
        <f t="shared" si="42"/>
        <v>0.20879965963912026</v>
      </c>
      <c r="I203" s="237">
        <f t="shared" si="42"/>
        <v>0.20879965963912023</v>
      </c>
      <c r="J203" s="237">
        <f t="shared" si="42"/>
        <v>0.20879965963912023</v>
      </c>
      <c r="K203" s="237">
        <f t="shared" si="42"/>
        <v>0.20879965963912028</v>
      </c>
      <c r="L203" s="237">
        <f t="shared" si="42"/>
        <v>0.20879965963912023</v>
      </c>
      <c r="M203" s="237">
        <f t="shared" si="42"/>
        <v>0.20879965963912028</v>
      </c>
      <c r="N203" s="237">
        <f t="shared" si="42"/>
        <v>0.20879965963912026</v>
      </c>
      <c r="O203" s="237">
        <f t="shared" si="42"/>
        <v>0.20879965963912031</v>
      </c>
      <c r="P203" s="237">
        <f t="shared" si="42"/>
        <v>0.20879965963912031</v>
      </c>
      <c r="Q203" s="237">
        <f t="shared" si="42"/>
        <v>0.20879965963912026</v>
      </c>
    </row>
    <row r="204" spans="1:17" x14ac:dyDescent="0.25">
      <c r="A204" s="142" t="s">
        <v>190</v>
      </c>
      <c r="B204" s="235">
        <f t="shared" ref="B204:Q204" si="43">IF(B$132=0,0,B$132/B$108)</f>
        <v>2.4554100278363989E-3</v>
      </c>
      <c r="C204" s="235">
        <f t="shared" si="43"/>
        <v>0</v>
      </c>
      <c r="D204" s="235">
        <f t="shared" si="43"/>
        <v>7.6086578990153001E-3</v>
      </c>
      <c r="E204" s="235">
        <f t="shared" si="43"/>
        <v>1.6757310542101753E-2</v>
      </c>
      <c r="F204" s="235">
        <f t="shared" si="43"/>
        <v>4.4203185665799102E-2</v>
      </c>
      <c r="G204" s="235">
        <f t="shared" si="43"/>
        <v>2.8448088602807294E-2</v>
      </c>
      <c r="H204" s="235">
        <f t="shared" si="43"/>
        <v>3.089966138163322E-2</v>
      </c>
      <c r="I204" s="235">
        <f t="shared" si="43"/>
        <v>3.788071227405878E-2</v>
      </c>
      <c r="J204" s="235">
        <f t="shared" si="43"/>
        <v>0</v>
      </c>
      <c r="K204" s="235">
        <f t="shared" si="43"/>
        <v>1.9369749114862399E-2</v>
      </c>
      <c r="L204" s="235">
        <f t="shared" si="43"/>
        <v>4.2808283017460504E-3</v>
      </c>
      <c r="M204" s="235">
        <f t="shared" si="43"/>
        <v>3.8333662612454279E-2</v>
      </c>
      <c r="N204" s="235">
        <f t="shared" si="43"/>
        <v>2.0813894674715897E-2</v>
      </c>
      <c r="O204" s="235">
        <f t="shared" si="43"/>
        <v>2.673266620302385E-2</v>
      </c>
      <c r="P204" s="235">
        <f t="shared" si="43"/>
        <v>6.3351203387314162E-2</v>
      </c>
      <c r="Q204" s="235">
        <f t="shared" si="43"/>
        <v>8.2756024766514127E-2</v>
      </c>
    </row>
    <row r="205" spans="1:17" x14ac:dyDescent="0.25">
      <c r="A205" s="142" t="s">
        <v>189</v>
      </c>
      <c r="B205" s="235">
        <f t="shared" ref="B205:Q205" si="44">IF(B$138=0,0,B$138/B$108)</f>
        <v>0.20634424961128378</v>
      </c>
      <c r="C205" s="235">
        <f t="shared" si="44"/>
        <v>0.20879965963912028</v>
      </c>
      <c r="D205" s="235">
        <f t="shared" si="44"/>
        <v>0.20119100174010499</v>
      </c>
      <c r="E205" s="235">
        <f t="shared" si="44"/>
        <v>0.19204234909701845</v>
      </c>
      <c r="F205" s="235">
        <f t="shared" si="44"/>
        <v>0.16459647397332114</v>
      </c>
      <c r="G205" s="235">
        <f t="shared" si="44"/>
        <v>0.18035157103631297</v>
      </c>
      <c r="H205" s="235">
        <f t="shared" si="44"/>
        <v>0.17789999825748704</v>
      </c>
      <c r="I205" s="235">
        <f t="shared" si="44"/>
        <v>0.17091894736506147</v>
      </c>
      <c r="J205" s="235">
        <f t="shared" si="44"/>
        <v>0.20879965963912023</v>
      </c>
      <c r="K205" s="235">
        <f t="shared" si="44"/>
        <v>0.18942991052425789</v>
      </c>
      <c r="L205" s="235">
        <f t="shared" si="44"/>
        <v>0.20451883133737417</v>
      </c>
      <c r="M205" s="235">
        <f t="shared" si="44"/>
        <v>0.17046599702666601</v>
      </c>
      <c r="N205" s="235">
        <f t="shared" si="44"/>
        <v>0.18798576496440439</v>
      </c>
      <c r="O205" s="235">
        <f t="shared" si="44"/>
        <v>0.18206699343609645</v>
      </c>
      <c r="P205" s="235">
        <f t="shared" si="44"/>
        <v>0.14544845625180614</v>
      </c>
      <c r="Q205" s="235">
        <f t="shared" si="44"/>
        <v>0.12604363487260614</v>
      </c>
    </row>
    <row r="206" spans="1:17" x14ac:dyDescent="0.25">
      <c r="A206" s="127" t="s">
        <v>180</v>
      </c>
      <c r="B206" s="236">
        <f t="shared" ref="B206:Q206" si="45">IF(B$139=0,0,B$139/B$108)</f>
        <v>0.14149908577020731</v>
      </c>
      <c r="C206" s="236">
        <f t="shared" si="45"/>
        <v>0.14149908577020731</v>
      </c>
      <c r="D206" s="236">
        <f t="shared" si="45"/>
        <v>0.14149908577020728</v>
      </c>
      <c r="E206" s="236">
        <f t="shared" si="45"/>
        <v>0.14149908577020726</v>
      </c>
      <c r="F206" s="236">
        <f t="shared" si="45"/>
        <v>0.14149908577020726</v>
      </c>
      <c r="G206" s="236">
        <f t="shared" si="45"/>
        <v>0.14149908577020726</v>
      </c>
      <c r="H206" s="236">
        <f t="shared" si="45"/>
        <v>0.14149908577020728</v>
      </c>
      <c r="I206" s="236">
        <f t="shared" si="45"/>
        <v>0.14149908577020728</v>
      </c>
      <c r="J206" s="236">
        <f t="shared" si="45"/>
        <v>0.14149908577020728</v>
      </c>
      <c r="K206" s="236">
        <f t="shared" si="45"/>
        <v>0.14149908577020728</v>
      </c>
      <c r="L206" s="236">
        <f t="shared" si="45"/>
        <v>0.14149908577020726</v>
      </c>
      <c r="M206" s="236">
        <f t="shared" si="45"/>
        <v>0.14149908577020726</v>
      </c>
      <c r="N206" s="236">
        <f t="shared" si="45"/>
        <v>0.14149908577020728</v>
      </c>
      <c r="O206" s="236">
        <f t="shared" si="45"/>
        <v>0.14149908577020731</v>
      </c>
      <c r="P206" s="236">
        <f t="shared" si="45"/>
        <v>0.14149908577020728</v>
      </c>
      <c r="Q206" s="236">
        <f t="shared" si="45"/>
        <v>0.14149908577020723</v>
      </c>
    </row>
    <row r="207" spans="1:17" x14ac:dyDescent="0.25">
      <c r="A207" s="142" t="s">
        <v>188</v>
      </c>
      <c r="B207" s="235">
        <f t="shared" ref="B207:Q207" si="46">IF(B$140=0,0,B$140/B$108)</f>
        <v>1.0948982616761926E-3</v>
      </c>
      <c r="C207" s="235">
        <f t="shared" si="46"/>
        <v>0</v>
      </c>
      <c r="D207" s="235">
        <f t="shared" si="46"/>
        <v>3.3927964017728177E-3</v>
      </c>
      <c r="E207" s="235">
        <f t="shared" si="46"/>
        <v>7.4722958589044505E-3</v>
      </c>
      <c r="F207" s="235">
        <f t="shared" si="46"/>
        <v>1.9710757306256134E-2</v>
      </c>
      <c r="G207" s="235">
        <f t="shared" si="46"/>
        <v>1.2685361062351127E-2</v>
      </c>
      <c r="H207" s="235">
        <f t="shared" si="46"/>
        <v>1.3778548246356508E-2</v>
      </c>
      <c r="I207" s="235">
        <f t="shared" si="46"/>
        <v>1.6891486778062549E-2</v>
      </c>
      <c r="J207" s="235">
        <f t="shared" si="46"/>
        <v>0</v>
      </c>
      <c r="K207" s="235">
        <f t="shared" si="46"/>
        <v>8.6372151268165678E-3</v>
      </c>
      <c r="L207" s="235">
        <f t="shared" si="46"/>
        <v>1.9088752644078079E-3</v>
      </c>
      <c r="M207" s="235">
        <f t="shared" si="46"/>
        <v>1.7093463039669601E-2</v>
      </c>
      <c r="N207" s="235">
        <f t="shared" si="46"/>
        <v>9.2811778235415057E-3</v>
      </c>
      <c r="O207" s="235">
        <f t="shared" si="46"/>
        <v>1.192043260548634E-2</v>
      </c>
      <c r="P207" s="235">
        <f t="shared" si="46"/>
        <v>2.8249099611677167E-2</v>
      </c>
      <c r="Q207" s="235">
        <f t="shared" si="46"/>
        <v>3.6901953902959521E-2</v>
      </c>
    </row>
    <row r="208" spans="1:17" x14ac:dyDescent="0.25">
      <c r="A208" s="142" t="s">
        <v>187</v>
      </c>
      <c r="B208" s="235">
        <f t="shared" ref="B208:Q208" si="47">IF(B$141=0,0,B$141/B$108)</f>
        <v>4.8392687333410893E-2</v>
      </c>
      <c r="C208" s="235">
        <f t="shared" si="47"/>
        <v>4.8392687333410879E-2</v>
      </c>
      <c r="D208" s="235">
        <f t="shared" si="47"/>
        <v>4.8392687333410886E-2</v>
      </c>
      <c r="E208" s="235">
        <f t="shared" si="47"/>
        <v>4.8392687333410872E-2</v>
      </c>
      <c r="F208" s="235">
        <f t="shared" si="47"/>
        <v>4.8392687333410872E-2</v>
      </c>
      <c r="G208" s="235">
        <f t="shared" si="47"/>
        <v>4.8392687333410879E-2</v>
      </c>
      <c r="H208" s="235">
        <f t="shared" si="47"/>
        <v>4.8392687333410886E-2</v>
      </c>
      <c r="I208" s="235">
        <f t="shared" si="47"/>
        <v>4.8392687333410893E-2</v>
      </c>
      <c r="J208" s="235">
        <f t="shared" si="47"/>
        <v>4.8392687333410886E-2</v>
      </c>
      <c r="K208" s="235">
        <f t="shared" si="47"/>
        <v>4.8392687333410886E-2</v>
      </c>
      <c r="L208" s="235">
        <f t="shared" si="47"/>
        <v>4.8392687333410872E-2</v>
      </c>
      <c r="M208" s="235">
        <f t="shared" si="47"/>
        <v>4.8392687333410879E-2</v>
      </c>
      <c r="N208" s="235">
        <f t="shared" si="47"/>
        <v>4.8392687333410886E-2</v>
      </c>
      <c r="O208" s="235">
        <f t="shared" si="47"/>
        <v>4.8392687333410893E-2</v>
      </c>
      <c r="P208" s="235">
        <f t="shared" si="47"/>
        <v>4.8392687333410872E-2</v>
      </c>
      <c r="Q208" s="235">
        <f t="shared" si="47"/>
        <v>4.8392687333410872E-2</v>
      </c>
    </row>
    <row r="209" spans="1:17" x14ac:dyDescent="0.25">
      <c r="A209" s="142" t="s">
        <v>186</v>
      </c>
      <c r="B209" s="235">
        <f t="shared" ref="B209:Q209" si="48">IF(B$152=0,0,B$152/B$108)</f>
        <v>9.201150017512022E-2</v>
      </c>
      <c r="C209" s="235">
        <f t="shared" si="48"/>
        <v>9.3106398436796411E-2</v>
      </c>
      <c r="D209" s="235">
        <f t="shared" si="48"/>
        <v>8.9713602035023571E-2</v>
      </c>
      <c r="E209" s="235">
        <f t="shared" si="48"/>
        <v>8.5634102577891932E-2</v>
      </c>
      <c r="F209" s="235">
        <f t="shared" si="48"/>
        <v>7.3395641130540257E-2</v>
      </c>
      <c r="G209" s="235">
        <f t="shared" si="48"/>
        <v>8.0421037374445239E-2</v>
      </c>
      <c r="H209" s="235">
        <f t="shared" si="48"/>
        <v>7.9327850190439891E-2</v>
      </c>
      <c r="I209" s="235">
        <f t="shared" si="48"/>
        <v>7.6214911658733842E-2</v>
      </c>
      <c r="J209" s="235">
        <f t="shared" si="48"/>
        <v>9.3106398436796411E-2</v>
      </c>
      <c r="K209" s="235">
        <f t="shared" si="48"/>
        <v>8.4469183309979823E-2</v>
      </c>
      <c r="L209" s="235">
        <f t="shared" si="48"/>
        <v>9.1197523172388564E-2</v>
      </c>
      <c r="M209" s="235">
        <f t="shared" si="48"/>
        <v>7.6012935397126793E-2</v>
      </c>
      <c r="N209" s="235">
        <f t="shared" si="48"/>
        <v>8.3825220613254897E-2</v>
      </c>
      <c r="O209" s="235">
        <f t="shared" si="48"/>
        <v>8.1185965831310061E-2</v>
      </c>
      <c r="P209" s="235">
        <f t="shared" si="48"/>
        <v>6.4857298825119231E-2</v>
      </c>
      <c r="Q209" s="235">
        <f t="shared" si="48"/>
        <v>5.6204444533836856E-2</v>
      </c>
    </row>
    <row r="210" spans="1:17" x14ac:dyDescent="0.25">
      <c r="A210" s="72" t="s">
        <v>179</v>
      </c>
      <c r="B210" s="234">
        <f t="shared" ref="B210:Q210" si="49">IF(B$153=0,0,B$153/B$108)</f>
        <v>0.28299817154041462</v>
      </c>
      <c r="C210" s="234">
        <f t="shared" si="49"/>
        <v>0.28299817154041457</v>
      </c>
      <c r="D210" s="234">
        <f t="shared" si="49"/>
        <v>0.28299817154041457</v>
      </c>
      <c r="E210" s="234">
        <f t="shared" si="49"/>
        <v>0.28299817154041451</v>
      </c>
      <c r="F210" s="234">
        <f t="shared" si="49"/>
        <v>0.28299817154041451</v>
      </c>
      <c r="G210" s="234">
        <f t="shared" si="49"/>
        <v>0.28299817154041451</v>
      </c>
      <c r="H210" s="234">
        <f t="shared" si="49"/>
        <v>0.28299817154041457</v>
      </c>
      <c r="I210" s="234">
        <f t="shared" si="49"/>
        <v>0.28299817154041451</v>
      </c>
      <c r="J210" s="234">
        <f t="shared" si="49"/>
        <v>0.28299817154041457</v>
      </c>
      <c r="K210" s="234">
        <f t="shared" si="49"/>
        <v>0.28299817154041457</v>
      </c>
      <c r="L210" s="234">
        <f t="shared" si="49"/>
        <v>0.28299817154041457</v>
      </c>
      <c r="M210" s="234">
        <f t="shared" si="49"/>
        <v>0.28299817154041457</v>
      </c>
      <c r="N210" s="234">
        <f t="shared" si="49"/>
        <v>0.28299817154041457</v>
      </c>
      <c r="O210" s="234">
        <f t="shared" si="49"/>
        <v>0.28299817154041462</v>
      </c>
      <c r="P210" s="234">
        <f t="shared" si="49"/>
        <v>0.28299817154041457</v>
      </c>
      <c r="Q210" s="234">
        <f t="shared" si="49"/>
        <v>0.28299817154041451</v>
      </c>
    </row>
    <row r="211" spans="1:17" x14ac:dyDescent="0.25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</row>
    <row r="212" spans="1:17" ht="12.75" x14ac:dyDescent="0.25">
      <c r="A212" s="80" t="s">
        <v>118</v>
      </c>
      <c r="B212" s="233"/>
      <c r="C212" s="233"/>
      <c r="D212" s="233"/>
      <c r="E212" s="233"/>
      <c r="F212" s="233"/>
      <c r="G212" s="233"/>
      <c r="H212" s="233"/>
      <c r="I212" s="233"/>
      <c r="J212" s="233"/>
      <c r="K212" s="233"/>
      <c r="L212" s="233"/>
      <c r="M212" s="233"/>
      <c r="N212" s="233"/>
      <c r="O212" s="233"/>
      <c r="P212" s="233"/>
      <c r="Q212" s="233"/>
    </row>
    <row r="213" spans="1:17" x14ac:dyDescent="0.2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</row>
    <row r="214" spans="1:17" x14ac:dyDescent="0.25">
      <c r="A214" s="78" t="s">
        <v>41</v>
      </c>
      <c r="B214" s="230">
        <f t="shared" ref="B214:Q214" si="50">SUM(B215:B224)</f>
        <v>2680.5969549903148</v>
      </c>
      <c r="C214" s="230">
        <f t="shared" si="50"/>
        <v>2811.0939026870287</v>
      </c>
      <c r="D214" s="230">
        <f t="shared" si="50"/>
        <v>2791.5922501602195</v>
      </c>
      <c r="E214" s="230">
        <f t="shared" si="50"/>
        <v>1606.116896965332</v>
      </c>
      <c r="F214" s="230">
        <f t="shared" si="50"/>
        <v>1339.5628094648653</v>
      </c>
      <c r="G214" s="230">
        <f t="shared" si="50"/>
        <v>1377.7938182545945</v>
      </c>
      <c r="H214" s="230">
        <f t="shared" si="50"/>
        <v>1351.8415939660852</v>
      </c>
      <c r="I214" s="230">
        <f t="shared" si="50"/>
        <v>1341.1239215143596</v>
      </c>
      <c r="J214" s="230">
        <f t="shared" si="50"/>
        <v>1387.9273825380151</v>
      </c>
      <c r="K214" s="230">
        <f t="shared" si="50"/>
        <v>1424.8108504076704</v>
      </c>
      <c r="L214" s="230">
        <f t="shared" si="50"/>
        <v>1672.7558672451428</v>
      </c>
      <c r="M214" s="230">
        <f t="shared" si="50"/>
        <v>1501.6882575797183</v>
      </c>
      <c r="N214" s="230">
        <f t="shared" si="50"/>
        <v>1510.9285548292105</v>
      </c>
      <c r="O214" s="230">
        <f t="shared" si="50"/>
        <v>1627.596107982785</v>
      </c>
      <c r="P214" s="230">
        <f t="shared" si="50"/>
        <v>1331.2605490294161</v>
      </c>
      <c r="Q214" s="230">
        <f t="shared" si="50"/>
        <v>1125.8548543388999</v>
      </c>
    </row>
    <row r="215" spans="1:17" x14ac:dyDescent="0.25">
      <c r="A215" s="132" t="s">
        <v>83</v>
      </c>
      <c r="B215" s="229">
        <f>IF(B$6=0,0,B$6/CHI!B$10*1000)</f>
        <v>4.9804512464474175</v>
      </c>
      <c r="C215" s="229">
        <f>IF(C$6=0,0,C$6/CHI!C$10*1000)</f>
        <v>4.9289051507388448</v>
      </c>
      <c r="D215" s="229">
        <f>IF(D$6=0,0,D$6/CHI!D$10*1000)</f>
        <v>4.7958132119261441</v>
      </c>
      <c r="E215" s="229">
        <f>IF(E$6=0,0,E$6/CHI!E$10*1000)</f>
        <v>4.4596372010536447</v>
      </c>
      <c r="F215" s="229">
        <f>IF(F$6=0,0,F$6/CHI!F$10*1000)</f>
        <v>4.2214146770982968</v>
      </c>
      <c r="G215" s="229">
        <f>IF(G$6=0,0,G$6/CHI!G$10*1000)</f>
        <v>4.1608767709922585</v>
      </c>
      <c r="H215" s="229">
        <f>IF(H$6=0,0,H$6/CHI!H$10*1000)</f>
        <v>4.1133994058715757</v>
      </c>
      <c r="I215" s="229">
        <f>IF(I$6=0,0,I$6/CHI!I$10*1000)</f>
        <v>4.0557343534326318</v>
      </c>
      <c r="J215" s="229">
        <f>IF(J$6=0,0,J$6/CHI!J$10*1000)</f>
        <v>4.0156632413401434</v>
      </c>
      <c r="K215" s="229">
        <f>IF(K$6=0,0,K$6/CHI!K$10*1000)</f>
        <v>3.9848316656246059</v>
      </c>
      <c r="L215" s="229">
        <f>IF(L$6=0,0,L$6/CHI!L$10*1000)</f>
        <v>3.9460802822899765</v>
      </c>
      <c r="M215" s="229">
        <f>IF(M$6=0,0,M$6/CHI!M$10*1000)</f>
        <v>3.8412574666039925</v>
      </c>
      <c r="N215" s="229">
        <f>IF(N$6=0,0,N$6/CHI!N$10*1000)</f>
        <v>3.8153609032054039</v>
      </c>
      <c r="O215" s="229">
        <f>IF(O$6=0,0,O$6/CHI!O$10*1000)</f>
        <v>3.7316530242510133</v>
      </c>
      <c r="P215" s="229">
        <f>IF(P$6=0,0,P$6/CHI!P$10*1000)</f>
        <v>3.5094385837499131</v>
      </c>
      <c r="Q215" s="229">
        <f>IF(Q$6=0,0,Q$6/CHI!Q$10*1000)</f>
        <v>3.4535910751375178</v>
      </c>
    </row>
    <row r="216" spans="1:17" x14ac:dyDescent="0.25">
      <c r="A216" s="76" t="s">
        <v>82</v>
      </c>
      <c r="B216" s="228">
        <f>IF(B$7=0,0,B$7/CHI!B$10*1000)</f>
        <v>32.372933101908203</v>
      </c>
      <c r="C216" s="228">
        <f>IF(C$7=0,0,C$7/CHI!C$10*1000)</f>
        <v>32.037883479802495</v>
      </c>
      <c r="D216" s="228">
        <f>IF(D$7=0,0,D$7/CHI!D$10*1000)</f>
        <v>31.172785877519939</v>
      </c>
      <c r="E216" s="228">
        <f>IF(E$7=0,0,E$7/CHI!E$10*1000)</f>
        <v>28.987641806848689</v>
      </c>
      <c r="F216" s="228">
        <f>IF(F$7=0,0,F$7/CHI!F$10*1000)</f>
        <v>27.439195401138925</v>
      </c>
      <c r="G216" s="228">
        <f>IF(G$7=0,0,G$7/CHI!G$10*1000)</f>
        <v>27.045699011449681</v>
      </c>
      <c r="H216" s="228">
        <f>IF(H$7=0,0,H$7/CHI!H$10*1000)</f>
        <v>26.737096138165249</v>
      </c>
      <c r="I216" s="228">
        <f>IF(I$7=0,0,I$7/CHI!I$10*1000)</f>
        <v>26.362273297312107</v>
      </c>
      <c r="J216" s="228">
        <f>IF(J$7=0,0,J$7/CHI!J$10*1000)</f>
        <v>26.10181106871093</v>
      </c>
      <c r="K216" s="228">
        <f>IF(K$7=0,0,K$7/CHI!K$10*1000)</f>
        <v>25.901405826559941</v>
      </c>
      <c r="L216" s="228">
        <f>IF(L$7=0,0,L$7/CHI!L$10*1000)</f>
        <v>25.649521834884847</v>
      </c>
      <c r="M216" s="228">
        <f>IF(M$7=0,0,M$7/CHI!M$10*1000)</f>
        <v>24.968173532925952</v>
      </c>
      <c r="N216" s="228">
        <f>IF(N$7=0,0,N$7/CHI!N$10*1000)</f>
        <v>24.799845870835128</v>
      </c>
      <c r="O216" s="228">
        <f>IF(O$7=0,0,O$7/CHI!O$10*1000)</f>
        <v>24.255744657631585</v>
      </c>
      <c r="P216" s="228">
        <f>IF(P$7=0,0,P$7/CHI!P$10*1000)</f>
        <v>22.81135079437443</v>
      </c>
      <c r="Q216" s="228">
        <f>IF(Q$7=0,0,Q$7/CHI!Q$10*1000)</f>
        <v>22.448341988393864</v>
      </c>
    </row>
    <row r="217" spans="1:17" x14ac:dyDescent="0.25">
      <c r="A217" s="76" t="s">
        <v>81</v>
      </c>
      <c r="B217" s="228">
        <f>IF(B$8=0,0,B$8/CHI!B$10*1000)</f>
        <v>5.9765414957369005</v>
      </c>
      <c r="C217" s="228">
        <f>IF(C$8=0,0,C$8/CHI!C$10*1000)</f>
        <v>5.9146861808866147</v>
      </c>
      <c r="D217" s="228">
        <f>IF(D$8=0,0,D$8/CHI!D$10*1000)</f>
        <v>5.7549758543113745</v>
      </c>
      <c r="E217" s="228">
        <f>IF(E$8=0,0,E$8/CHI!E$10*1000)</f>
        <v>5.3515646412643738</v>
      </c>
      <c r="F217" s="228">
        <f>IF(F$8=0,0,F$8/CHI!F$10*1000)</f>
        <v>5.0656976125179565</v>
      </c>
      <c r="G217" s="228">
        <f>IF(G$8=0,0,G$8/CHI!G$10*1000)</f>
        <v>4.9930521251907107</v>
      </c>
      <c r="H217" s="228">
        <f>IF(H$8=0,0,H$8/CHI!H$10*1000)</f>
        <v>4.9360792870458914</v>
      </c>
      <c r="I217" s="228">
        <f>IF(I$8=0,0,I$8/CHI!I$10*1000)</f>
        <v>4.8668812241191599</v>
      </c>
      <c r="J217" s="228">
        <f>IF(J$8=0,0,J$8/CHI!J$10*1000)</f>
        <v>4.8187958896081717</v>
      </c>
      <c r="K217" s="228">
        <f>IF(K$8=0,0,K$8/CHI!K$10*1000)</f>
        <v>4.7817979987495285</v>
      </c>
      <c r="L217" s="228">
        <f>IF(L$8=0,0,L$8/CHI!L$10*1000)</f>
        <v>4.7352963387479727</v>
      </c>
      <c r="M217" s="228">
        <f>IF(M$8=0,0,M$8/CHI!M$10*1000)</f>
        <v>4.6095089599247911</v>
      </c>
      <c r="N217" s="228">
        <f>IF(N$8=0,0,N$8/CHI!N$10*1000)</f>
        <v>4.5784330838464857</v>
      </c>
      <c r="O217" s="228">
        <f>IF(O$8=0,0,O$8/CHI!O$10*1000)</f>
        <v>4.4779836291012156</v>
      </c>
      <c r="P217" s="228">
        <f>IF(P$8=0,0,P$8/CHI!P$10*1000)</f>
        <v>4.2113263004998958</v>
      </c>
      <c r="Q217" s="228">
        <f>IF(Q$8=0,0,Q$8/CHI!Q$10*1000)</f>
        <v>4.1443092901650216</v>
      </c>
    </row>
    <row r="218" spans="1:17" x14ac:dyDescent="0.25">
      <c r="A218" s="76" t="s">
        <v>80</v>
      </c>
      <c r="B218" s="228">
        <f>IF(B$9=0,0,B$9/CHI!B$10*1000)</f>
        <v>47.314286841250464</v>
      </c>
      <c r="C218" s="228">
        <f>IF(C$9=0,0,C$9/CHI!C$10*1000)</f>
        <v>46.824598932019036</v>
      </c>
      <c r="D218" s="228">
        <f>IF(D$9=0,0,D$9/CHI!D$10*1000)</f>
        <v>45.560225513298377</v>
      </c>
      <c r="E218" s="228">
        <f>IF(E$9=0,0,E$9/CHI!E$10*1000)</f>
        <v>42.366553410009622</v>
      </c>
      <c r="F218" s="228">
        <f>IF(F$9=0,0,F$9/CHI!F$10*1000)</f>
        <v>40.103439432433824</v>
      </c>
      <c r="G218" s="228">
        <f>IF(G$9=0,0,G$9/CHI!G$10*1000)</f>
        <v>39.528329324426466</v>
      </c>
      <c r="H218" s="228">
        <f>IF(H$9=0,0,H$9/CHI!H$10*1000)</f>
        <v>39.077294355779983</v>
      </c>
      <c r="I218" s="228">
        <f>IF(I$9=0,0,I$9/CHI!I$10*1000)</f>
        <v>38.529476357610008</v>
      </c>
      <c r="J218" s="228">
        <f>IF(J$9=0,0,J$9/CHI!J$10*1000)</f>
        <v>38.148800792731357</v>
      </c>
      <c r="K218" s="228">
        <f>IF(K$9=0,0,K$9/CHI!K$10*1000)</f>
        <v>37.855900823433764</v>
      </c>
      <c r="L218" s="228">
        <f>IF(L$9=0,0,L$9/CHI!L$10*1000)</f>
        <v>37.487762681754781</v>
      </c>
      <c r="M218" s="228">
        <f>IF(M$9=0,0,M$9/CHI!M$10*1000)</f>
        <v>36.491945932737934</v>
      </c>
      <c r="N218" s="228">
        <f>IF(N$9=0,0,N$9/CHI!N$10*1000)</f>
        <v>36.245928580451341</v>
      </c>
      <c r="O218" s="228">
        <f>IF(O$9=0,0,O$9/CHI!O$10*1000)</f>
        <v>35.450703730384625</v>
      </c>
      <c r="P218" s="228">
        <f>IF(P$9=0,0,P$9/CHI!P$10*1000)</f>
        <v>33.339666545624176</v>
      </c>
      <c r="Q218" s="228">
        <f>IF(Q$9=0,0,Q$9/CHI!Q$10*1000)</f>
        <v>32.809115213806422</v>
      </c>
    </row>
    <row r="219" spans="1:17" x14ac:dyDescent="0.25">
      <c r="A219" s="129" t="s">
        <v>79</v>
      </c>
      <c r="B219" s="227">
        <f>IF(B$10=0,0,B$10/CHI!B$10*1000)</f>
        <v>13.945263490052765</v>
      </c>
      <c r="C219" s="227">
        <f>IF(C$10=0,0,C$10/CHI!C$10*1000)</f>
        <v>13.800934422068764</v>
      </c>
      <c r="D219" s="227">
        <f>IF(D$10=0,0,D$10/CHI!D$10*1000)</f>
        <v>13.428276993393206</v>
      </c>
      <c r="E219" s="227">
        <f>IF(E$10=0,0,E$10/CHI!E$10*1000)</f>
        <v>12.486984162950206</v>
      </c>
      <c r="F219" s="227">
        <f>IF(F$10=0,0,F$10/CHI!F$10*1000)</f>
        <v>11.819961095875231</v>
      </c>
      <c r="G219" s="227">
        <f>IF(G$10=0,0,G$10/CHI!G$10*1000)</f>
        <v>11.650454958778328</v>
      </c>
      <c r="H219" s="227">
        <f>IF(H$10=0,0,H$10/CHI!H$10*1000)</f>
        <v>11.517518336440412</v>
      </c>
      <c r="I219" s="227">
        <f>IF(I$10=0,0,I$10/CHI!I$10*1000)</f>
        <v>11.356056189611369</v>
      </c>
      <c r="J219" s="227">
        <f>IF(J$10=0,0,J$10/CHI!J$10*1000)</f>
        <v>11.2438570757524</v>
      </c>
      <c r="K219" s="227">
        <f>IF(K$10=0,0,K$10/CHI!K$10*1000)</f>
        <v>11.157528663748899</v>
      </c>
      <c r="L219" s="227">
        <f>IF(L$10=0,0,L$10/CHI!L$10*1000)</f>
        <v>11.049024790411933</v>
      </c>
      <c r="M219" s="227">
        <f>IF(M$10=0,0,M$10/CHI!M$10*1000)</f>
        <v>10.75552090649118</v>
      </c>
      <c r="N219" s="227">
        <f>IF(N$10=0,0,N$10/CHI!N$10*1000)</f>
        <v>10.683010528975133</v>
      </c>
      <c r="O219" s="227">
        <f>IF(O$10=0,0,O$10/CHI!O$10*1000)</f>
        <v>10.448628467902838</v>
      </c>
      <c r="P219" s="227">
        <f>IF(P$10=0,0,P$10/CHI!P$10*1000)</f>
        <v>9.8264280344997594</v>
      </c>
      <c r="Q219" s="227">
        <f>IF(Q$10=0,0,Q$10/CHI!Q$10*1000)</f>
        <v>9.6700550103850489</v>
      </c>
    </row>
    <row r="220" spans="1:17" x14ac:dyDescent="0.25">
      <c r="A220" s="232" t="s">
        <v>185</v>
      </c>
      <c r="B220" s="231">
        <f>IF(B$15=0,0,B$15/CHI!B$10*1000)</f>
        <v>2158.5632299061172</v>
      </c>
      <c r="C220" s="231">
        <f>IF(C$15=0,0,C$15/CHI!C$10*1000)</f>
        <v>2294.4630616036502</v>
      </c>
      <c r="D220" s="231">
        <f>IF(D$15=0,0,D$15/CHI!D$10*1000)</f>
        <v>2288.9116471494713</v>
      </c>
      <c r="E220" s="231">
        <f>IF(E$15=0,0,E$15/CHI!E$10*1000)</f>
        <v>1138.673104146211</v>
      </c>
      <c r="F220" s="231">
        <f>IF(F$15=0,0,F$15/CHI!F$10*1000)</f>
        <v>897.08868012113248</v>
      </c>
      <c r="G220" s="231">
        <f>IF(G$15=0,0,G$15/CHI!G$10*1000)</f>
        <v>941.66506347022005</v>
      </c>
      <c r="H220" s="231">
        <f>IF(H$15=0,0,H$15/CHI!H$10*1000)</f>
        <v>920.6892528729021</v>
      </c>
      <c r="I220" s="231">
        <f>IF(I$15=0,0,I$15/CHI!I$10*1000)</f>
        <v>916.01583236588772</v>
      </c>
      <c r="J220" s="231">
        <f>IF(J$15=0,0,J$15/CHI!J$10*1000)</f>
        <v>967.01940917801289</v>
      </c>
      <c r="K220" s="231">
        <f>IF(K$15=0,0,K$15/CHI!K$10*1000)</f>
        <v>1007.1345364946867</v>
      </c>
      <c r="L220" s="231">
        <f>IF(L$15=0,0,L$15/CHI!L$10*1000)</f>
        <v>1259.1413397031779</v>
      </c>
      <c r="M220" s="231">
        <f>IF(M$15=0,0,M$15/CHI!M$10*1000)</f>
        <v>1099.0608961073742</v>
      </c>
      <c r="N220" s="231">
        <f>IF(N$15=0,0,N$15/CHI!N$10*1000)</f>
        <v>1111.0155818306994</v>
      </c>
      <c r="O220" s="231">
        <f>IF(O$15=0,0,O$15/CHI!O$10*1000)</f>
        <v>1236.4571061983538</v>
      </c>
      <c r="P220" s="231">
        <f>IF(P$15=0,0,P$15/CHI!P$10*1000)</f>
        <v>963.4132986149109</v>
      </c>
      <c r="Q220" s="231">
        <f>IF(Q$15=0,0,Q$15/CHI!Q$10*1000)</f>
        <v>763.86134719281756</v>
      </c>
    </row>
    <row r="221" spans="1:17" x14ac:dyDescent="0.25">
      <c r="A221" s="127" t="s">
        <v>184</v>
      </c>
      <c r="B221" s="226">
        <f>IF(B$24=0,0,B$24/CHI!B$10*1000)</f>
        <v>121.53440158104368</v>
      </c>
      <c r="C221" s="226">
        <f>IF(C$24=0,0,C$24/CHI!C$10*1000)</f>
        <v>120.27655895077015</v>
      </c>
      <c r="D221" s="226">
        <f>IF(D$24=0,0,D$24/CHI!D$10*1000)</f>
        <v>117.02881123907427</v>
      </c>
      <c r="E221" s="226">
        <f>IF(E$24=0,0,E$24/CHI!E$10*1000)</f>
        <v>108.8253476801377</v>
      </c>
      <c r="F221" s="226">
        <f>IF(F$24=0,0,F$24/CHI!F$10*1000)</f>
        <v>103.01217323882761</v>
      </c>
      <c r="G221" s="226">
        <f>IF(G$24=0,0,G$24/CHI!G$10*1000)</f>
        <v>101.53490986900448</v>
      </c>
      <c r="H221" s="226">
        <f>IF(H$24=0,0,H$24/CHI!H$10*1000)</f>
        <v>100.37635357097774</v>
      </c>
      <c r="I221" s="226">
        <f>IF(I$24=0,0,I$24/CHI!I$10*1000)</f>
        <v>98.969194401353164</v>
      </c>
      <c r="J221" s="226">
        <f>IF(J$24=0,0,J$24/CHI!J$10*1000)</f>
        <v>90.895840625726564</v>
      </c>
      <c r="K221" s="226">
        <f>IF(K$24=0,0,K$24/CHI!K$10*1000)</f>
        <v>97.239006651923305</v>
      </c>
      <c r="L221" s="226">
        <f>IF(L$24=0,0,L$24/CHI!L$10*1000)</f>
        <v>96.293384267330893</v>
      </c>
      <c r="M221" s="226">
        <f>IF(M$24=0,0,M$24/CHI!M$10*1000)</f>
        <v>93.73546781638214</v>
      </c>
      <c r="N221" s="226">
        <f>IF(N$24=0,0,N$24/CHI!N$10*1000)</f>
        <v>93.103532439462612</v>
      </c>
      <c r="O221" s="226">
        <f>IF(O$24=0,0,O$24/CHI!O$10*1000)</f>
        <v>83.380733824610644</v>
      </c>
      <c r="P221" s="226">
        <f>IF(P$24=0,0,P$24/CHI!P$10*1000)</f>
        <v>85.638328146612892</v>
      </c>
      <c r="Q221" s="226">
        <f>IF(Q$24=0,0,Q$24/CHI!Q$10*1000)</f>
        <v>84.275521203398426</v>
      </c>
    </row>
    <row r="222" spans="1:17" x14ac:dyDescent="0.25">
      <c r="A222" s="127" t="s">
        <v>181</v>
      </c>
      <c r="B222" s="226">
        <f>IF(B$35=0,0,B$35/CHI!B$10*1000)</f>
        <v>211.36417666268437</v>
      </c>
      <c r="C222" s="226">
        <f>IF(C$35=0,0,C$35/CHI!C$10*1000)</f>
        <v>209.17662426220872</v>
      </c>
      <c r="D222" s="226">
        <f>IF(D$35=0,0,D$35/CHI!D$10*1000)</f>
        <v>203.52836737230299</v>
      </c>
      <c r="E222" s="226">
        <f>IF(E$35=0,0,E$35/CHI!E$10*1000)</f>
        <v>189.26147422632624</v>
      </c>
      <c r="F222" s="226">
        <f>IF(F$35=0,0,F$35/CHI!F$10*1000)</f>
        <v>179.15160563274347</v>
      </c>
      <c r="G222" s="226">
        <f>IF(G$35=0,0,G$35/CHI!G$10*1000)</f>
        <v>176.58245194609458</v>
      </c>
      <c r="H222" s="226">
        <f>IF(H$35=0,0,H$35/CHI!H$10*1000)</f>
        <v>174.56757142778719</v>
      </c>
      <c r="I222" s="226">
        <f>IF(I$35=0,0,I$35/CHI!I$10*1000)</f>
        <v>172.12033808930971</v>
      </c>
      <c r="J222" s="226">
        <f>IF(J$35=0,0,J$35/CHI!J$10*1000)</f>
        <v>170.41976976802977</v>
      </c>
      <c r="K222" s="226">
        <f>IF(K$35=0,0,K$35/CHI!K$10*1000)</f>
        <v>169.11131591638824</v>
      </c>
      <c r="L222" s="226">
        <f>IF(L$35=0,0,L$35/CHI!L$10*1000)</f>
        <v>167.46675524753181</v>
      </c>
      <c r="M222" s="226">
        <f>IF(M$35=0,0,M$35/CHI!M$10*1000)</f>
        <v>163.0182048980557</v>
      </c>
      <c r="N222" s="226">
        <f>IF(N$35=0,0,N$35/CHI!N$10*1000)</f>
        <v>161.9191868512392</v>
      </c>
      <c r="O222" s="226">
        <f>IF(O$35=0,0,O$35/CHI!O$10*1000)</f>
        <v>158.36672824058721</v>
      </c>
      <c r="P222" s="226">
        <f>IF(P$35=0,0,P$35/CHI!P$10*1000)</f>
        <v>148.93622286367449</v>
      </c>
      <c r="Q222" s="226">
        <f>IF(Q$35=0,0,Q$35/CHI!Q$10*1000)</f>
        <v>146.56612383199717</v>
      </c>
    </row>
    <row r="223" spans="1:17" x14ac:dyDescent="0.25">
      <c r="A223" s="127" t="s">
        <v>180</v>
      </c>
      <c r="B223" s="225">
        <f>IF(B$43=0,0,B$43/CHI!B$10*1000)</f>
        <v>34.346678707686245</v>
      </c>
      <c r="C223" s="225">
        <f>IF(C$43=0,0,C$43/CHI!C$10*1000)</f>
        <v>33.991201442608926</v>
      </c>
      <c r="D223" s="225">
        <f>IF(D$43=0,0,D$43/CHI!D$10*1000)</f>
        <v>33.073359697999251</v>
      </c>
      <c r="E223" s="225">
        <f>IF(E$43=0,0,E$43/CHI!E$10*1000)</f>
        <v>30.754989561778032</v>
      </c>
      <c r="F223" s="225">
        <f>IF(F$43=0,0,F$43/CHI!F$10*1000)</f>
        <v>29.112135915320852</v>
      </c>
      <c r="G223" s="225">
        <f>IF(G$43=0,0,G$43/CHI!G$10*1000)</f>
        <v>28.694648441240393</v>
      </c>
      <c r="H223" s="225">
        <f>IF(H$43=0,0,H$43/CHI!H$10*1000)</f>
        <v>28.36723035701543</v>
      </c>
      <c r="I223" s="225">
        <f>IF(I$43=0,0,I$43/CHI!I$10*1000)</f>
        <v>27.96955493951284</v>
      </c>
      <c r="J223" s="225">
        <f>IF(J$43=0,0,J$43/CHI!J$10*1000)</f>
        <v>27.693212587304863</v>
      </c>
      <c r="K223" s="225">
        <f>IF(K$43=0,0,K$43/CHI!K$10*1000)</f>
        <v>27.480588836413101</v>
      </c>
      <c r="L223" s="225">
        <f>IF(L$43=0,0,L$43/CHI!L$10*1000)</f>
        <v>27.213347727723921</v>
      </c>
      <c r="M223" s="225">
        <f>IF(M$43=0,0,M$43/CHI!M$10*1000)</f>
        <v>26.490458295934069</v>
      </c>
      <c r="N223" s="225">
        <f>IF(N$43=0,0,N$43/CHI!N$10*1000)</f>
        <v>26.311867863326384</v>
      </c>
      <c r="O223" s="225">
        <f>IF(O$43=0,0,O$43/CHI!O$10*1000)</f>
        <v>25.734593339095436</v>
      </c>
      <c r="P223" s="225">
        <f>IF(P$43=0,0,P$43/CHI!P$10*1000)</f>
        <v>24.202136215347114</v>
      </c>
      <c r="Q223" s="225">
        <f>IF(Q$43=0,0,Q$43/CHI!Q$10*1000)</f>
        <v>23.816995122699552</v>
      </c>
    </row>
    <row r="224" spans="1:17" x14ac:dyDescent="0.25">
      <c r="A224" s="72" t="s">
        <v>179</v>
      </c>
      <c r="B224" s="224">
        <f>IF(B$57=0,0,B$57/CHI!B$10*1000)</f>
        <v>50.198991957387591</v>
      </c>
      <c r="C224" s="224">
        <f>IF(C$57=0,0,C$57/CHI!C$10*1000)</f>
        <v>49.679448262274619</v>
      </c>
      <c r="D224" s="224">
        <f>IF(D$57=0,0,D$57/CHI!D$10*1000)</f>
        <v>48.337987250921977</v>
      </c>
      <c r="E224" s="224">
        <f>IF(E$57=0,0,E$57/CHI!E$10*1000)</f>
        <v>44.949600128752515</v>
      </c>
      <c r="F224" s="224">
        <f>IF(F$57=0,0,F$57/CHI!F$10*1000)</f>
        <v>42.548506337776608</v>
      </c>
      <c r="G224" s="224">
        <f>IF(G$57=0,0,G$57/CHI!G$10*1000)</f>
        <v>41.938332337197494</v>
      </c>
      <c r="H224" s="224">
        <f>IF(H$57=0,0,H$57/CHI!H$10*1000)</f>
        <v>41.459798214099486</v>
      </c>
      <c r="I224" s="224">
        <f>IF(I$57=0,0,I$57/CHI!I$10*1000)</f>
        <v>40.878580296211084</v>
      </c>
      <c r="J224" s="224">
        <f>IF(J$57=0,0,J$57/CHI!J$10*1000)</f>
        <v>47.570222310797824</v>
      </c>
      <c r="K224" s="224">
        <f>IF(K$57=0,0,K$57/CHI!K$10*1000)</f>
        <v>40.163937530142228</v>
      </c>
      <c r="L224" s="224">
        <f>IF(L$57=0,0,L$57/CHI!L$10*1000)</f>
        <v>39.773354371288846</v>
      </c>
      <c r="M224" s="224">
        <f>IF(M$57=0,0,M$57/CHI!M$10*1000)</f>
        <v>38.716823663288267</v>
      </c>
      <c r="N224" s="224">
        <f>IF(N$57=0,0,N$57/CHI!N$10*1000)</f>
        <v>38.45580687716933</v>
      </c>
      <c r="O224" s="224">
        <f>IF(O$57=0,0,O$57/CHI!O$10*1000)</f>
        <v>45.292232870866556</v>
      </c>
      <c r="P224" s="224">
        <f>IF(P$57=0,0,P$57/CHI!P$10*1000)</f>
        <v>35.372352930122709</v>
      </c>
      <c r="Q224" s="224">
        <f>IF(Q$57=0,0,Q$57/CHI!Q$10*1000)</f>
        <v>34.809454410099349</v>
      </c>
    </row>
    <row r="225" spans="1:17" x14ac:dyDescent="0.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</row>
    <row r="226" spans="1:17" x14ac:dyDescent="0.25">
      <c r="A226" s="78" t="s">
        <v>40</v>
      </c>
      <c r="B226" s="230">
        <f t="shared" ref="B226:Q226" si="51">SUM(B227:B235)</f>
        <v>444.25015113687959</v>
      </c>
      <c r="C226" s="230">
        <f t="shared" si="51"/>
        <v>430.34544620244333</v>
      </c>
      <c r="D226" s="230">
        <f t="shared" si="51"/>
        <v>420.8752480095244</v>
      </c>
      <c r="E226" s="230">
        <f t="shared" si="51"/>
        <v>388.35838478267493</v>
      </c>
      <c r="F226" s="230">
        <f t="shared" si="51"/>
        <v>378.14962601567225</v>
      </c>
      <c r="G226" s="230">
        <f t="shared" si="51"/>
        <v>369.24294138372454</v>
      </c>
      <c r="H226" s="230">
        <f t="shared" si="51"/>
        <v>365.02972313402165</v>
      </c>
      <c r="I226" s="230">
        <f t="shared" si="51"/>
        <v>359.9124330171781</v>
      </c>
      <c r="J226" s="230">
        <f t="shared" si="51"/>
        <v>356.35645765239468</v>
      </c>
      <c r="K226" s="230">
        <f t="shared" si="51"/>
        <v>353.62041370510309</v>
      </c>
      <c r="L226" s="230">
        <f t="shared" si="51"/>
        <v>350.1815532070176</v>
      </c>
      <c r="M226" s="230">
        <f t="shared" si="51"/>
        <v>340.87940682819402</v>
      </c>
      <c r="N226" s="230">
        <f t="shared" si="51"/>
        <v>338.5813038640091</v>
      </c>
      <c r="O226" s="230">
        <f t="shared" si="51"/>
        <v>331.15293115718146</v>
      </c>
      <c r="P226" s="230">
        <f t="shared" si="51"/>
        <v>325.81572177232192</v>
      </c>
      <c r="Q226" s="230">
        <f t="shared" si="51"/>
        <v>324.31082410627312</v>
      </c>
    </row>
    <row r="227" spans="1:17" x14ac:dyDescent="0.25">
      <c r="A227" s="132" t="s">
        <v>83</v>
      </c>
      <c r="B227" s="229">
        <f>IF(B$61=0,0,B$61/CHI!B$11*1000)</f>
        <v>5.3926931363021842</v>
      </c>
      <c r="C227" s="229">
        <f>IF(C$61=0,0,C$61/CHI!C$11*1000)</f>
        <v>5.2239057837929037</v>
      </c>
      <c r="D227" s="229">
        <f>IF(D$61=0,0,D$61/CHI!D$11*1000)</f>
        <v>5.1089483152052564</v>
      </c>
      <c r="E227" s="229">
        <f>IF(E$61=0,0,E$61/CHI!E$11*1000)</f>
        <v>4.7142304638128341</v>
      </c>
      <c r="F227" s="229">
        <f>IF(F$61=0,0,F$61/CHI!F$11*1000)</f>
        <v>4.590307707248555</v>
      </c>
      <c r="G227" s="229">
        <f>IF(G$61=0,0,G$61/CHI!G$11*1000)</f>
        <v>4.4821906543696839</v>
      </c>
      <c r="H227" s="229">
        <f>IF(H$61=0,0,H$61/CHI!H$11*1000)</f>
        <v>4.4310469618379598</v>
      </c>
      <c r="I227" s="229">
        <f>IF(I$61=0,0,I$61/CHI!I$11*1000)</f>
        <v>4.368928861891459</v>
      </c>
      <c r="J227" s="229">
        <f>IF(J$61=0,0,J$61/CHI!J$11*1000)</f>
        <v>4.3257633527893171</v>
      </c>
      <c r="K227" s="229">
        <f>IF(K$61=0,0,K$61/CHI!K$11*1000)</f>
        <v>4.2925508814431126</v>
      </c>
      <c r="L227" s="229">
        <f>IF(L$61=0,0,L$61/CHI!L$11*1000)</f>
        <v>4.2508070140358214</v>
      </c>
      <c r="M227" s="229">
        <f>IF(M$61=0,0,M$61/CHI!M$11*1000)</f>
        <v>4.1378895039312402</v>
      </c>
      <c r="N227" s="229">
        <f>IF(N$61=0,0,N$61/CHI!N$11*1000)</f>
        <v>4.1099931395748968</v>
      </c>
      <c r="O227" s="229">
        <f>IF(O$61=0,0,O$61/CHI!O$11*1000)</f>
        <v>4.0198211173313716</v>
      </c>
      <c r="P227" s="229">
        <f>IF(P$61=0,0,P$61/CHI!P$11*1000)</f>
        <v>3.9550334468194217</v>
      </c>
      <c r="Q227" s="229">
        <f>IF(Q$61=0,0,Q$61/CHI!Q$11*1000)</f>
        <v>3.9367656954325727</v>
      </c>
    </row>
    <row r="228" spans="1:17" x14ac:dyDescent="0.25">
      <c r="A228" s="76" t="s">
        <v>82</v>
      </c>
      <c r="B228" s="228">
        <f>IF(B$62=0,0,B$62/CHI!B$11*1000)</f>
        <v>35.059022541575892</v>
      </c>
      <c r="C228" s="228">
        <f>IF(C$62=0,0,C$62/CHI!C$11*1000)</f>
        <v>33.961700768059686</v>
      </c>
      <c r="D228" s="228">
        <f>IF(D$62=0,0,D$62/CHI!D$11*1000)</f>
        <v>33.214338294306827</v>
      </c>
      <c r="E228" s="228">
        <f>IF(E$62=0,0,E$62/CHI!E$11*1000)</f>
        <v>30.648195237441094</v>
      </c>
      <c r="F228" s="228">
        <f>IF(F$62=0,0,F$62/CHI!F$11*1000)</f>
        <v>29.842547557146712</v>
      </c>
      <c r="G228" s="228">
        <f>IF(G$62=0,0,G$62/CHI!G$11*1000)</f>
        <v>29.13965605225232</v>
      </c>
      <c r="H228" s="228">
        <f>IF(H$62=0,0,H$62/CHI!H$11*1000)</f>
        <v>28.807160242828495</v>
      </c>
      <c r="I228" s="228">
        <f>IF(I$62=0,0,I$62/CHI!I$11*1000)</f>
        <v>28.403317522462324</v>
      </c>
      <c r="J228" s="228">
        <f>IF(J$62=0,0,J$62/CHI!J$11*1000)</f>
        <v>28.122689547092612</v>
      </c>
      <c r="K228" s="228">
        <f>IF(K$62=0,0,K$62/CHI!K$11*1000)</f>
        <v>27.906768345541273</v>
      </c>
      <c r="L228" s="228">
        <f>IF(L$62=0,0,L$62/CHI!L$11*1000)</f>
        <v>27.635382759264751</v>
      </c>
      <c r="M228" s="228">
        <f>IF(M$62=0,0,M$62/CHI!M$11*1000)</f>
        <v>26.901282480974171</v>
      </c>
      <c r="N228" s="228">
        <f>IF(N$62=0,0,N$62/CHI!N$11*1000)</f>
        <v>26.719922399456962</v>
      </c>
      <c r="O228" s="228">
        <f>IF(O$62=0,0,O$62/CHI!O$11*1000)</f>
        <v>26.133695280547876</v>
      </c>
      <c r="P228" s="228">
        <f>IF(P$62=0,0,P$62/CHI!P$11*1000)</f>
        <v>25.712497125287712</v>
      </c>
      <c r="Q228" s="228">
        <f>IF(Q$62=0,0,Q$62/CHI!Q$11*1000)</f>
        <v>25.593734664404465</v>
      </c>
    </row>
    <row r="229" spans="1:17" x14ac:dyDescent="0.25">
      <c r="A229" s="76" t="s">
        <v>81</v>
      </c>
      <c r="B229" s="228">
        <f>IF(B$63=0,0,B$63/CHI!B$11*1000)</f>
        <v>6.4700288200306844</v>
      </c>
      <c r="C229" s="228">
        <f>IF(C$63=0,0,C$63/CHI!C$11*1000)</f>
        <v>6.267521648272611</v>
      </c>
      <c r="D229" s="228">
        <f>IF(D$63=0,0,D$63/CHI!D$11*1000)</f>
        <v>6.1295983294334713</v>
      </c>
      <c r="E229" s="228">
        <f>IF(E$63=0,0,E$63/CHI!E$11*1000)</f>
        <v>5.6560249571423951</v>
      </c>
      <c r="F229" s="228">
        <f>IF(F$63=0,0,F$63/CHI!F$11*1000)</f>
        <v>5.5073452926105615</v>
      </c>
      <c r="G229" s="228">
        <f>IF(G$63=0,0,G$63/CHI!G$11*1000)</f>
        <v>5.3776289467361611</v>
      </c>
      <c r="H229" s="228">
        <f>IF(H$63=0,0,H$63/CHI!H$11*1000)</f>
        <v>5.3162679242786623</v>
      </c>
      <c r="I229" s="228">
        <f>IF(I$63=0,0,I$63/CHI!I$11*1000)</f>
        <v>5.2417400609752809</v>
      </c>
      <c r="J229" s="228">
        <f>IF(J$63=0,0,J$63/CHI!J$11*1000)</f>
        <v>5.1899510789465975</v>
      </c>
      <c r="K229" s="228">
        <f>IF(K$63=0,0,K$63/CHI!K$11*1000)</f>
        <v>5.1501035220092621</v>
      </c>
      <c r="L229" s="228">
        <f>IF(L$63=0,0,L$63/CHI!L$11*1000)</f>
        <v>5.1000201928899811</v>
      </c>
      <c r="M229" s="228">
        <f>IF(M$63=0,0,M$63/CHI!M$11*1000)</f>
        <v>4.9645443691786921</v>
      </c>
      <c r="N229" s="228">
        <f>IF(N$63=0,0,N$63/CHI!N$11*1000)</f>
        <v>4.931074954769664</v>
      </c>
      <c r="O229" s="228">
        <f>IF(O$63=0,0,O$63/CHI!O$11*1000)</f>
        <v>4.8228886426747568</v>
      </c>
      <c r="P229" s="228">
        <f>IF(P$63=0,0,P$63/CHI!P$11*1000)</f>
        <v>4.7451578901917042</v>
      </c>
      <c r="Q229" s="228">
        <f>IF(Q$63=0,0,Q$63/CHI!Q$11*1000)</f>
        <v>4.7232406634994542</v>
      </c>
    </row>
    <row r="230" spans="1:17" x14ac:dyDescent="0.25">
      <c r="A230" s="76" t="s">
        <v>80</v>
      </c>
      <c r="B230" s="228">
        <f>IF(B$64=0,0,B$64/CHI!B$11*1000)</f>
        <v>51.230584794870758</v>
      </c>
      <c r="C230" s="228">
        <f>IF(C$64=0,0,C$64/CHI!C$11*1000)</f>
        <v>49.627104946032581</v>
      </c>
      <c r="D230" s="228">
        <f>IF(D$64=0,0,D$64/CHI!D$11*1000)</f>
        <v>48.535008994449932</v>
      </c>
      <c r="E230" s="228">
        <f>IF(E$64=0,0,E$64/CHI!E$11*1000)</f>
        <v>44.785189406221917</v>
      </c>
      <c r="F230" s="228">
        <f>IF(F$64=0,0,F$64/CHI!F$11*1000)</f>
        <v>43.607923218861266</v>
      </c>
      <c r="G230" s="228">
        <f>IF(G$64=0,0,G$64/CHI!G$11*1000)</f>
        <v>42.580811216511989</v>
      </c>
      <c r="H230" s="228">
        <f>IF(H$64=0,0,H$64/CHI!H$11*1000)</f>
        <v>42.09494613746061</v>
      </c>
      <c r="I230" s="228">
        <f>IF(I$64=0,0,I$64/CHI!I$11*1000)</f>
        <v>41.504824187968858</v>
      </c>
      <c r="J230" s="228">
        <f>IF(J$64=0,0,J$64/CHI!J$11*1000)</f>
        <v>41.094751851498501</v>
      </c>
      <c r="K230" s="228">
        <f>IF(K$64=0,0,K$64/CHI!K$11*1000)</f>
        <v>40.779233373709559</v>
      </c>
      <c r="L230" s="228">
        <f>IF(L$64=0,0,L$64/CHI!L$11*1000)</f>
        <v>40.3826666333403</v>
      </c>
      <c r="M230" s="228">
        <f>IF(M$64=0,0,M$64/CHI!M$11*1000)</f>
        <v>39.30995028734678</v>
      </c>
      <c r="N230" s="228">
        <f>IF(N$64=0,0,N$64/CHI!N$11*1000)</f>
        <v>39.044934825961519</v>
      </c>
      <c r="O230" s="228">
        <f>IF(O$64=0,0,O$64/CHI!O$11*1000)</f>
        <v>38.188300614648035</v>
      </c>
      <c r="P230" s="228">
        <f>IF(P$64=0,0,P$64/CHI!P$11*1000)</f>
        <v>37.572817744784516</v>
      </c>
      <c r="Q230" s="228">
        <f>IF(Q$64=0,0,Q$64/CHI!Q$11*1000)</f>
        <v>37.39927410660944</v>
      </c>
    </row>
    <row r="231" spans="1:17" x14ac:dyDescent="0.25">
      <c r="A231" s="129" t="s">
        <v>79</v>
      </c>
      <c r="B231" s="227">
        <f>IF(B$65=0,0,B$65/CHI!B$11*1000)</f>
        <v>15.09954078164612</v>
      </c>
      <c r="C231" s="227">
        <f>IF(C$65=0,0,C$65/CHI!C$11*1000)</f>
        <v>14.626936194620132</v>
      </c>
      <c r="D231" s="227">
        <f>IF(D$65=0,0,D$65/CHI!D$11*1000)</f>
        <v>14.305055282574717</v>
      </c>
      <c r="E231" s="227">
        <f>IF(E$65=0,0,E$65/CHI!E$11*1000)</f>
        <v>13.199845298675935</v>
      </c>
      <c r="F231" s="227">
        <f>IF(F$65=0,0,F$65/CHI!F$11*1000)</f>
        <v>12.852861580295954</v>
      </c>
      <c r="G231" s="227">
        <f>IF(G$65=0,0,G$65/CHI!G$11*1000)</f>
        <v>12.550133832235117</v>
      </c>
      <c r="H231" s="227">
        <f>IF(H$65=0,0,H$65/CHI!H$11*1000)</f>
        <v>12.406931493146292</v>
      </c>
      <c r="I231" s="227">
        <f>IF(I$65=0,0,I$65/CHI!I$11*1000)</f>
        <v>12.233000813296085</v>
      </c>
      <c r="J231" s="227">
        <f>IF(J$65=0,0,J$65/CHI!J$11*1000)</f>
        <v>12.112137387810087</v>
      </c>
      <c r="K231" s="227">
        <f>IF(K$65=0,0,K$65/CHI!K$11*1000)</f>
        <v>12.019142468040716</v>
      </c>
      <c r="L231" s="227">
        <f>IF(L$65=0,0,L$65/CHI!L$11*1000)</f>
        <v>11.902259639300304</v>
      </c>
      <c r="M231" s="227">
        <f>IF(M$65=0,0,M$65/CHI!M$11*1000)</f>
        <v>11.586090611007474</v>
      </c>
      <c r="N231" s="227">
        <f>IF(N$65=0,0,N$65/CHI!N$11*1000)</f>
        <v>11.507980790809713</v>
      </c>
      <c r="O231" s="227">
        <f>IF(O$65=0,0,O$65/CHI!O$11*1000)</f>
        <v>11.255499128527843</v>
      </c>
      <c r="P231" s="227">
        <f>IF(P$65=0,0,P$65/CHI!P$11*1000)</f>
        <v>11.074093651094383</v>
      </c>
      <c r="Q231" s="227">
        <f>IF(Q$65=0,0,Q$65/CHI!Q$11*1000)</f>
        <v>11.022943947211203</v>
      </c>
    </row>
    <row r="232" spans="1:17" x14ac:dyDescent="0.25">
      <c r="A232" s="127" t="s">
        <v>183</v>
      </c>
      <c r="B232" s="226">
        <f>IF(B$70=0,0,B$70/CHI!B$11*1000)</f>
        <v>20.953663413048297</v>
      </c>
      <c r="C232" s="226">
        <f>IF(C$70=0,0,C$70/CHI!C$11*1000)</f>
        <v>20.297829067672556</v>
      </c>
      <c r="D232" s="226">
        <f>IF(D$70=0,0,D$70/CHI!D$11*1000)</f>
        <v>19.851154272218988</v>
      </c>
      <c r="E232" s="226">
        <f>IF(E$70=0,0,E$70/CHI!E$11*1000)</f>
        <v>18.317452132647631</v>
      </c>
      <c r="F232" s="226">
        <f>IF(F$70=0,0,F$70/CHI!F$11*1000)</f>
        <v>17.83594212185448</v>
      </c>
      <c r="G232" s="226">
        <f>IF(G$70=0,0,G$70/CHI!G$11*1000)</f>
        <v>17.415846210966428</v>
      </c>
      <c r="H232" s="226">
        <f>IF(H$70=0,0,H$70/CHI!H$11*1000)</f>
        <v>17.217124034138649</v>
      </c>
      <c r="I232" s="226">
        <f>IF(I$70=0,0,I$70/CHI!I$11*1000)</f>
        <v>16.97576007642056</v>
      </c>
      <c r="J232" s="226">
        <f>IF(J$70=0,0,J$70/CHI!J$11*1000)</f>
        <v>16.808037655374484</v>
      </c>
      <c r="K232" s="226">
        <f>IF(K$70=0,0,K$70/CHI!K$11*1000)</f>
        <v>16.678988416318198</v>
      </c>
      <c r="L232" s="226">
        <f>IF(L$70=0,0,L$70/CHI!L$11*1000)</f>
        <v>16.516789877461399</v>
      </c>
      <c r="M232" s="226">
        <f>IF(M$70=0,0,M$70/CHI!M$11*1000)</f>
        <v>16.07804147469334</v>
      </c>
      <c r="N232" s="226">
        <f>IF(N$70=0,0,N$70/CHI!N$11*1000)</f>
        <v>15.969648318547351</v>
      </c>
      <c r="O232" s="226">
        <f>IF(O$70=0,0,O$70/CHI!O$11*1000)</f>
        <v>15.619279002955196</v>
      </c>
      <c r="P232" s="226">
        <f>IF(P$70=0,0,P$70/CHI!P$11*1000)</f>
        <v>15.367542253447928</v>
      </c>
      <c r="Q232" s="226">
        <f>IF(Q$70=0,0,Q$70/CHI!Q$11*1000)</f>
        <v>15.296561705473385</v>
      </c>
    </row>
    <row r="233" spans="1:17" x14ac:dyDescent="0.25">
      <c r="A233" s="127" t="s">
        <v>181</v>
      </c>
      <c r="B233" s="226">
        <f>IF(B$83=0,0,B$83/CHI!B$11*1000)</f>
        <v>163.36897375806757</v>
      </c>
      <c r="C233" s="226">
        <f>IF(C$83=0,0,C$83/CHI!C$11*1000)</f>
        <v>158.255644320285</v>
      </c>
      <c r="D233" s="226">
        <f>IF(D$83=0,0,D$83/CHI!D$11*1000)</f>
        <v>154.7730646158023</v>
      </c>
      <c r="E233" s="226">
        <f>IF(E$83=0,0,E$83/CHI!E$11*1000)</f>
        <v>142.81528235819968</v>
      </c>
      <c r="F233" s="226">
        <f>IF(F$83=0,0,F$83/CHI!F$11*1000)</f>
        <v>139.06110368467338</v>
      </c>
      <c r="G233" s="226">
        <f>IF(G$83=0,0,G$83/CHI!G$11*1000)</f>
        <v>135.78575099388789</v>
      </c>
      <c r="H233" s="226">
        <f>IF(H$83=0,0,H$83/CHI!H$11*1000)</f>
        <v>134.23637810136037</v>
      </c>
      <c r="I233" s="226">
        <f>IF(I$83=0,0,I$83/CHI!I$11*1000)</f>
        <v>132.35454095921963</v>
      </c>
      <c r="J233" s="226">
        <f>IF(J$83=0,0,J$83/CHI!J$11*1000)</f>
        <v>131.04686319126168</v>
      </c>
      <c r="K233" s="226">
        <f>IF(K$83=0,0,K$83/CHI!K$11*1000)</f>
        <v>130.04070778381364</v>
      </c>
      <c r="L233" s="226">
        <f>IF(L$83=0,0,L$83/CHI!L$11*1000)</f>
        <v>128.77609794849519</v>
      </c>
      <c r="M233" s="226">
        <f>IF(M$83=0,0,M$83/CHI!M$11*1000)</f>
        <v>125.35531777820891</v>
      </c>
      <c r="N233" s="226">
        <f>IF(N$83=0,0,N$83/CHI!N$11*1000)</f>
        <v>124.51021120505753</v>
      </c>
      <c r="O233" s="226">
        <f>IF(O$83=0,0,O$83/CHI!O$11*1000)</f>
        <v>121.77849434981005</v>
      </c>
      <c r="P233" s="226">
        <f>IF(P$83=0,0,P$83/CHI!P$11*1000)</f>
        <v>119.81578388656075</v>
      </c>
      <c r="Q233" s="226">
        <f>IF(Q$83=0,0,Q$83/CHI!Q$11*1000)</f>
        <v>119.26237138532886</v>
      </c>
    </row>
    <row r="234" spans="1:17" x14ac:dyDescent="0.25">
      <c r="A234" s="127" t="s">
        <v>180</v>
      </c>
      <c r="B234" s="225">
        <f>IF(B$91=0,0,B$91/CHI!B$11*1000)</f>
        <v>41.9073268260966</v>
      </c>
      <c r="C234" s="225">
        <f>IF(C$91=0,0,C$91/CHI!C$11*1000)</f>
        <v>40.595658135345111</v>
      </c>
      <c r="D234" s="225">
        <f>IF(D$91=0,0,D$91/CHI!D$11*1000)</f>
        <v>39.702308544437976</v>
      </c>
      <c r="E234" s="225">
        <f>IF(E$91=0,0,E$91/CHI!E$11*1000)</f>
        <v>36.634904265295262</v>
      </c>
      <c r="F234" s="225">
        <f>IF(F$91=0,0,F$91/CHI!F$11*1000)</f>
        <v>35.671884243708959</v>
      </c>
      <c r="G234" s="225">
        <f>IF(G$91=0,0,G$91/CHI!G$11*1000)</f>
        <v>34.831692421932864</v>
      </c>
      <c r="H234" s="225">
        <f>IF(H$91=0,0,H$91/CHI!H$11*1000)</f>
        <v>34.434248068277306</v>
      </c>
      <c r="I234" s="225">
        <f>IF(I$91=0,0,I$91/CHI!I$11*1000)</f>
        <v>33.95152015284112</v>
      </c>
      <c r="J234" s="225">
        <f>IF(J$91=0,0,J$91/CHI!J$11*1000)</f>
        <v>33.616075310748968</v>
      </c>
      <c r="K234" s="225">
        <f>IF(K$91=0,0,K$91/CHI!K$11*1000)</f>
        <v>33.357976832636396</v>
      </c>
      <c r="L234" s="225">
        <f>IF(L$91=0,0,L$91/CHI!L$11*1000)</f>
        <v>33.033579754922791</v>
      </c>
      <c r="M234" s="225">
        <f>IF(M$91=0,0,M$91/CHI!M$11*1000)</f>
        <v>32.156082949386679</v>
      </c>
      <c r="N234" s="225">
        <f>IF(N$91=0,0,N$91/CHI!N$11*1000)</f>
        <v>31.939296637094703</v>
      </c>
      <c r="O234" s="225">
        <f>IF(O$91=0,0,O$91/CHI!O$11*1000)</f>
        <v>31.238558005910384</v>
      </c>
      <c r="P234" s="225">
        <f>IF(P$91=0,0,P$91/CHI!P$11*1000)</f>
        <v>30.735084506895856</v>
      </c>
      <c r="Q234" s="225">
        <f>IF(Q$91=0,0,Q$91/CHI!Q$11*1000)</f>
        <v>30.593123410946777</v>
      </c>
    </row>
    <row r="235" spans="1:17" x14ac:dyDescent="0.25">
      <c r="A235" s="72" t="s">
        <v>179</v>
      </c>
      <c r="B235" s="224">
        <f>IF(B$105=0,0,B$105/CHI!B$11*1000)</f>
        <v>104.7683170652415</v>
      </c>
      <c r="C235" s="224">
        <f>IF(C$105=0,0,C$105/CHI!C$11*1000)</f>
        <v>101.48914533836279</v>
      </c>
      <c r="D235" s="224">
        <f>IF(D$105=0,0,D$105/CHI!D$11*1000)</f>
        <v>99.255771361094943</v>
      </c>
      <c r="E235" s="224">
        <f>IF(E$105=0,0,E$105/CHI!E$11*1000)</f>
        <v>91.587260663238155</v>
      </c>
      <c r="F235" s="224">
        <f>IF(F$105=0,0,F$105/CHI!F$11*1000)</f>
        <v>89.179710609272391</v>
      </c>
      <c r="G235" s="224">
        <f>IF(G$105=0,0,G$105/CHI!G$11*1000)</f>
        <v>87.079231054832135</v>
      </c>
      <c r="H235" s="224">
        <f>IF(H$105=0,0,H$105/CHI!H$11*1000)</f>
        <v>86.085620170693261</v>
      </c>
      <c r="I235" s="224">
        <f>IF(I$105=0,0,I$105/CHI!I$11*1000)</f>
        <v>84.878800382102796</v>
      </c>
      <c r="J235" s="224">
        <f>IF(J$105=0,0,J$105/CHI!J$11*1000)</f>
        <v>84.040188276872414</v>
      </c>
      <c r="K235" s="224">
        <f>IF(K$105=0,0,K$105/CHI!K$11*1000)</f>
        <v>83.394942081590969</v>
      </c>
      <c r="L235" s="224">
        <f>IF(L$105=0,0,L$105/CHI!L$11*1000)</f>
        <v>82.583949387307001</v>
      </c>
      <c r="M235" s="224">
        <f>IF(M$105=0,0,M$105/CHI!M$11*1000)</f>
        <v>80.39020737346668</v>
      </c>
      <c r="N235" s="224">
        <f>IF(N$105=0,0,N$105/CHI!N$11*1000)</f>
        <v>79.84824159273677</v>
      </c>
      <c r="O235" s="224">
        <f>IF(O$105=0,0,O$105/CHI!O$11*1000)</f>
        <v>78.096395014775965</v>
      </c>
      <c r="P235" s="224">
        <f>IF(P$105=0,0,P$105/CHI!P$11*1000)</f>
        <v>76.837711267239641</v>
      </c>
      <c r="Q235" s="224">
        <f>IF(Q$105=0,0,Q$105/CHI!Q$11*1000)</f>
        <v>76.482808527366913</v>
      </c>
    </row>
    <row r="236" spans="1:17" x14ac:dyDescent="0.25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</row>
    <row r="237" spans="1:17" x14ac:dyDescent="0.25">
      <c r="A237" s="78" t="s">
        <v>39</v>
      </c>
      <c r="B237" s="230">
        <f t="shared" ref="B237:Q237" si="52">SUM(B238:B246)</f>
        <v>292.33888604714969</v>
      </c>
      <c r="C237" s="230">
        <f t="shared" si="52"/>
        <v>284.40284259128777</v>
      </c>
      <c r="D237" s="230">
        <f t="shared" si="52"/>
        <v>265.73356820475266</v>
      </c>
      <c r="E237" s="230">
        <f t="shared" si="52"/>
        <v>257.74090070768318</v>
      </c>
      <c r="F237" s="230">
        <f t="shared" si="52"/>
        <v>253.55097435592256</v>
      </c>
      <c r="G237" s="230">
        <f t="shared" si="52"/>
        <v>241.86134900842703</v>
      </c>
      <c r="H237" s="230">
        <f t="shared" si="52"/>
        <v>237.54348909547221</v>
      </c>
      <c r="I237" s="230">
        <f t="shared" si="52"/>
        <v>234.21340698974188</v>
      </c>
      <c r="J237" s="230">
        <f t="shared" si="52"/>
        <v>231.89935215596776</v>
      </c>
      <c r="K237" s="230">
        <f t="shared" si="52"/>
        <v>230.11886858334998</v>
      </c>
      <c r="L237" s="230">
        <f t="shared" si="52"/>
        <v>221.09416898240852</v>
      </c>
      <c r="M237" s="230">
        <f t="shared" si="52"/>
        <v>215.22107171459405</v>
      </c>
      <c r="N237" s="230">
        <f t="shared" si="52"/>
        <v>212.38760840959804</v>
      </c>
      <c r="O237" s="230">
        <f t="shared" si="52"/>
        <v>207.72788769976594</v>
      </c>
      <c r="P237" s="230">
        <f t="shared" si="52"/>
        <v>204.37992629759498</v>
      </c>
      <c r="Q237" s="230">
        <f t="shared" si="52"/>
        <v>203.43592374179727</v>
      </c>
    </row>
    <row r="238" spans="1:17" x14ac:dyDescent="0.25">
      <c r="A238" s="132" t="s">
        <v>83</v>
      </c>
      <c r="B238" s="229">
        <f>IF(B$109=0,0,B$109/CHI!B$12*1000)</f>
        <v>3.7496393599053954</v>
      </c>
      <c r="C238" s="229">
        <f>IF(C$109=0,0,C$109/CHI!C$12*1000)</f>
        <v>3.6478489299479508</v>
      </c>
      <c r="D238" s="229">
        <f>IF(D$109=0,0,D$109/CHI!D$12*1000)</f>
        <v>3.4083903789246182</v>
      </c>
      <c r="E238" s="229">
        <f>IF(E$109=0,0,E$109/CHI!E$12*1000)</f>
        <v>3.305873669488931</v>
      </c>
      <c r="F238" s="229">
        <f>IF(F$109=0,0,F$109/CHI!F$12*1000)</f>
        <v>3.2521322292854111</v>
      </c>
      <c r="G238" s="229">
        <f>IF(G$109=0,0,G$109/CHI!G$12*1000)</f>
        <v>3.1021970636350651</v>
      </c>
      <c r="H238" s="229">
        <f>IF(H$109=0,0,H$109/CHI!H$12*1000)</f>
        <v>3.0468147034602309</v>
      </c>
      <c r="I238" s="229">
        <f>IF(I$109=0,0,I$109/CHI!I$12*1000)</f>
        <v>3.0041019220571115</v>
      </c>
      <c r="J238" s="229">
        <f>IF(J$109=0,0,J$109/CHI!J$12*1000)</f>
        <v>2.9744210568016451</v>
      </c>
      <c r="K238" s="229">
        <f>IF(K$109=0,0,K$109/CHI!K$12*1000)</f>
        <v>2.9515839605335974</v>
      </c>
      <c r="L238" s="229">
        <f>IF(L$109=0,0,L$109/CHI!L$12*1000)</f>
        <v>2.8358300514571466</v>
      </c>
      <c r="M238" s="229">
        <f>IF(M$109=0,0,M$109/CHI!M$12*1000)</f>
        <v>2.7604996806750735</v>
      </c>
      <c r="N238" s="229">
        <f>IF(N$109=0,0,N$109/CHI!N$12*1000)</f>
        <v>2.7241567032596534</v>
      </c>
      <c r="O238" s="229">
        <f>IF(O$109=0,0,O$109/CHI!O$12*1000)</f>
        <v>2.6643895186199242</v>
      </c>
      <c r="P238" s="229">
        <f>IF(P$109=0,0,P$109/CHI!P$12*1000)</f>
        <v>2.6214474111953252</v>
      </c>
      <c r="Q238" s="229">
        <f>IF(Q$109=0,0,Q$109/CHI!Q$12*1000)</f>
        <v>2.6093393088934667</v>
      </c>
    </row>
    <row r="239" spans="1:17" x14ac:dyDescent="0.25">
      <c r="A239" s="76" t="s">
        <v>82</v>
      </c>
      <c r="B239" s="228">
        <f>IF(B$110=0,0,B$110/CHI!B$12*1000)</f>
        <v>25.058668143443949</v>
      </c>
      <c r="C239" s="228">
        <f>IF(C$110=0,0,C$110/CHI!C$12*1000)</f>
        <v>24.37840736109862</v>
      </c>
      <c r="D239" s="228">
        <f>IF(D$110=0,0,D$110/CHI!D$12*1000)</f>
        <v>22.778116829596669</v>
      </c>
      <c r="E239" s="228">
        <f>IF(E$110=0,0,E$110/CHI!E$12*1000)</f>
        <v>22.093002354755132</v>
      </c>
      <c r="F239" s="228">
        <f>IF(F$110=0,0,F$110/CHI!F$12*1000)</f>
        <v>21.733850770735938</v>
      </c>
      <c r="G239" s="228">
        <f>IF(G$110=0,0,G$110/CHI!G$12*1000)</f>
        <v>20.731840924338574</v>
      </c>
      <c r="H239" s="228">
        <f>IF(H$110=0,0,H$110/CHI!H$12*1000)</f>
        <v>20.361723147290043</v>
      </c>
      <c r="I239" s="228">
        <f>IF(I$110=0,0,I$110/CHI!I$12*1000)</f>
        <v>20.076275585023353</v>
      </c>
      <c r="J239" s="228">
        <f>IF(J$110=0,0,J$110/CHI!J$12*1000)</f>
        <v>19.877919721630192</v>
      </c>
      <c r="K239" s="228">
        <f>IF(K$110=0,0,K$110/CHI!K$12*1000)</f>
        <v>19.725300452998624</v>
      </c>
      <c r="L239" s="228">
        <f>IF(L$110=0,0,L$110/CHI!L$12*1000)</f>
        <v>18.951722379099184</v>
      </c>
      <c r="M239" s="228">
        <f>IF(M$110=0,0,M$110/CHI!M$12*1000)</f>
        <v>18.448292960596866</v>
      </c>
      <c r="N239" s="228">
        <f>IF(N$110=0,0,N$110/CHI!N$12*1000)</f>
        <v>18.205414506701864</v>
      </c>
      <c r="O239" s="228">
        <f>IF(O$110=0,0,O$110/CHI!O$12*1000)</f>
        <v>17.805993148538846</v>
      </c>
      <c r="P239" s="228">
        <f>IF(P$110=0,0,P$110/CHI!P$12*1000)</f>
        <v>17.519013010971616</v>
      </c>
      <c r="Q239" s="228">
        <f>IF(Q$110=0,0,Q$110/CHI!Q$12*1000)</f>
        <v>17.438095117727396</v>
      </c>
    </row>
    <row r="240" spans="1:17" x14ac:dyDescent="0.25">
      <c r="A240" s="76" t="s">
        <v>81</v>
      </c>
      <c r="B240" s="228">
        <f>IF(B$111=0,0,B$111/CHI!B$12*1000)</f>
        <v>4.3763859651749053</v>
      </c>
      <c r="C240" s="228">
        <f>IF(C$111=0,0,C$111/CHI!C$12*1000)</f>
        <v>4.2575814172446957</v>
      </c>
      <c r="D240" s="228">
        <f>IF(D$111=0,0,D$111/CHI!D$12*1000)</f>
        <v>3.9780977279210186</v>
      </c>
      <c r="E240" s="228">
        <f>IF(E$111=0,0,E$111/CHI!E$12*1000)</f>
        <v>3.8584455039851213</v>
      </c>
      <c r="F240" s="228">
        <f>IF(F$111=0,0,F$111/CHI!F$12*1000)</f>
        <v>3.795721262510094</v>
      </c>
      <c r="G240" s="228">
        <f>IF(G$111=0,0,G$111/CHI!G$12*1000)</f>
        <v>3.6207246583953707</v>
      </c>
      <c r="H240" s="228">
        <f>IF(H$111=0,0,H$111/CHI!H$12*1000)</f>
        <v>3.5560852196325126</v>
      </c>
      <c r="I240" s="228">
        <f>IF(I$111=0,0,I$111/CHI!I$12*1000)</f>
        <v>3.5062330607649175</v>
      </c>
      <c r="J240" s="228">
        <f>IF(J$111=0,0,J$111/CHI!J$12*1000)</f>
        <v>3.4715910833184389</v>
      </c>
      <c r="K240" s="228">
        <f>IF(K$111=0,0,K$111/CHI!K$12*1000)</f>
        <v>3.4449368005995389</v>
      </c>
      <c r="L240" s="228">
        <f>IF(L$111=0,0,L$111/CHI!L$12*1000)</f>
        <v>3.3098347989208783</v>
      </c>
      <c r="M240" s="228">
        <f>IF(M$111=0,0,M$111/CHI!M$12*1000)</f>
        <v>3.2219130694427656</v>
      </c>
      <c r="N240" s="228">
        <f>IF(N$111=0,0,N$111/CHI!N$12*1000)</f>
        <v>3.1794954177629182</v>
      </c>
      <c r="O240" s="228">
        <f>IF(O$111=0,0,O$111/CHI!O$12*1000)</f>
        <v>3.1097382376905585</v>
      </c>
      <c r="P240" s="228">
        <f>IF(P$111=0,0,P$111/CHI!P$12*1000)</f>
        <v>3.0596184213003252</v>
      </c>
      <c r="Q240" s="228">
        <f>IF(Q$111=0,0,Q$111/CHI!Q$12*1000)</f>
        <v>3.0454864678262474</v>
      </c>
    </row>
    <row r="241" spans="1:17" x14ac:dyDescent="0.25">
      <c r="A241" s="76" t="s">
        <v>80</v>
      </c>
      <c r="B241" s="228">
        <f>IF(B$112=0,0,B$112/CHI!B$12*1000)</f>
        <v>35.621573919101252</v>
      </c>
      <c r="C241" s="228">
        <f>IF(C$112=0,0,C$112/CHI!C$12*1000)</f>
        <v>34.654564834505528</v>
      </c>
      <c r="D241" s="228">
        <f>IF(D$112=0,0,D$112/CHI!D$12*1000)</f>
        <v>32.379708599783868</v>
      </c>
      <c r="E241" s="228">
        <f>IF(E$112=0,0,E$112/CHI!E$12*1000)</f>
        <v>31.405799860144835</v>
      </c>
      <c r="F241" s="228">
        <f>IF(F$112=0,0,F$112/CHI!F$12*1000)</f>
        <v>30.895256178211397</v>
      </c>
      <c r="G241" s="228">
        <f>IF(G$112=0,0,G$112/CHI!G$12*1000)</f>
        <v>29.470872104533115</v>
      </c>
      <c r="H241" s="228">
        <f>IF(H$112=0,0,H$112/CHI!H$12*1000)</f>
        <v>28.944739682872186</v>
      </c>
      <c r="I241" s="228">
        <f>IF(I$112=0,0,I$112/CHI!I$12*1000)</f>
        <v>28.538968259542557</v>
      </c>
      <c r="J241" s="228">
        <f>IF(J$112=0,0,J$112/CHI!J$12*1000)</f>
        <v>28.257000039615626</v>
      </c>
      <c r="K241" s="228">
        <f>IF(K$112=0,0,K$112/CHI!K$12*1000)</f>
        <v>28.040047625069167</v>
      </c>
      <c r="L241" s="228">
        <f>IF(L$112=0,0,L$112/CHI!L$12*1000)</f>
        <v>26.940385488842889</v>
      </c>
      <c r="M241" s="228">
        <f>IF(M$112=0,0,M$112/CHI!M$12*1000)</f>
        <v>26.224746966413193</v>
      </c>
      <c r="N241" s="228">
        <f>IF(N$112=0,0,N$112/CHI!N$12*1000)</f>
        <v>25.879488680966698</v>
      </c>
      <c r="O241" s="228">
        <f>IF(O$112=0,0,O$112/CHI!O$12*1000)</f>
        <v>25.311700426889274</v>
      </c>
      <c r="P241" s="228">
        <f>IF(P$112=0,0,P$112/CHI!P$12*1000)</f>
        <v>24.903750406355584</v>
      </c>
      <c r="Q241" s="228">
        <f>IF(Q$112=0,0,Q$112/CHI!Q$12*1000)</f>
        <v>24.788723434487927</v>
      </c>
    </row>
    <row r="242" spans="1:17" x14ac:dyDescent="0.25">
      <c r="A242" s="129" t="s">
        <v>79</v>
      </c>
      <c r="B242" s="227">
        <f>IF(B$113=0,0,B$113/CHI!B$12*1000)</f>
        <v>10.498990207735108</v>
      </c>
      <c r="C242" s="227">
        <f>IF(C$113=0,0,C$113/CHI!C$12*1000)</f>
        <v>10.213977003854261</v>
      </c>
      <c r="D242" s="227">
        <f>IF(D$113=0,0,D$113/CHI!D$12*1000)</f>
        <v>9.5434930609889328</v>
      </c>
      <c r="E242" s="227">
        <f>IF(E$113=0,0,E$113/CHI!E$12*1000)</f>
        <v>9.2564462745690061</v>
      </c>
      <c r="F242" s="227">
        <f>IF(F$113=0,0,F$113/CHI!F$12*1000)</f>
        <v>9.1059702419991488</v>
      </c>
      <c r="G242" s="227">
        <f>IF(G$113=0,0,G$113/CHI!G$12*1000)</f>
        <v>8.6861517781781821</v>
      </c>
      <c r="H242" s="227">
        <f>IF(H$113=0,0,H$113/CHI!H$12*1000)</f>
        <v>8.5310811696886475</v>
      </c>
      <c r="I242" s="227">
        <f>IF(I$113=0,0,I$113/CHI!I$12*1000)</f>
        <v>8.4114853817599133</v>
      </c>
      <c r="J242" s="227">
        <f>IF(J$113=0,0,J$113/CHI!J$12*1000)</f>
        <v>8.3283789590446062</v>
      </c>
      <c r="K242" s="227">
        <f>IF(K$113=0,0,K$113/CHI!K$12*1000)</f>
        <v>8.2644350894940732</v>
      </c>
      <c r="L242" s="227">
        <f>IF(L$113=0,0,L$113/CHI!L$12*1000)</f>
        <v>7.9403241440800105</v>
      </c>
      <c r="M242" s="227">
        <f>IF(M$113=0,0,M$113/CHI!M$12*1000)</f>
        <v>7.7293991058902067</v>
      </c>
      <c r="N242" s="227">
        <f>IF(N$113=0,0,N$113/CHI!N$12*1000)</f>
        <v>7.6276387691270306</v>
      </c>
      <c r="O242" s="227">
        <f>IF(O$113=0,0,O$113/CHI!O$12*1000)</f>
        <v>7.4602906521357886</v>
      </c>
      <c r="P242" s="227">
        <f>IF(P$113=0,0,P$113/CHI!P$12*1000)</f>
        <v>7.3400527513469118</v>
      </c>
      <c r="Q242" s="227">
        <f>IF(Q$113=0,0,Q$113/CHI!Q$12*1000)</f>
        <v>7.3061500649017059</v>
      </c>
    </row>
    <row r="243" spans="1:17" x14ac:dyDescent="0.25">
      <c r="A243" s="127" t="s">
        <v>182</v>
      </c>
      <c r="B243" s="226">
        <f>IF(B$118=0,0,B$118/CHI!B$12*1000)</f>
        <v>27.896313213607225</v>
      </c>
      <c r="C243" s="226">
        <f>IF(C$118=0,0,C$118/CHI!C$12*1000)</f>
        <v>27.139019659831355</v>
      </c>
      <c r="D243" s="226">
        <f>IF(D$118=0,0,D$118/CHI!D$12*1000)</f>
        <v>25.357512133413678</v>
      </c>
      <c r="E243" s="226">
        <f>IF(E$118=0,0,E$118/CHI!E$12*1000)</f>
        <v>24.594815254714803</v>
      </c>
      <c r="F243" s="226">
        <f>IF(F$118=0,0,F$118/CHI!F$12*1000)</f>
        <v>24.194993323971691</v>
      </c>
      <c r="G243" s="226">
        <f>IF(G$118=0,0,G$118/CHI!G$12*1000)</f>
        <v>23.079515823004328</v>
      </c>
      <c r="H243" s="226">
        <f>IF(H$118=0,0,H$118/CHI!H$12*1000)</f>
        <v>22.667485886881366</v>
      </c>
      <c r="I243" s="226">
        <f>IF(I$118=0,0,I$118/CHI!I$12*1000)</f>
        <v>22.349714225695305</v>
      </c>
      <c r="J243" s="226">
        <f>IF(J$118=0,0,J$118/CHI!J$12*1000)</f>
        <v>22.128896532540345</v>
      </c>
      <c r="K243" s="226">
        <f>IF(K$118=0,0,K$118/CHI!K$12*1000)</f>
        <v>21.958994648856564</v>
      </c>
      <c r="L243" s="226">
        <f>IF(L$118=0,0,L$118/CHI!L$12*1000)</f>
        <v>21.097816547883799</v>
      </c>
      <c r="M243" s="226">
        <f>IF(M$118=0,0,M$118/CHI!M$12*1000)</f>
        <v>20.537378752104178</v>
      </c>
      <c r="N243" s="226">
        <f>IF(N$118=0,0,N$118/CHI!N$12*1000)</f>
        <v>20.266996727652316</v>
      </c>
      <c r="O243" s="226">
        <f>IF(O$118=0,0,O$118/CHI!O$12*1000)</f>
        <v>19.822344871147521</v>
      </c>
      <c r="P243" s="226">
        <f>IF(P$118=0,0,P$118/CHI!P$12*1000)</f>
        <v>19.502867085742789</v>
      </c>
      <c r="Q243" s="226">
        <f>IF(Q$118=0,0,Q$118/CHI!Q$12*1000)</f>
        <v>19.412786045457473</v>
      </c>
    </row>
    <row r="244" spans="1:17" x14ac:dyDescent="0.25">
      <c r="A244" s="127" t="s">
        <v>181</v>
      </c>
      <c r="B244" s="226">
        <f>IF(B$131=0,0,B$131/CHI!B$12*1000)</f>
        <v>61.040259905924394</v>
      </c>
      <c r="C244" s="226">
        <f>IF(C$131=0,0,C$131/CHI!C$12*1000)</f>
        <v>59.383216733459186</v>
      </c>
      <c r="D244" s="226">
        <f>IF(D$131=0,0,D$131/CHI!D$12*1000)</f>
        <v>55.485078595841316</v>
      </c>
      <c r="E244" s="226">
        <f>IF(E$131=0,0,E$131/CHI!E$12*1000)</f>
        <v>53.816212342844551</v>
      </c>
      <c r="F244" s="226">
        <f>IF(F$131=0,0,F$131/CHI!F$12*1000)</f>
        <v>52.941357146683941</v>
      </c>
      <c r="G244" s="226">
        <f>IF(G$131=0,0,G$131/CHI!G$12*1000)</f>
        <v>50.500567352818052</v>
      </c>
      <c r="H244" s="226">
        <f>IF(H$131=0,0,H$131/CHI!H$12*1000)</f>
        <v>49.59899967262367</v>
      </c>
      <c r="I244" s="226">
        <f>IF(I$131=0,0,I$131/CHI!I$12*1000)</f>
        <v>48.903679662376852</v>
      </c>
      <c r="J244" s="226">
        <f>IF(J$131=0,0,J$131/CHI!J$12*1000)</f>
        <v>48.42050580069855</v>
      </c>
      <c r="K244" s="226">
        <f>IF(K$131=0,0,K$131/CHI!K$12*1000)</f>
        <v>48.048741436742922</v>
      </c>
      <c r="L244" s="226">
        <f>IF(L$131=0,0,L$131/CHI!L$12*1000)</f>
        <v>46.16438723172103</v>
      </c>
      <c r="M244" s="226">
        <f>IF(M$131=0,0,M$131/CHI!M$12*1000)</f>
        <v>44.938086521173936</v>
      </c>
      <c r="N244" s="226">
        <f>IF(N$131=0,0,N$131/CHI!N$12*1000)</f>
        <v>44.346460347490826</v>
      </c>
      <c r="O244" s="226">
        <f>IF(O$131=0,0,O$131/CHI!O$12*1000)</f>
        <v>43.373512249264529</v>
      </c>
      <c r="P244" s="226">
        <f>IF(P$131=0,0,P$131/CHI!P$12*1000)</f>
        <v>42.67445904800632</v>
      </c>
      <c r="Q244" s="226">
        <f>IF(Q$131=0,0,Q$131/CHI!Q$12*1000)</f>
        <v>42.477351635657307</v>
      </c>
    </row>
    <row r="245" spans="1:17" x14ac:dyDescent="0.25">
      <c r="A245" s="127" t="s">
        <v>180</v>
      </c>
      <c r="B245" s="225">
        <f>IF(B$139=0,0,B$139/CHI!B$12*1000)</f>
        <v>41.365685110752494</v>
      </c>
      <c r="C245" s="225">
        <f>IF(C$139=0,0,C$139/CHI!C$12*1000)</f>
        <v>40.242742217115392</v>
      </c>
      <c r="D245" s="225">
        <f>IF(D$139=0,0,D$139/CHI!D$12*1000)</f>
        <v>37.601056959427524</v>
      </c>
      <c r="E245" s="225">
        <f>IF(E$139=0,0,E$139/CHI!E$12*1000)</f>
        <v>36.470101815726949</v>
      </c>
      <c r="F245" s="225">
        <f>IF(F$139=0,0,F$139/CHI!F$12*1000)</f>
        <v>35.877231067508312</v>
      </c>
      <c r="G245" s="225">
        <f>IF(G$139=0,0,G$139/CHI!G$12*1000)</f>
        <v>34.223159767841452</v>
      </c>
      <c r="H245" s="225">
        <f>IF(H$139=0,0,H$139/CHI!H$12*1000)</f>
        <v>33.612186537674518</v>
      </c>
      <c r="I245" s="225">
        <f>IF(I$139=0,0,I$139/CHI!I$12*1000)</f>
        <v>33.140982964173958</v>
      </c>
      <c r="J245" s="225">
        <f>IF(J$139=0,0,J$139/CHI!J$12*1000)</f>
        <v>32.813546320772787</v>
      </c>
      <c r="K245" s="225">
        <f>IF(K$139=0,0,K$139/CHI!K$12*1000)</f>
        <v>32.561609523018497</v>
      </c>
      <c r="L245" s="225">
        <f>IF(L$139=0,0,L$139/CHI!L$12*1000)</f>
        <v>31.284622780134516</v>
      </c>
      <c r="M245" s="225">
        <f>IF(M$139=0,0,M$139/CHI!M$12*1000)</f>
        <v>30.453584886099268</v>
      </c>
      <c r="N245" s="225">
        <f>IF(N$139=0,0,N$139/CHI!N$12*1000)</f>
        <v>30.05265241887891</v>
      </c>
      <c r="O245" s="225">
        <f>IF(O$139=0,0,O$139/CHI!O$12*1000)</f>
        <v>29.393306198493168</v>
      </c>
      <c r="P245" s="225">
        <f>IF(P$139=0,0,P$139/CHI!P$12*1000)</f>
        <v>28.919572720892035</v>
      </c>
      <c r="Q245" s="225">
        <f>IF(Q$139=0,0,Q$139/CHI!Q$12*1000)</f>
        <v>28.785997222281917</v>
      </c>
    </row>
    <row r="246" spans="1:17" x14ac:dyDescent="0.25">
      <c r="A246" s="72" t="s">
        <v>179</v>
      </c>
      <c r="B246" s="224">
        <f>IF(B$153=0,0,B$153/CHI!B$12*1000)</f>
        <v>82.731370221504989</v>
      </c>
      <c r="C246" s="224">
        <f>IF(C$153=0,0,C$153/CHI!C$12*1000)</f>
        <v>80.48548443423077</v>
      </c>
      <c r="D246" s="224">
        <f>IF(D$153=0,0,D$153/CHI!D$12*1000)</f>
        <v>75.202113918855048</v>
      </c>
      <c r="E246" s="224">
        <f>IF(E$153=0,0,E$153/CHI!E$12*1000)</f>
        <v>72.940203631453898</v>
      </c>
      <c r="F246" s="224">
        <f>IF(F$153=0,0,F$153/CHI!F$12*1000)</f>
        <v>71.754462135016624</v>
      </c>
      <c r="G246" s="224">
        <f>IF(G$153=0,0,G$153/CHI!G$12*1000)</f>
        <v>68.446319535682903</v>
      </c>
      <c r="H246" s="224">
        <f>IF(H$153=0,0,H$153/CHI!H$12*1000)</f>
        <v>67.224373075349035</v>
      </c>
      <c r="I246" s="224">
        <f>IF(I$153=0,0,I$153/CHI!I$12*1000)</f>
        <v>66.281965928347901</v>
      </c>
      <c r="J246" s="224">
        <f>IF(J$153=0,0,J$153/CHI!J$12*1000)</f>
        <v>65.627092641545573</v>
      </c>
      <c r="K246" s="224">
        <f>IF(K$153=0,0,K$153/CHI!K$12*1000)</f>
        <v>65.123219046036994</v>
      </c>
      <c r="L246" s="224">
        <f>IF(L$153=0,0,L$153/CHI!L$12*1000)</f>
        <v>62.569245560269046</v>
      </c>
      <c r="M246" s="224">
        <f>IF(M$153=0,0,M$153/CHI!M$12*1000)</f>
        <v>60.90716977219855</v>
      </c>
      <c r="N246" s="224">
        <f>IF(N$153=0,0,N$153/CHI!N$12*1000)</f>
        <v>60.105304837757821</v>
      </c>
      <c r="O246" s="224">
        <f>IF(O$153=0,0,O$153/CHI!O$12*1000)</f>
        <v>58.786612396986335</v>
      </c>
      <c r="P246" s="224">
        <f>IF(P$153=0,0,P$153/CHI!P$12*1000)</f>
        <v>57.839145441784069</v>
      </c>
      <c r="Q246" s="224">
        <f>IF(Q$153=0,0,Q$153/CHI!Q$12*1000)</f>
        <v>57.571994444563842</v>
      </c>
    </row>
  </sheetData>
  <pageMargins left="0.39370078740157483" right="0.39370078740157483" top="0.39370078740157483" bottom="0.39370078740157483" header="0.31496062992125984" footer="0.31496062992125984"/>
  <pageSetup paperSize="9" scale="2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4" tint="0.39997558519241921"/>
    <pageSetUpPr fitToPage="1"/>
  </sheetPr>
  <dimension ref="A1:Q25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130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41</v>
      </c>
      <c r="B5" s="96">
        <v>2595.8978961852245</v>
      </c>
      <c r="C5" s="96">
        <v>2773.2771786965363</v>
      </c>
      <c r="D5" s="96">
        <v>2900.1667135458711</v>
      </c>
      <c r="E5" s="96">
        <v>2105.4149805616371</v>
      </c>
      <c r="F5" s="96">
        <v>2011.0955574286013</v>
      </c>
      <c r="G5" s="96">
        <v>1959.3539264272122</v>
      </c>
      <c r="H5" s="96">
        <v>1896.6574346971886</v>
      </c>
      <c r="I5" s="96">
        <v>1898.5017689568417</v>
      </c>
      <c r="J5" s="96">
        <v>1697.5696150971271</v>
      </c>
      <c r="K5" s="96">
        <v>1454.6751626311436</v>
      </c>
      <c r="L5" s="96">
        <v>1871.9773124384187</v>
      </c>
      <c r="M5" s="96">
        <v>1778.9005232555166</v>
      </c>
      <c r="N5" s="96">
        <v>1703.7284266162417</v>
      </c>
      <c r="O5" s="96">
        <v>1911.0364649101029</v>
      </c>
      <c r="P5" s="96">
        <v>1853.5974052422134</v>
      </c>
      <c r="Q5" s="96">
        <v>1650.7898128858646</v>
      </c>
    </row>
    <row r="6" spans="1:17" x14ac:dyDescent="0.25">
      <c r="A6" s="132" t="s">
        <v>83</v>
      </c>
      <c r="B6" s="160">
        <v>2.2693826307820912</v>
      </c>
      <c r="C6" s="160">
        <v>2.2744053614648303</v>
      </c>
      <c r="D6" s="160">
        <v>2.3505464437698094</v>
      </c>
      <c r="E6" s="160">
        <v>2.9576959794737823</v>
      </c>
      <c r="F6" s="160">
        <v>3.3051700684145429</v>
      </c>
      <c r="G6" s="160">
        <v>3.0822068497861399</v>
      </c>
      <c r="H6" s="160">
        <v>3.0080951051937412</v>
      </c>
      <c r="I6" s="160">
        <v>3.0144366364349131</v>
      </c>
      <c r="J6" s="160">
        <v>2.6191166442869185</v>
      </c>
      <c r="K6" s="160">
        <v>2.1634575899610948</v>
      </c>
      <c r="L6" s="160">
        <v>2.3716018843117279</v>
      </c>
      <c r="M6" s="160">
        <v>2.5224198091752701</v>
      </c>
      <c r="N6" s="160">
        <v>2.3738724921354151</v>
      </c>
      <c r="O6" s="160">
        <v>2.3927281600311745</v>
      </c>
      <c r="P6" s="160">
        <v>2.7214480518072284</v>
      </c>
      <c r="Q6" s="160">
        <v>2.9675086596641096</v>
      </c>
    </row>
    <row r="7" spans="1:17" x14ac:dyDescent="0.25">
      <c r="A7" s="76" t="s">
        <v>82</v>
      </c>
      <c r="B7" s="159">
        <v>3.8727643269837904</v>
      </c>
      <c r="C7" s="159">
        <v>3.8813357560360422</v>
      </c>
      <c r="D7" s="159">
        <v>4.0112726222872119</v>
      </c>
      <c r="E7" s="159">
        <v>5.0473901245211925</v>
      </c>
      <c r="F7" s="159">
        <v>5.6403642831967646</v>
      </c>
      <c r="G7" s="159">
        <v>5.2598713739706167</v>
      </c>
      <c r="H7" s="159">
        <v>5.133397628743678</v>
      </c>
      <c r="I7" s="159">
        <v>5.1442196274829559</v>
      </c>
      <c r="J7" s="159">
        <v>4.4695951095334863</v>
      </c>
      <c r="K7" s="159">
        <v>3.6920003104351657</v>
      </c>
      <c r="L7" s="159">
        <v>4.0472043148601697</v>
      </c>
      <c r="M7" s="159">
        <v>4.3045792816721598</v>
      </c>
      <c r="N7" s="159">
        <v>4.0510791700127866</v>
      </c>
      <c r="O7" s="159">
        <v>4.0832568896258872</v>
      </c>
      <c r="P7" s="159">
        <v>4.6442264913018931</v>
      </c>
      <c r="Q7" s="159">
        <v>5.0641357351016785</v>
      </c>
    </row>
    <row r="8" spans="1:17" x14ac:dyDescent="0.25">
      <c r="A8" s="76" t="s">
        <v>81</v>
      </c>
      <c r="B8" s="159">
        <v>3.87913703391852</v>
      </c>
      <c r="C8" s="159">
        <v>3.8877225674193632</v>
      </c>
      <c r="D8" s="159">
        <v>4.0178732472410799</v>
      </c>
      <c r="E8" s="159">
        <v>5.0556957004181555</v>
      </c>
      <c r="F8" s="159">
        <v>5.6496456092850789</v>
      </c>
      <c r="G8" s="159">
        <v>5.2685265917816082</v>
      </c>
      <c r="H8" s="159">
        <v>5.1418447316152589</v>
      </c>
      <c r="I8" s="159">
        <v>5.1526845381581081</v>
      </c>
      <c r="J8" s="159">
        <v>4.4769499128070782</v>
      </c>
      <c r="K8" s="159">
        <v>3.6980755667623839</v>
      </c>
      <c r="L8" s="159">
        <v>4.0538640660936416</v>
      </c>
      <c r="M8" s="159">
        <v>4.3116625482805269</v>
      </c>
      <c r="N8" s="159">
        <v>4.0577452973936854</v>
      </c>
      <c r="O8" s="159">
        <v>4.0899759660528963</v>
      </c>
      <c r="P8" s="159">
        <v>4.6518686538164973</v>
      </c>
      <c r="Q8" s="159">
        <v>5.0724688662175152</v>
      </c>
    </row>
    <row r="9" spans="1:17" x14ac:dyDescent="0.25">
      <c r="A9" s="76" t="s">
        <v>80</v>
      </c>
      <c r="B9" s="159">
        <v>21.768112403437879</v>
      </c>
      <c r="C9" s="159">
        <v>21.816290865981397</v>
      </c>
      <c r="D9" s="159">
        <v>22.546642643443896</v>
      </c>
      <c r="E9" s="159">
        <v>28.370472948492296</v>
      </c>
      <c r="F9" s="159">
        <v>31.703474145711258</v>
      </c>
      <c r="G9" s="159">
        <v>29.564791871905918</v>
      </c>
      <c r="H9" s="159">
        <v>28.853905675448949</v>
      </c>
      <c r="I9" s="159">
        <v>28.914734185809131</v>
      </c>
      <c r="J9" s="159">
        <v>25.12279099047494</v>
      </c>
      <c r="K9" s="159">
        <v>20.752070347041442</v>
      </c>
      <c r="L9" s="159">
        <v>22.748608231002144</v>
      </c>
      <c r="M9" s="159">
        <v>24.195266672972945</v>
      </c>
      <c r="N9" s="159">
        <v>22.770388095560769</v>
      </c>
      <c r="O9" s="159">
        <v>22.951253275645154</v>
      </c>
      <c r="P9" s="159">
        <v>26.10436260871565</v>
      </c>
      <c r="Q9" s="159">
        <v>28.464597016626367</v>
      </c>
    </row>
    <row r="10" spans="1:17" x14ac:dyDescent="0.25">
      <c r="A10" s="129" t="s">
        <v>79</v>
      </c>
      <c r="B10" s="158">
        <v>10.049319945758498</v>
      </c>
      <c r="C10" s="158">
        <v>10.5082932368668</v>
      </c>
      <c r="D10" s="158">
        <v>10.341148818828186</v>
      </c>
      <c r="E10" s="158">
        <v>13.012282469745355</v>
      </c>
      <c r="F10" s="158">
        <v>14.540982859370599</v>
      </c>
      <c r="G10" s="158">
        <v>13.56006379220111</v>
      </c>
      <c r="H10" s="158">
        <v>13.234011702447965</v>
      </c>
      <c r="I10" s="158">
        <v>13.26191105260887</v>
      </c>
      <c r="J10" s="158">
        <v>12.453129658272625</v>
      </c>
      <c r="K10" s="158">
        <v>9.5180577947355012</v>
      </c>
      <c r="L10" s="158">
        <v>10.433781510544229</v>
      </c>
      <c r="M10" s="158">
        <v>11.097299821230912</v>
      </c>
      <c r="N10" s="158">
        <v>10.443770972133546</v>
      </c>
      <c r="O10" s="158">
        <v>10.567833156588488</v>
      </c>
      <c r="P10" s="158">
        <v>11.972917778775294</v>
      </c>
      <c r="Q10" s="158">
        <v>13.055453021184022</v>
      </c>
    </row>
    <row r="11" spans="1:17" x14ac:dyDescent="0.25">
      <c r="A11" s="92" t="s">
        <v>125</v>
      </c>
      <c r="B11" s="91">
        <v>1.4607328035415339</v>
      </c>
      <c r="C11" s="91">
        <v>0.63915643821551749</v>
      </c>
      <c r="D11" s="91">
        <v>1.6897310678117268</v>
      </c>
      <c r="E11" s="91">
        <v>2.1261910390689205</v>
      </c>
      <c r="F11" s="91">
        <v>2.3759788128433983</v>
      </c>
      <c r="G11" s="91">
        <v>2.2156978371178204</v>
      </c>
      <c r="H11" s="91">
        <v>2.162421324475654</v>
      </c>
      <c r="I11" s="91">
        <v>2.166980044165753</v>
      </c>
      <c r="J11" s="91">
        <v>0.63351183409940059</v>
      </c>
      <c r="K11" s="91">
        <v>1.5552390012712922</v>
      </c>
      <c r="L11" s="91">
        <v>1.7048671363307912</v>
      </c>
      <c r="M11" s="91">
        <v>1.8132852166883551</v>
      </c>
      <c r="N11" s="91">
        <v>1.7064994021354809</v>
      </c>
      <c r="O11" s="91">
        <v>1.6125412981951464</v>
      </c>
      <c r="P11" s="91">
        <v>1.9563601199044029</v>
      </c>
      <c r="Q11" s="91">
        <v>2.1332450543682326</v>
      </c>
    </row>
    <row r="12" spans="1:17" x14ac:dyDescent="0.25">
      <c r="A12" s="92" t="s">
        <v>26</v>
      </c>
      <c r="B12" s="91">
        <v>2.7148315733776509</v>
      </c>
      <c r="C12" s="91">
        <v>2.2275012673617898</v>
      </c>
      <c r="D12" s="91">
        <v>2.8119267388759615</v>
      </c>
      <c r="E12" s="91">
        <v>3.5382514700750698</v>
      </c>
      <c r="F12" s="91">
        <v>3.9539299963806629</v>
      </c>
      <c r="G12" s="91">
        <v>3.6872021306501983</v>
      </c>
      <c r="H12" s="91">
        <v>3.5985432586519566</v>
      </c>
      <c r="I12" s="91">
        <v>3.6061295462191447</v>
      </c>
      <c r="J12" s="91">
        <v>1.2928422447192895</v>
      </c>
      <c r="K12" s="91">
        <v>2.5881148878211686</v>
      </c>
      <c r="L12" s="91">
        <v>2.8371150760030841</v>
      </c>
      <c r="M12" s="91">
        <v>3.0175365081128978</v>
      </c>
      <c r="N12" s="91">
        <v>2.8398313732580696</v>
      </c>
      <c r="O12" s="91">
        <v>2.8623881522895931</v>
      </c>
      <c r="P12" s="91">
        <v>3.2556312876190301</v>
      </c>
      <c r="Q12" s="91">
        <v>3.5499902459160468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5.8737555688393117</v>
      </c>
      <c r="C14" s="157">
        <v>7.6416355312894924</v>
      </c>
      <c r="D14" s="157">
        <v>5.8394910121404981</v>
      </c>
      <c r="E14" s="157">
        <v>7.3478399606013642</v>
      </c>
      <c r="F14" s="157">
        <v>8.2110740501465376</v>
      </c>
      <c r="G14" s="157">
        <v>7.6571638244330904</v>
      </c>
      <c r="H14" s="157">
        <v>7.4730471193203547</v>
      </c>
      <c r="I14" s="157">
        <v>7.4888014622239716</v>
      </c>
      <c r="J14" s="157">
        <v>10.526775579453934</v>
      </c>
      <c r="K14" s="157">
        <v>5.3747039056430399</v>
      </c>
      <c r="L14" s="157">
        <v>5.8917992982103531</v>
      </c>
      <c r="M14" s="157">
        <v>6.26647809642966</v>
      </c>
      <c r="N14" s="157">
        <v>5.8974401967399945</v>
      </c>
      <c r="O14" s="157">
        <v>6.0929037061037477</v>
      </c>
      <c r="P14" s="157">
        <v>6.7609263712518608</v>
      </c>
      <c r="Q14" s="157">
        <v>7.3722177208997426</v>
      </c>
    </row>
    <row r="15" spans="1:17" x14ac:dyDescent="0.25">
      <c r="A15" s="232" t="s">
        <v>185</v>
      </c>
      <c r="B15" s="246">
        <v>2308.968532006133</v>
      </c>
      <c r="C15" s="246">
        <v>2485.4938099999999</v>
      </c>
      <c r="D15" s="246">
        <v>2604.0765700000002</v>
      </c>
      <c r="E15" s="246">
        <v>1736.94481</v>
      </c>
      <c r="F15" s="246">
        <v>1606.6642299999999</v>
      </c>
      <c r="G15" s="246">
        <v>1575.0455488447917</v>
      </c>
      <c r="H15" s="246">
        <v>1520.2796700000004</v>
      </c>
      <c r="I15" s="246">
        <v>1523.3235399999999</v>
      </c>
      <c r="J15" s="246">
        <v>1362.8577700000001</v>
      </c>
      <c r="K15" s="246">
        <v>1181.52709</v>
      </c>
      <c r="L15" s="246">
        <v>1569.5228004343389</v>
      </c>
      <c r="M15" s="246">
        <v>1465.5638789978011</v>
      </c>
      <c r="N15" s="246">
        <v>1403.7215208866728</v>
      </c>
      <c r="O15" s="246">
        <v>1609.9419086875362</v>
      </c>
      <c r="P15" s="246">
        <v>1517.0995674949897</v>
      </c>
      <c r="Q15" s="246">
        <v>1289.5787541364323</v>
      </c>
    </row>
    <row r="16" spans="1:17" x14ac:dyDescent="0.25">
      <c r="A16" s="245" t="s">
        <v>33</v>
      </c>
      <c r="B16" s="244">
        <v>0</v>
      </c>
      <c r="C16" s="244">
        <v>0</v>
      </c>
      <c r="D16" s="244">
        <v>0</v>
      </c>
      <c r="E16" s="244">
        <v>0</v>
      </c>
      <c r="F16" s="244">
        <v>0</v>
      </c>
      <c r="G16" s="244">
        <v>0</v>
      </c>
      <c r="H16" s="244">
        <v>0</v>
      </c>
      <c r="I16" s="244">
        <v>0</v>
      </c>
      <c r="J16" s="244">
        <v>0</v>
      </c>
      <c r="K16" s="244">
        <v>0</v>
      </c>
      <c r="L16" s="244">
        <v>0</v>
      </c>
      <c r="M16" s="244">
        <v>0</v>
      </c>
      <c r="N16" s="244">
        <v>0</v>
      </c>
      <c r="O16" s="244">
        <v>0</v>
      </c>
      <c r="P16" s="244">
        <v>0</v>
      </c>
      <c r="Q16" s="244">
        <v>0</v>
      </c>
    </row>
    <row r="17" spans="1:17" x14ac:dyDescent="0.25">
      <c r="A17" s="245" t="s">
        <v>31</v>
      </c>
      <c r="B17" s="244">
        <v>15.381703625763656</v>
      </c>
      <c r="C17" s="244">
        <v>226.99968000000001</v>
      </c>
      <c r="D17" s="244">
        <v>314.49898999999999</v>
      </c>
      <c r="E17" s="244">
        <v>282.60080999999997</v>
      </c>
      <c r="F17" s="244">
        <v>280.19367</v>
      </c>
      <c r="G17" s="244">
        <v>373.6027515047283</v>
      </c>
      <c r="H17" s="244">
        <v>401.99405999999999</v>
      </c>
      <c r="I17" s="244">
        <v>425.60336000000001</v>
      </c>
      <c r="J17" s="244">
        <v>386.60545000000002</v>
      </c>
      <c r="K17" s="244">
        <v>347.59702999999996</v>
      </c>
      <c r="L17" s="244">
        <v>394.88349890232121</v>
      </c>
      <c r="M17" s="244">
        <v>419.70077117967173</v>
      </c>
      <c r="N17" s="244">
        <v>405.51229416115751</v>
      </c>
      <c r="O17" s="244">
        <v>365.33795781694079</v>
      </c>
      <c r="P17" s="244">
        <v>404.34221840068722</v>
      </c>
      <c r="Q17" s="244">
        <v>310.92958822967398</v>
      </c>
    </row>
    <row r="18" spans="1:17" x14ac:dyDescent="0.25">
      <c r="A18" s="245" t="s">
        <v>30</v>
      </c>
      <c r="B18" s="244">
        <v>452.65959618905919</v>
      </c>
      <c r="C18" s="244">
        <v>526.29206999999997</v>
      </c>
      <c r="D18" s="244">
        <v>663.58438999999998</v>
      </c>
      <c r="E18" s="244">
        <v>380.14578999999998</v>
      </c>
      <c r="F18" s="244">
        <v>415.29067000000003</v>
      </c>
      <c r="G18" s="244">
        <v>561.43124775253909</v>
      </c>
      <c r="H18" s="244">
        <v>631.6921900000001</v>
      </c>
      <c r="I18" s="244">
        <v>688.91592999999989</v>
      </c>
      <c r="J18" s="244">
        <v>628.43775000000005</v>
      </c>
      <c r="K18" s="244">
        <v>307.60390000000001</v>
      </c>
      <c r="L18" s="244">
        <v>547.14488947832137</v>
      </c>
      <c r="M18" s="244">
        <v>632.84994788212805</v>
      </c>
      <c r="N18" s="244">
        <v>524.07593077369006</v>
      </c>
      <c r="O18" s="244">
        <v>772.37862347990949</v>
      </c>
      <c r="P18" s="244">
        <v>683.38590667395101</v>
      </c>
      <c r="Q18" s="244">
        <v>629.54984784456121</v>
      </c>
    </row>
    <row r="19" spans="1:17" x14ac:dyDescent="0.25">
      <c r="A19" s="245" t="s">
        <v>68</v>
      </c>
      <c r="B19" s="244">
        <v>0</v>
      </c>
      <c r="C19" s="244">
        <v>0</v>
      </c>
      <c r="D19" s="244">
        <v>0</v>
      </c>
      <c r="E19" s="244">
        <v>0</v>
      </c>
      <c r="F19" s="244">
        <v>0</v>
      </c>
      <c r="G19" s="244">
        <v>0</v>
      </c>
      <c r="H19" s="244">
        <v>0</v>
      </c>
      <c r="I19" s="244">
        <v>0</v>
      </c>
      <c r="J19" s="244">
        <v>0</v>
      </c>
      <c r="K19" s="244">
        <v>0</v>
      </c>
      <c r="L19" s="244">
        <v>0</v>
      </c>
      <c r="M19" s="244">
        <v>0</v>
      </c>
      <c r="N19" s="244">
        <v>0</v>
      </c>
      <c r="O19" s="244">
        <v>0</v>
      </c>
      <c r="P19" s="244">
        <v>0</v>
      </c>
      <c r="Q19" s="244">
        <v>0</v>
      </c>
    </row>
    <row r="20" spans="1:17" x14ac:dyDescent="0.25">
      <c r="A20" s="245" t="s">
        <v>29</v>
      </c>
      <c r="B20" s="244">
        <v>34.393796097342374</v>
      </c>
      <c r="C20" s="244">
        <v>60.198270000000093</v>
      </c>
      <c r="D20" s="244">
        <v>70.697200000000066</v>
      </c>
      <c r="E20" s="244">
        <v>50.599350000000072</v>
      </c>
      <c r="F20" s="244">
        <v>21.000110000000063</v>
      </c>
      <c r="G20" s="244">
        <v>0</v>
      </c>
      <c r="H20" s="244">
        <v>0</v>
      </c>
      <c r="I20" s="244">
        <v>0</v>
      </c>
      <c r="J20" s="244">
        <v>0</v>
      </c>
      <c r="K20" s="244">
        <v>0</v>
      </c>
      <c r="L20" s="244">
        <v>0</v>
      </c>
      <c r="M20" s="244">
        <v>0</v>
      </c>
      <c r="N20" s="244">
        <v>0</v>
      </c>
      <c r="O20" s="244">
        <v>0</v>
      </c>
      <c r="P20" s="244">
        <v>0</v>
      </c>
      <c r="Q20" s="244">
        <v>0</v>
      </c>
    </row>
    <row r="21" spans="1:17" x14ac:dyDescent="0.25">
      <c r="A21" s="245" t="s">
        <v>28</v>
      </c>
      <c r="B21" s="244">
        <v>0</v>
      </c>
      <c r="C21" s="244">
        <v>0</v>
      </c>
      <c r="D21" s="244">
        <v>0</v>
      </c>
      <c r="E21" s="244">
        <v>0</v>
      </c>
      <c r="F21" s="244">
        <v>0</v>
      </c>
      <c r="G21" s="244">
        <v>0</v>
      </c>
      <c r="H21" s="244">
        <v>0</v>
      </c>
      <c r="I21" s="244">
        <v>0</v>
      </c>
      <c r="J21" s="244">
        <v>0</v>
      </c>
      <c r="K21" s="244">
        <v>0</v>
      </c>
      <c r="L21" s="244">
        <v>0</v>
      </c>
      <c r="M21" s="244">
        <v>0</v>
      </c>
      <c r="N21" s="244">
        <v>0</v>
      </c>
      <c r="O21" s="244">
        <v>0</v>
      </c>
      <c r="P21" s="244">
        <v>0</v>
      </c>
      <c r="Q21" s="244">
        <v>0</v>
      </c>
    </row>
    <row r="22" spans="1:17" x14ac:dyDescent="0.25">
      <c r="A22" s="245" t="s">
        <v>67</v>
      </c>
      <c r="B22" s="244">
        <v>1806.5334360939678</v>
      </c>
      <c r="C22" s="244">
        <v>1672.00379</v>
      </c>
      <c r="D22" s="244">
        <v>1555.2959899999998</v>
      </c>
      <c r="E22" s="244">
        <v>1023.5988600000001</v>
      </c>
      <c r="F22" s="244">
        <v>890.17977999999994</v>
      </c>
      <c r="G22" s="244">
        <v>640.01154958752431</v>
      </c>
      <c r="H22" s="244">
        <v>486.59342000000004</v>
      </c>
      <c r="I22" s="244">
        <v>408.80425000000002</v>
      </c>
      <c r="J22" s="244">
        <v>347.81457</v>
      </c>
      <c r="K22" s="244">
        <v>421.39624000000003</v>
      </c>
      <c r="L22" s="244">
        <v>520.20539437532909</v>
      </c>
      <c r="M22" s="244">
        <v>316.32807889799591</v>
      </c>
      <c r="N22" s="244">
        <v>378.33167676223127</v>
      </c>
      <c r="O22" s="244">
        <v>378.33227115417674</v>
      </c>
      <c r="P22" s="244">
        <v>338.39661256925962</v>
      </c>
      <c r="Q22" s="244">
        <v>251.170344893475</v>
      </c>
    </row>
    <row r="23" spans="1:17" x14ac:dyDescent="0.25">
      <c r="A23" s="245" t="s">
        <v>66</v>
      </c>
      <c r="B23" s="244">
        <v>0</v>
      </c>
      <c r="C23" s="244">
        <v>0</v>
      </c>
      <c r="D23" s="244">
        <v>0</v>
      </c>
      <c r="E23" s="244">
        <v>0</v>
      </c>
      <c r="F23" s="244">
        <v>0</v>
      </c>
      <c r="G23" s="244">
        <v>0</v>
      </c>
      <c r="H23" s="244">
        <v>0</v>
      </c>
      <c r="I23" s="244">
        <v>0</v>
      </c>
      <c r="J23" s="244">
        <v>0</v>
      </c>
      <c r="K23" s="244">
        <v>104.9299200000001</v>
      </c>
      <c r="L23" s="244">
        <v>107.28901767836703</v>
      </c>
      <c r="M23" s="244">
        <v>96.685081038005251</v>
      </c>
      <c r="N23" s="244">
        <v>95.801619189593907</v>
      </c>
      <c r="O23" s="244">
        <v>93.89305623650921</v>
      </c>
      <c r="P23" s="244">
        <v>90.974829851091897</v>
      </c>
      <c r="Q23" s="244">
        <v>97.928973168722052</v>
      </c>
    </row>
    <row r="24" spans="1:17" x14ac:dyDescent="0.25">
      <c r="A24" s="156" t="s">
        <v>184</v>
      </c>
      <c r="B24" s="206">
        <v>73.723080078950986</v>
      </c>
      <c r="C24" s="206">
        <v>73.397885149743502</v>
      </c>
      <c r="D24" s="206">
        <v>76.163801787147605</v>
      </c>
      <c r="E24" s="206">
        <v>93.825323104194069</v>
      </c>
      <c r="F24" s="206">
        <v>103.43406276122077</v>
      </c>
      <c r="G24" s="206">
        <v>100.01804563114027</v>
      </c>
      <c r="H24" s="206">
        <v>99.386361891776829</v>
      </c>
      <c r="I24" s="206">
        <v>98.910718159490472</v>
      </c>
      <c r="J24" s="206">
        <v>80.761742458032543</v>
      </c>
      <c r="K24" s="206">
        <v>72.354380671736067</v>
      </c>
      <c r="L24" s="206">
        <v>79.957124535852387</v>
      </c>
      <c r="M24" s="206">
        <v>83.172120513060989</v>
      </c>
      <c r="N24" s="206">
        <v>80.400805353890689</v>
      </c>
      <c r="O24" s="206">
        <v>73.696685543755038</v>
      </c>
      <c r="P24" s="206">
        <v>92.555945068814211</v>
      </c>
      <c r="Q24" s="206">
        <v>99.340119012160102</v>
      </c>
    </row>
    <row r="25" spans="1:17" x14ac:dyDescent="0.25">
      <c r="A25" s="88" t="s">
        <v>33</v>
      </c>
      <c r="B25" s="87">
        <v>1.1784293448645737</v>
      </c>
      <c r="C25" s="87">
        <v>3.8853353867206772</v>
      </c>
      <c r="D25" s="87">
        <v>3.0962727749853616</v>
      </c>
      <c r="E25" s="87">
        <v>4.6710864888571644</v>
      </c>
      <c r="F25" s="87">
        <v>4.0982602963929011</v>
      </c>
      <c r="G25" s="87">
        <v>2.8193989579092205</v>
      </c>
      <c r="H25" s="87">
        <v>3.5660113384616259</v>
      </c>
      <c r="I25" s="87">
        <v>2.6156841386882204</v>
      </c>
      <c r="J25" s="87">
        <v>3.2024984504795997</v>
      </c>
      <c r="K25" s="87">
        <v>3.6887042605593372</v>
      </c>
      <c r="L25" s="87">
        <v>3.2143868270750477</v>
      </c>
      <c r="M25" s="87">
        <v>3.5468881902095908</v>
      </c>
      <c r="N25" s="87">
        <v>2.6014934491631942</v>
      </c>
      <c r="O25" s="87">
        <v>3.1213886909838098</v>
      </c>
      <c r="P25" s="87">
        <v>2.1800800073243534</v>
      </c>
      <c r="Q25" s="87">
        <v>1.4132579886474135</v>
      </c>
    </row>
    <row r="26" spans="1:17" x14ac:dyDescent="0.25">
      <c r="A26" s="88" t="s">
        <v>31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7">
        <v>0</v>
      </c>
      <c r="J26" s="87">
        <v>0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7">
        <v>0</v>
      </c>
    </row>
    <row r="27" spans="1:17" x14ac:dyDescent="0.25">
      <c r="A27" s="88" t="s">
        <v>30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125</v>
      </c>
      <c r="B28" s="87">
        <v>9.0203825274886693</v>
      </c>
      <c r="C28" s="87">
        <v>6.6860551303998159</v>
      </c>
      <c r="D28" s="87">
        <v>9.1453476668241933</v>
      </c>
      <c r="E28" s="87">
        <v>13.187628992763525</v>
      </c>
      <c r="F28" s="87">
        <v>7.35565992763485</v>
      </c>
      <c r="G28" s="87">
        <v>7.7529423624359932</v>
      </c>
      <c r="H28" s="87">
        <v>9.6715263781762708</v>
      </c>
      <c r="I28" s="87">
        <v>7.2687252288756046</v>
      </c>
      <c r="J28" s="87">
        <v>12.053170894984179</v>
      </c>
      <c r="K28" s="87">
        <v>10.272301316016534</v>
      </c>
      <c r="L28" s="87">
        <v>14.825447687123502</v>
      </c>
      <c r="M28" s="87">
        <v>18.095076061687966</v>
      </c>
      <c r="N28" s="87">
        <v>16.474627546034409</v>
      </c>
      <c r="O28" s="87">
        <v>9.3685472119700695</v>
      </c>
      <c r="P28" s="87">
        <v>13.548631835884821</v>
      </c>
      <c r="Q28" s="87">
        <v>7.5872990260840814</v>
      </c>
    </row>
    <row r="29" spans="1:17" x14ac:dyDescent="0.25">
      <c r="A29" s="88" t="s">
        <v>29</v>
      </c>
      <c r="B29" s="87">
        <v>25.095498052416687</v>
      </c>
      <c r="C29" s="87">
        <v>24.188711028830983</v>
      </c>
      <c r="D29" s="87">
        <v>22.589571152689608</v>
      </c>
      <c r="E29" s="87">
        <v>42.718005777974888</v>
      </c>
      <c r="F29" s="87">
        <v>59.134142070079477</v>
      </c>
      <c r="G29" s="87">
        <v>34.794366650392767</v>
      </c>
      <c r="H29" s="87">
        <v>25.619168048901233</v>
      </c>
      <c r="I29" s="87">
        <v>32.683533552268635</v>
      </c>
      <c r="J29" s="87">
        <v>17.598817574922844</v>
      </c>
      <c r="K29" s="87">
        <v>12.129399189043502</v>
      </c>
      <c r="L29" s="87">
        <v>8.9599429402982</v>
      </c>
      <c r="M29" s="87">
        <v>19.369745620653109</v>
      </c>
      <c r="N29" s="87">
        <v>7.5359965986489783</v>
      </c>
      <c r="O29" s="87">
        <v>11.234511770727547</v>
      </c>
      <c r="P29" s="87">
        <v>9.1486491219515873</v>
      </c>
      <c r="Q29" s="87">
        <v>20.004986195979161</v>
      </c>
    </row>
    <row r="30" spans="1:17" x14ac:dyDescent="0.25">
      <c r="A30" s="88" t="s">
        <v>28</v>
      </c>
      <c r="B30" s="87">
        <v>0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88" t="s">
        <v>26</v>
      </c>
      <c r="B31" s="87">
        <v>31.569728022021973</v>
      </c>
      <c r="C31" s="87">
        <v>30.325359178735749</v>
      </c>
      <c r="D31" s="87">
        <v>31.947258976953204</v>
      </c>
      <c r="E31" s="87">
        <v>25.262486026966823</v>
      </c>
      <c r="F31" s="87">
        <v>23.59919013356286</v>
      </c>
      <c r="G31" s="87">
        <v>44.29267309178055</v>
      </c>
      <c r="H31" s="87">
        <v>53.310372686206478</v>
      </c>
      <c r="I31" s="87">
        <v>51.130287610213131</v>
      </c>
      <c r="J31" s="87">
        <v>44.170246345928476</v>
      </c>
      <c r="K31" s="87">
        <v>42.565773784535608</v>
      </c>
      <c r="L31" s="87">
        <v>48.553244797685757</v>
      </c>
      <c r="M31" s="87">
        <v>37.664389716598599</v>
      </c>
      <c r="N31" s="87">
        <v>49.854693243596003</v>
      </c>
      <c r="O31" s="87">
        <v>46.622836217578602</v>
      </c>
      <c r="P31" s="87">
        <v>63.181648208806656</v>
      </c>
      <c r="Q31" s="87">
        <v>63.376355593774427</v>
      </c>
    </row>
    <row r="32" spans="1:17" x14ac:dyDescent="0.25">
      <c r="A32" s="88" t="s">
        <v>25</v>
      </c>
      <c r="B32" s="87">
        <v>6.6033183876973489E-2</v>
      </c>
      <c r="C32" s="87">
        <v>5.6857093296897657E-2</v>
      </c>
      <c r="D32" s="87">
        <v>5.6179526136108611E-2</v>
      </c>
      <c r="E32" s="87">
        <v>5.6878476534311384E-2</v>
      </c>
      <c r="F32" s="87">
        <v>0.28514155871698615</v>
      </c>
      <c r="G32" s="87">
        <v>1.2698529081277992</v>
      </c>
      <c r="H32" s="87">
        <v>1.1573825240738818</v>
      </c>
      <c r="I32" s="87">
        <v>0.11669980590673802</v>
      </c>
      <c r="J32" s="87">
        <v>6.020679003713042E-2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86</v>
      </c>
      <c r="B33" s="87">
        <v>6.7930089482821057</v>
      </c>
      <c r="C33" s="87">
        <v>8.2555673317593836</v>
      </c>
      <c r="D33" s="87">
        <v>9.3291716895591286</v>
      </c>
      <c r="E33" s="87">
        <v>7.9292373410973678</v>
      </c>
      <c r="F33" s="87">
        <v>8.9616687748336989</v>
      </c>
      <c r="G33" s="87">
        <v>9.0888116604939437</v>
      </c>
      <c r="H33" s="87">
        <v>6.0619009159573336</v>
      </c>
      <c r="I33" s="87">
        <v>5.0957878235381475</v>
      </c>
      <c r="J33" s="87">
        <v>3.6768024016803258</v>
      </c>
      <c r="K33" s="87">
        <v>3.6982021215810965</v>
      </c>
      <c r="L33" s="87">
        <v>4.4041022836698831</v>
      </c>
      <c r="M33" s="87">
        <v>4.4960209239117264</v>
      </c>
      <c r="N33" s="87">
        <v>3.9339945164481058</v>
      </c>
      <c r="O33" s="87">
        <v>3.3494016524950214</v>
      </c>
      <c r="P33" s="87">
        <v>4.4969358948467937</v>
      </c>
      <c r="Q33" s="87">
        <v>6.9582202076750272</v>
      </c>
    </row>
    <row r="34" spans="1:17" x14ac:dyDescent="0.25">
      <c r="A34" s="88" t="s">
        <v>22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6" t="s">
        <v>181</v>
      </c>
      <c r="B35" s="204">
        <v>112.3861779162377</v>
      </c>
      <c r="C35" s="204">
        <v>112.89305861142348</v>
      </c>
      <c r="D35" s="204">
        <v>115.8066379052667</v>
      </c>
      <c r="E35" s="204">
        <v>144.22293745832891</v>
      </c>
      <c r="F35" s="204">
        <v>156.73815070049062</v>
      </c>
      <c r="G35" s="204">
        <v>148.77465515610902</v>
      </c>
      <c r="H35" s="204">
        <v>144.82570523922186</v>
      </c>
      <c r="I35" s="204">
        <v>144.17143667232799</v>
      </c>
      <c r="J35" s="204">
        <v>130.00325001133703</v>
      </c>
      <c r="K35" s="204">
        <v>105.33821669296697</v>
      </c>
      <c r="L35" s="204">
        <v>117.22883938918704</v>
      </c>
      <c r="M35" s="204">
        <v>119.691687729603</v>
      </c>
      <c r="N35" s="204">
        <v>114.84783149010725</v>
      </c>
      <c r="O35" s="204">
        <v>114.97823684212675</v>
      </c>
      <c r="P35" s="204">
        <v>125.67828705278275</v>
      </c>
      <c r="Q35" s="204">
        <v>133.86141389509007</v>
      </c>
    </row>
    <row r="36" spans="1:17" x14ac:dyDescent="0.25">
      <c r="A36" s="152" t="s">
        <v>190</v>
      </c>
      <c r="B36" s="151">
        <v>1.0670796349906886</v>
      </c>
      <c r="C36" s="151">
        <v>0</v>
      </c>
      <c r="D36" s="151">
        <v>3.3857599994690695</v>
      </c>
      <c r="E36" s="151">
        <v>9.1960914628134383</v>
      </c>
      <c r="F36" s="151">
        <v>27.412723632306506</v>
      </c>
      <c r="G36" s="151">
        <v>16.629485224428112</v>
      </c>
      <c r="H36" s="151">
        <v>17.611066344609259</v>
      </c>
      <c r="I36" s="151">
        <v>21.691218418906896</v>
      </c>
      <c r="J36" s="151">
        <v>0</v>
      </c>
      <c r="K36" s="151">
        <v>7.9140896559378362</v>
      </c>
      <c r="L36" s="151">
        <v>1.9247602127501839</v>
      </c>
      <c r="M36" s="151">
        <v>17.474315042286417</v>
      </c>
      <c r="N36" s="151">
        <v>8.7633312784050226</v>
      </c>
      <c r="O36" s="151">
        <v>11.41773076297355</v>
      </c>
      <c r="P36" s="151">
        <v>31.580643533812463</v>
      </c>
      <c r="Q36" s="151">
        <v>44.944885785735075</v>
      </c>
    </row>
    <row r="37" spans="1:17" x14ac:dyDescent="0.25">
      <c r="A37" s="154" t="s">
        <v>33</v>
      </c>
      <c r="B37" s="83">
        <v>0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</row>
    <row r="38" spans="1:17" x14ac:dyDescent="0.25">
      <c r="A38" s="154" t="s">
        <v>30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9.1046408486588906</v>
      </c>
      <c r="N38" s="208">
        <v>8.2182916811669617</v>
      </c>
      <c r="O38" s="208">
        <v>10.033121765843829</v>
      </c>
      <c r="P38" s="208">
        <v>14.057329982470293</v>
      </c>
      <c r="Q38" s="208">
        <v>23.156346691163041</v>
      </c>
    </row>
    <row r="39" spans="1:17" x14ac:dyDescent="0.25">
      <c r="A39" s="154" t="s">
        <v>125</v>
      </c>
      <c r="B39" s="208">
        <v>0</v>
      </c>
      <c r="C39" s="208">
        <v>0</v>
      </c>
      <c r="D39" s="208">
        <v>0.47184087866180974</v>
      </c>
      <c r="E39" s="208">
        <v>3.5623201964459406</v>
      </c>
      <c r="F39" s="208">
        <v>6.8193944255587899</v>
      </c>
      <c r="G39" s="208">
        <v>1.9510026334571646</v>
      </c>
      <c r="H39" s="208">
        <v>2.275586808178752</v>
      </c>
      <c r="I39" s="208">
        <v>2.1217185890121457</v>
      </c>
      <c r="J39" s="208">
        <v>0</v>
      </c>
      <c r="K39" s="208">
        <v>1.3369539971489175</v>
      </c>
      <c r="L39" s="208">
        <v>0.23429221523274474</v>
      </c>
      <c r="M39" s="208">
        <v>3.4761120929444855</v>
      </c>
      <c r="N39" s="208">
        <v>0.21249288080422254</v>
      </c>
      <c r="O39" s="208">
        <v>0</v>
      </c>
      <c r="P39" s="208">
        <v>3.2627693567983789</v>
      </c>
      <c r="Q39" s="208">
        <v>1.9862689862951177</v>
      </c>
    </row>
    <row r="40" spans="1:17" x14ac:dyDescent="0.25">
      <c r="A40" s="154" t="s">
        <v>29</v>
      </c>
      <c r="B40" s="208">
        <v>0</v>
      </c>
      <c r="C40" s="208">
        <v>0</v>
      </c>
      <c r="D40" s="208">
        <v>0</v>
      </c>
      <c r="E40" s="208">
        <v>0</v>
      </c>
      <c r="F40" s="208">
        <v>0</v>
      </c>
      <c r="G40" s="208">
        <v>0</v>
      </c>
      <c r="H40" s="208">
        <v>0</v>
      </c>
      <c r="I40" s="208">
        <v>0</v>
      </c>
      <c r="J40" s="208">
        <v>0</v>
      </c>
      <c r="K40" s="208">
        <v>0</v>
      </c>
      <c r="L40" s="208">
        <v>0</v>
      </c>
      <c r="M40" s="208">
        <v>0</v>
      </c>
      <c r="N40" s="208">
        <v>0</v>
      </c>
      <c r="O40" s="208">
        <v>0</v>
      </c>
      <c r="P40" s="208">
        <v>0</v>
      </c>
      <c r="Q40" s="208">
        <v>0</v>
      </c>
    </row>
    <row r="41" spans="1:17" x14ac:dyDescent="0.25">
      <c r="A41" s="154" t="s">
        <v>26</v>
      </c>
      <c r="B41" s="208">
        <v>1.0670796349906886</v>
      </c>
      <c r="C41" s="208">
        <v>0</v>
      </c>
      <c r="D41" s="208">
        <v>2.9139191208072597</v>
      </c>
      <c r="E41" s="208">
        <v>5.6337712663674981</v>
      </c>
      <c r="F41" s="208">
        <v>20.593329206747715</v>
      </c>
      <c r="G41" s="208">
        <v>14.678482590970949</v>
      </c>
      <c r="H41" s="208">
        <v>15.335479536430508</v>
      </c>
      <c r="I41" s="208">
        <v>19.569499829894749</v>
      </c>
      <c r="J41" s="208">
        <v>0</v>
      </c>
      <c r="K41" s="208">
        <v>6.5771356587889187</v>
      </c>
      <c r="L41" s="208">
        <v>1.6904679975174393</v>
      </c>
      <c r="M41" s="208">
        <v>4.8935621006830416</v>
      </c>
      <c r="N41" s="208">
        <v>0.33254671643383854</v>
      </c>
      <c r="O41" s="208">
        <v>1.3846089971297206</v>
      </c>
      <c r="P41" s="208">
        <v>14.26054419454379</v>
      </c>
      <c r="Q41" s="208">
        <v>19.802270108276915</v>
      </c>
    </row>
    <row r="42" spans="1:17" x14ac:dyDescent="0.25">
      <c r="A42" s="152" t="s">
        <v>189</v>
      </c>
      <c r="B42" s="151">
        <v>111.31909828124701</v>
      </c>
      <c r="C42" s="151">
        <v>112.89305861142348</v>
      </c>
      <c r="D42" s="151">
        <v>112.42087790579762</v>
      </c>
      <c r="E42" s="151">
        <v>135.02684599551549</v>
      </c>
      <c r="F42" s="151">
        <v>129.32542706818413</v>
      </c>
      <c r="G42" s="151">
        <v>132.1451699316809</v>
      </c>
      <c r="H42" s="151">
        <v>127.21463889461261</v>
      </c>
      <c r="I42" s="151">
        <v>122.48021825342109</v>
      </c>
      <c r="J42" s="151">
        <v>130.00325001133703</v>
      </c>
      <c r="K42" s="151">
        <v>97.424127037029137</v>
      </c>
      <c r="L42" s="151">
        <v>115.30407917643686</v>
      </c>
      <c r="M42" s="151">
        <v>102.21737268731658</v>
      </c>
      <c r="N42" s="151">
        <v>106.08450021170223</v>
      </c>
      <c r="O42" s="151">
        <v>103.5605060791532</v>
      </c>
      <c r="P42" s="151">
        <v>94.097643518970287</v>
      </c>
      <c r="Q42" s="151">
        <v>88.916528109354999</v>
      </c>
    </row>
    <row r="43" spans="1:17" x14ac:dyDescent="0.25">
      <c r="A43" s="156" t="s">
        <v>180</v>
      </c>
      <c r="B43" s="155">
        <v>26.286387015147319</v>
      </c>
      <c r="C43" s="155">
        <v>26.357011822697942</v>
      </c>
      <c r="D43" s="155">
        <v>26.987889936424814</v>
      </c>
      <c r="E43" s="155">
        <v>33.366837330118948</v>
      </c>
      <c r="F43" s="155">
        <v>35.80188124264177</v>
      </c>
      <c r="G43" s="155">
        <v>34.37485236192768</v>
      </c>
      <c r="H43" s="155">
        <v>33.456806910778397</v>
      </c>
      <c r="I43" s="155">
        <v>33.179089811671915</v>
      </c>
      <c r="J43" s="155">
        <v>30.456652805895509</v>
      </c>
      <c r="K43" s="155">
        <v>24.462873231893376</v>
      </c>
      <c r="L43" s="155">
        <v>27.445812131462631</v>
      </c>
      <c r="M43" s="155">
        <v>27.701097614550708</v>
      </c>
      <c r="N43" s="155">
        <v>26.861024263382713</v>
      </c>
      <c r="O43" s="155">
        <v>26.823587255545497</v>
      </c>
      <c r="P43" s="155">
        <v>28.960871245185835</v>
      </c>
      <c r="Q43" s="155">
        <v>30.632455782123991</v>
      </c>
    </row>
    <row r="44" spans="1:17" x14ac:dyDescent="0.25">
      <c r="A44" s="152" t="s">
        <v>193</v>
      </c>
      <c r="B44" s="151">
        <v>0.15759056982897243</v>
      </c>
      <c r="C44" s="151">
        <v>0</v>
      </c>
      <c r="D44" s="151">
        <v>0.50579597454631331</v>
      </c>
      <c r="E44" s="151">
        <v>1.4017040336400561</v>
      </c>
      <c r="F44" s="151">
        <v>4.1318624443701673</v>
      </c>
      <c r="G44" s="151">
        <v>2.4797811097214191</v>
      </c>
      <c r="H44" s="151">
        <v>2.6287165372729544</v>
      </c>
      <c r="I44" s="151">
        <v>3.2294069088203314</v>
      </c>
      <c r="J44" s="151">
        <v>0</v>
      </c>
      <c r="K44" s="151">
        <v>1.185143273476353</v>
      </c>
      <c r="L44" s="151">
        <v>0.28712305754197315</v>
      </c>
      <c r="M44" s="151">
        <v>2.7346147922701314</v>
      </c>
      <c r="N44" s="151">
        <v>1.3973629197454747</v>
      </c>
      <c r="O44" s="151">
        <v>1.8089814380908802</v>
      </c>
      <c r="P44" s="151">
        <v>4.8758843015195437</v>
      </c>
      <c r="Q44" s="151">
        <v>6.9452852927026729</v>
      </c>
    </row>
    <row r="45" spans="1:17" x14ac:dyDescent="0.25">
      <c r="A45" s="152" t="s">
        <v>187</v>
      </c>
      <c r="B45" s="151">
        <v>5.2757411941077841</v>
      </c>
      <c r="C45" s="151">
        <v>5.2091115517634554</v>
      </c>
      <c r="D45" s="151">
        <v>5.4226458118738368</v>
      </c>
      <c r="E45" s="151">
        <v>6.6709805103390005</v>
      </c>
      <c r="F45" s="151">
        <v>7.4438948206436049</v>
      </c>
      <c r="G45" s="151">
        <v>7.1407337457716826</v>
      </c>
      <c r="H45" s="151">
        <v>6.9973736807611289</v>
      </c>
      <c r="I45" s="151">
        <v>7.0058502824504165</v>
      </c>
      <c r="J45" s="151">
        <v>6.1035543961858245</v>
      </c>
      <c r="K45" s="151">
        <v>5.0275758045329848</v>
      </c>
      <c r="L45" s="151">
        <v>5.5591399320349852</v>
      </c>
      <c r="M45" s="151">
        <v>5.8184250928075993</v>
      </c>
      <c r="N45" s="151">
        <v>5.5911868233836586</v>
      </c>
      <c r="O45" s="151">
        <v>5.6149431499057698</v>
      </c>
      <c r="P45" s="151">
        <v>6.4579724456485508</v>
      </c>
      <c r="Q45" s="151">
        <v>7.0307179845185264</v>
      </c>
    </row>
    <row r="46" spans="1:17" x14ac:dyDescent="0.25">
      <c r="A46" s="150" t="s">
        <v>33</v>
      </c>
      <c r="B46" s="87">
        <v>8.4330283438911247E-2</v>
      </c>
      <c r="C46" s="87">
        <v>0.27574562133705793</v>
      </c>
      <c r="D46" s="87">
        <v>0.22044580498509969</v>
      </c>
      <c r="E46" s="87">
        <v>0.33211425123119032</v>
      </c>
      <c r="F46" s="87">
        <v>0.29494170275796261</v>
      </c>
      <c r="G46" s="87">
        <v>0.20128944886389233</v>
      </c>
      <c r="H46" s="87">
        <v>0.25106778646569738</v>
      </c>
      <c r="I46" s="87">
        <v>0.18526901636970505</v>
      </c>
      <c r="J46" s="87">
        <v>0.24202825374106318</v>
      </c>
      <c r="K46" s="87">
        <v>0.2563112297872272</v>
      </c>
      <c r="L46" s="87">
        <v>0.22348510243621478</v>
      </c>
      <c r="M46" s="87">
        <v>0.24812765527671798</v>
      </c>
      <c r="N46" s="87">
        <v>0.18091156960502142</v>
      </c>
      <c r="O46" s="87">
        <v>0.23781829426001933</v>
      </c>
      <c r="P46" s="87">
        <v>0.1521122884774444</v>
      </c>
      <c r="Q46" s="87">
        <v>0.10002221113034482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0.64551296060769836</v>
      </c>
      <c r="C49" s="87">
        <v>0.47451513002639523</v>
      </c>
      <c r="D49" s="87">
        <v>0.65112271262702315</v>
      </c>
      <c r="E49" s="87">
        <v>0.93764042667468672</v>
      </c>
      <c r="F49" s="87">
        <v>0.52936873381971949</v>
      </c>
      <c r="G49" s="87">
        <v>0.55351708591307336</v>
      </c>
      <c r="H49" s="87">
        <v>0.68093129523274243</v>
      </c>
      <c r="I49" s="87">
        <v>0.51484411037901801</v>
      </c>
      <c r="J49" s="87">
        <v>0.91091625768585516</v>
      </c>
      <c r="K49" s="87">
        <v>0.71377535228424982</v>
      </c>
      <c r="L49" s="87">
        <v>1.0307616579036516</v>
      </c>
      <c r="M49" s="87">
        <v>1.2658670232779983</v>
      </c>
      <c r="N49" s="87">
        <v>1.1456691266971717</v>
      </c>
      <c r="O49" s="87">
        <v>0.71378868132662809</v>
      </c>
      <c r="P49" s="87">
        <v>0.9453384221546024</v>
      </c>
      <c r="Q49" s="87">
        <v>0.53698505948114938</v>
      </c>
    </row>
    <row r="50" spans="1:17" x14ac:dyDescent="0.25">
      <c r="A50" s="150" t="s">
        <v>29</v>
      </c>
      <c r="B50" s="87">
        <v>1.79587386636587</v>
      </c>
      <c r="C50" s="87">
        <v>1.7166937955431258</v>
      </c>
      <c r="D50" s="87">
        <v>1.6083131425804034</v>
      </c>
      <c r="E50" s="87">
        <v>3.0372502279470552</v>
      </c>
      <c r="F50" s="87">
        <v>4.2557386041661118</v>
      </c>
      <c r="G50" s="87">
        <v>2.4841248050327422</v>
      </c>
      <c r="H50" s="87">
        <v>1.8037373419864586</v>
      </c>
      <c r="I50" s="87">
        <v>2.3149760413165978</v>
      </c>
      <c r="J50" s="87">
        <v>1.3300275242688144</v>
      </c>
      <c r="K50" s="87">
        <v>0.8428166106904218</v>
      </c>
      <c r="L50" s="87">
        <v>0.62295357514804373</v>
      </c>
      <c r="M50" s="87">
        <v>1.3550383621974653</v>
      </c>
      <c r="N50" s="87">
        <v>0.5240639655034407</v>
      </c>
      <c r="O50" s="87">
        <v>0.85595633567713136</v>
      </c>
      <c r="P50" s="87">
        <v>0.63833526739469448</v>
      </c>
      <c r="Q50" s="87">
        <v>1.4158370014726742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2.2591800889788622</v>
      </c>
      <c r="C52" s="87">
        <v>2.1522170357776353</v>
      </c>
      <c r="D52" s="87">
        <v>2.2745538697814531</v>
      </c>
      <c r="E52" s="87">
        <v>1.7961627666494415</v>
      </c>
      <c r="F52" s="87">
        <v>1.698375607773901</v>
      </c>
      <c r="G52" s="87">
        <v>3.1622512061807129</v>
      </c>
      <c r="H52" s="87">
        <v>3.7533580226251644</v>
      </c>
      <c r="I52" s="87">
        <v>3.6215603987242133</v>
      </c>
      <c r="J52" s="87">
        <v>3.338158552056953</v>
      </c>
      <c r="K52" s="87">
        <v>2.9577014189543291</v>
      </c>
      <c r="L52" s="87">
        <v>3.3757377288331156</v>
      </c>
      <c r="M52" s="87">
        <v>2.634866453812819</v>
      </c>
      <c r="N52" s="87">
        <v>3.466966564831047</v>
      </c>
      <c r="O52" s="87">
        <v>3.5521892594972329</v>
      </c>
      <c r="P52" s="87">
        <v>4.4084185289207696</v>
      </c>
      <c r="Q52" s="87">
        <v>4.4854112064416611</v>
      </c>
    </row>
    <row r="53" spans="1:17" x14ac:dyDescent="0.25">
      <c r="A53" s="150" t="s">
        <v>25</v>
      </c>
      <c r="B53" s="87">
        <v>4.725439956995342E-3</v>
      </c>
      <c r="C53" s="87">
        <v>4.0351972115861071E-3</v>
      </c>
      <c r="D53" s="87">
        <v>3.9998222904680802E-3</v>
      </c>
      <c r="E53" s="87">
        <v>4.0440597044019561E-3</v>
      </c>
      <c r="F53" s="87">
        <v>2.0520935902745951E-2</v>
      </c>
      <c r="G53" s="87">
        <v>9.0660454881066777E-2</v>
      </c>
      <c r="H53" s="87">
        <v>8.1486411801109826E-2</v>
      </c>
      <c r="I53" s="87">
        <v>8.2658521077089431E-3</v>
      </c>
      <c r="J53" s="87">
        <v>4.550117503994186E-3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0.48611855475944754</v>
      </c>
      <c r="C54" s="87">
        <v>0.58590477186765533</v>
      </c>
      <c r="D54" s="87">
        <v>0.6642104596093894</v>
      </c>
      <c r="E54" s="87">
        <v>0.56376877813222492</v>
      </c>
      <c r="F54" s="87">
        <v>0.64494923622316414</v>
      </c>
      <c r="G54" s="87">
        <v>0.6488907449001946</v>
      </c>
      <c r="H54" s="87">
        <v>0.42679282264995688</v>
      </c>
      <c r="I54" s="87">
        <v>0.36093486355317328</v>
      </c>
      <c r="J54" s="87">
        <v>0.27787369092914505</v>
      </c>
      <c r="K54" s="87">
        <v>0.2569711928167564</v>
      </c>
      <c r="L54" s="87">
        <v>0.30620186771395996</v>
      </c>
      <c r="M54" s="87">
        <v>0.31452559824259829</v>
      </c>
      <c r="N54" s="87">
        <v>0.27357559674697818</v>
      </c>
      <c r="O54" s="87">
        <v>0.25519057914475818</v>
      </c>
      <c r="P54" s="87">
        <v>0.31376793870103992</v>
      </c>
      <c r="Q54" s="87">
        <v>0.49246250599269636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</row>
    <row r="56" spans="1:17" x14ac:dyDescent="0.25">
      <c r="A56" s="152" t="s">
        <v>186</v>
      </c>
      <c r="B56" s="151">
        <v>20.853055251210563</v>
      </c>
      <c r="C56" s="151">
        <v>21.147900270934485</v>
      </c>
      <c r="D56" s="151">
        <v>21.059448150004663</v>
      </c>
      <c r="E56" s="151">
        <v>25.29415278613989</v>
      </c>
      <c r="F56" s="151">
        <v>24.226123977627996</v>
      </c>
      <c r="G56" s="151">
        <v>24.754337506434577</v>
      </c>
      <c r="H56" s="151">
        <v>23.830716692744311</v>
      </c>
      <c r="I56" s="151">
        <v>22.943832620401171</v>
      </c>
      <c r="J56" s="151">
        <v>24.353098409709684</v>
      </c>
      <c r="K56" s="151">
        <v>18.250154153884036</v>
      </c>
      <c r="L56" s="151">
        <v>21.599549141885671</v>
      </c>
      <c r="M56" s="151">
        <v>19.148057729472978</v>
      </c>
      <c r="N56" s="151">
        <v>19.872474520253579</v>
      </c>
      <c r="O56" s="151">
        <v>19.399662667548849</v>
      </c>
      <c r="P56" s="151">
        <v>17.62701449801774</v>
      </c>
      <c r="Q56" s="151">
        <v>16.656452504902791</v>
      </c>
    </row>
    <row r="57" spans="1:17" x14ac:dyDescent="0.25">
      <c r="A57" s="243" t="s">
        <v>179</v>
      </c>
      <c r="B57" s="242">
        <v>32.695002827874653</v>
      </c>
      <c r="C57" s="242">
        <v>32.767365324902848</v>
      </c>
      <c r="D57" s="242">
        <v>33.864330141462148</v>
      </c>
      <c r="E57" s="242">
        <v>42.611535446344142</v>
      </c>
      <c r="F57" s="242">
        <v>47.617595758269644</v>
      </c>
      <c r="G57" s="242">
        <v>44.405363953597984</v>
      </c>
      <c r="H57" s="242">
        <v>43.337635811961462</v>
      </c>
      <c r="I57" s="242">
        <v>43.428998272857584</v>
      </c>
      <c r="J57" s="242">
        <v>44.348617506486846</v>
      </c>
      <c r="K57" s="242">
        <v>31.168940425611659</v>
      </c>
      <c r="L57" s="242">
        <v>34.167675940765697</v>
      </c>
      <c r="M57" s="242">
        <v>36.340510267169414</v>
      </c>
      <c r="N57" s="242">
        <v>34.200388594951669</v>
      </c>
      <c r="O57" s="242">
        <v>41.510999133196044</v>
      </c>
      <c r="P57" s="242">
        <v>39.207910796024343</v>
      </c>
      <c r="Q57" s="242">
        <v>42.752906761264803</v>
      </c>
    </row>
    <row r="58" spans="1:17" hidden="1" x14ac:dyDescent="0.25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</row>
    <row r="59" spans="1:17" x14ac:dyDescent="0.2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</row>
    <row r="60" spans="1:17" ht="12.75" x14ac:dyDescent="0.25">
      <c r="A60" s="97" t="s">
        <v>40</v>
      </c>
      <c r="B60" s="96">
        <v>32.082724095621501</v>
      </c>
      <c r="C60" s="96">
        <v>34.080890155984079</v>
      </c>
      <c r="D60" s="96">
        <v>36.897895301184555</v>
      </c>
      <c r="E60" s="96">
        <v>42.949375222084299</v>
      </c>
      <c r="F60" s="96">
        <v>47.171469019370697</v>
      </c>
      <c r="G60" s="96">
        <v>46.920580708571229</v>
      </c>
      <c r="H60" s="96">
        <v>41.98445036108307</v>
      </c>
      <c r="I60" s="96">
        <v>39.775563123239301</v>
      </c>
      <c r="J60" s="96">
        <v>32.061755838452157</v>
      </c>
      <c r="K60" s="96">
        <v>27.872575796344385</v>
      </c>
      <c r="L60" s="96">
        <v>28.678132934341065</v>
      </c>
      <c r="M60" s="96">
        <v>29.425917137193135</v>
      </c>
      <c r="N60" s="96">
        <v>28.711414189690462</v>
      </c>
      <c r="O60" s="96">
        <v>25.853180252566258</v>
      </c>
      <c r="P60" s="96">
        <v>26.3298361463902</v>
      </c>
      <c r="Q60" s="96">
        <v>28.327174029394467</v>
      </c>
    </row>
    <row r="61" spans="1:17" x14ac:dyDescent="0.25">
      <c r="A61" s="132" t="s">
        <v>83</v>
      </c>
      <c r="B61" s="160">
        <v>0.31011063274040412</v>
      </c>
      <c r="C61" s="160">
        <v>0.32835128202824748</v>
      </c>
      <c r="D61" s="160">
        <v>0.35781324123803471</v>
      </c>
      <c r="E61" s="160">
        <v>0.41893195411830114</v>
      </c>
      <c r="F61" s="160">
        <v>0.46743057189484005</v>
      </c>
      <c r="G61" s="160">
        <v>0.4603891213734001</v>
      </c>
      <c r="H61" s="160">
        <v>0.4125546578586517</v>
      </c>
      <c r="I61" s="160">
        <v>0.39235690216848523</v>
      </c>
      <c r="J61" s="160">
        <v>0.30850994037959739</v>
      </c>
      <c r="K61" s="160">
        <v>0.27211944528633691</v>
      </c>
      <c r="L61" s="160">
        <v>0.27757919635965761</v>
      </c>
      <c r="M61" s="160">
        <v>0.29117476528988984</v>
      </c>
      <c r="N61" s="160">
        <v>0.28105167141301157</v>
      </c>
      <c r="O61" s="160">
        <v>0.25394115475212431</v>
      </c>
      <c r="P61" s="160">
        <v>0.26444389138804592</v>
      </c>
      <c r="Q61" s="160">
        <v>0.28805599303630042</v>
      </c>
    </row>
    <row r="62" spans="1:17" x14ac:dyDescent="0.25">
      <c r="A62" s="76" t="s">
        <v>82</v>
      </c>
      <c r="B62" s="159">
        <v>0.54177456561262916</v>
      </c>
      <c r="C62" s="159">
        <v>0.57364164400682982</v>
      </c>
      <c r="D62" s="159">
        <v>0.62511275936952415</v>
      </c>
      <c r="E62" s="159">
        <v>0.73188937592374625</v>
      </c>
      <c r="F62" s="159">
        <v>0.81661822687124852</v>
      </c>
      <c r="G62" s="159">
        <v>0.80431655645181011</v>
      </c>
      <c r="H62" s="159">
        <v>0.72074800717955712</v>
      </c>
      <c r="I62" s="159">
        <v>0.68546179264801588</v>
      </c>
      <c r="J62" s="159">
        <v>0.53897809778180339</v>
      </c>
      <c r="K62" s="159">
        <v>0.47540257798308794</v>
      </c>
      <c r="L62" s="159">
        <v>0.48494096188164199</v>
      </c>
      <c r="M62" s="159">
        <v>0.50869291577739573</v>
      </c>
      <c r="N62" s="159">
        <v>0.49100750222244477</v>
      </c>
      <c r="O62" s="159">
        <v>0.44364444260177893</v>
      </c>
      <c r="P62" s="159">
        <v>0.46199310587845394</v>
      </c>
      <c r="Q62" s="159">
        <v>0.50324430710505919</v>
      </c>
    </row>
    <row r="63" spans="1:17" x14ac:dyDescent="0.25">
      <c r="A63" s="76" t="s">
        <v>81</v>
      </c>
      <c r="B63" s="159">
        <v>0.53094447294669611</v>
      </c>
      <c r="C63" s="159">
        <v>0.56217452732037732</v>
      </c>
      <c r="D63" s="159">
        <v>0.61261673327244526</v>
      </c>
      <c r="E63" s="159">
        <v>0.71725888149752115</v>
      </c>
      <c r="F63" s="159">
        <v>0.80029399972761195</v>
      </c>
      <c r="G63" s="159">
        <v>0.78823824013353261</v>
      </c>
      <c r="H63" s="159">
        <v>0.70634022910729855</v>
      </c>
      <c r="I63" s="159">
        <v>0.67175938724819795</v>
      </c>
      <c r="J63" s="159">
        <v>0.52820390660639327</v>
      </c>
      <c r="K63" s="159">
        <v>0.46589926368970053</v>
      </c>
      <c r="L63" s="159">
        <v>0.475246974957863</v>
      </c>
      <c r="M63" s="159">
        <v>0.49852412645790611</v>
      </c>
      <c r="N63" s="159">
        <v>0.48119224494338758</v>
      </c>
      <c r="O63" s="159">
        <v>0.43477597455424255</v>
      </c>
      <c r="P63" s="159">
        <v>0.45275784740516611</v>
      </c>
      <c r="Q63" s="159">
        <v>0.49318443566501091</v>
      </c>
    </row>
    <row r="64" spans="1:17" x14ac:dyDescent="0.25">
      <c r="A64" s="76" t="s">
        <v>80</v>
      </c>
      <c r="B64" s="159">
        <v>3.1007017970061339</v>
      </c>
      <c r="C64" s="159">
        <v>3.2830844954823908</v>
      </c>
      <c r="D64" s="159">
        <v>3.5776656553021535</v>
      </c>
      <c r="E64" s="159">
        <v>4.188773056502372</v>
      </c>
      <c r="F64" s="159">
        <v>4.6736959692162738</v>
      </c>
      <c r="G64" s="159">
        <v>4.6032906493714831</v>
      </c>
      <c r="H64" s="159">
        <v>4.1250084129053608</v>
      </c>
      <c r="I64" s="159">
        <v>3.9230572033948659</v>
      </c>
      <c r="J64" s="159">
        <v>3.0846969614551951</v>
      </c>
      <c r="K64" s="159">
        <v>2.7208394808764123</v>
      </c>
      <c r="L64" s="159">
        <v>2.775429869521433</v>
      </c>
      <c r="M64" s="159">
        <v>2.9113678237952563</v>
      </c>
      <c r="N64" s="159">
        <v>2.8101500903111751</v>
      </c>
      <c r="O64" s="159">
        <v>2.5390802885912631</v>
      </c>
      <c r="P64" s="159">
        <v>2.6440939544327224</v>
      </c>
      <c r="Q64" s="159">
        <v>2.8801841696080341</v>
      </c>
    </row>
    <row r="65" spans="1:17" x14ac:dyDescent="0.25">
      <c r="A65" s="129" t="s">
        <v>79</v>
      </c>
      <c r="B65" s="158">
        <v>1.3785405929003907</v>
      </c>
      <c r="C65" s="158">
        <v>1.5229196290587574</v>
      </c>
      <c r="D65" s="158">
        <v>1.5802664305545249</v>
      </c>
      <c r="E65" s="158">
        <v>1.8501945358119074</v>
      </c>
      <c r="F65" s="158">
        <v>2.0643865465250442</v>
      </c>
      <c r="G65" s="158">
        <v>2.0332882902309466</v>
      </c>
      <c r="H65" s="158">
        <v>1.8220294875818435</v>
      </c>
      <c r="I65" s="158">
        <v>1.7328269885930525</v>
      </c>
      <c r="J65" s="158">
        <v>1.4725389338783943</v>
      </c>
      <c r="K65" s="158">
        <v>1.201803552599793</v>
      </c>
      <c r="L65" s="158">
        <v>1.2259163029007614</v>
      </c>
      <c r="M65" s="158">
        <v>1.2859605346636755</v>
      </c>
      <c r="N65" s="158">
        <v>1.2412523361307413</v>
      </c>
      <c r="O65" s="158">
        <v>1.1258995161817313</v>
      </c>
      <c r="P65" s="158">
        <v>1.1679048066522892</v>
      </c>
      <c r="Q65" s="158">
        <v>1.2721866142804059</v>
      </c>
    </row>
    <row r="66" spans="1:17" x14ac:dyDescent="0.25">
      <c r="A66" s="92" t="s">
        <v>125</v>
      </c>
      <c r="B66" s="91">
        <v>0.20037967503593193</v>
      </c>
      <c r="C66" s="91">
        <v>9.2630065021664848E-2</v>
      </c>
      <c r="D66" s="91">
        <v>0.25821360178728209</v>
      </c>
      <c r="E66" s="91">
        <v>0.30231952401311046</v>
      </c>
      <c r="F66" s="91">
        <v>0.33731823656621562</v>
      </c>
      <c r="G66" s="91">
        <v>0.33223681952682105</v>
      </c>
      <c r="H66" s="91">
        <v>0.29771738958350968</v>
      </c>
      <c r="I66" s="91">
        <v>0.28314181036030267</v>
      </c>
      <c r="J66" s="91">
        <v>7.4910553923637241E-2</v>
      </c>
      <c r="K66" s="91">
        <v>0.1963732304613027</v>
      </c>
      <c r="L66" s="91">
        <v>0.20031322436601759</v>
      </c>
      <c r="M66" s="91">
        <v>0.21012437839060305</v>
      </c>
      <c r="N66" s="91">
        <v>0.20281911343692127</v>
      </c>
      <c r="O66" s="91">
        <v>0.17180054232111627</v>
      </c>
      <c r="P66" s="91">
        <v>0.19083421683807114</v>
      </c>
      <c r="Q66" s="91">
        <v>0.20787373664809186</v>
      </c>
    </row>
    <row r="67" spans="1:17" x14ac:dyDescent="0.25">
      <c r="A67" s="92" t="s">
        <v>26</v>
      </c>
      <c r="B67" s="91">
        <v>0.37241380978902189</v>
      </c>
      <c r="C67" s="91">
        <v>0.32282173016614396</v>
      </c>
      <c r="D67" s="91">
        <v>0.4297001724347943</v>
      </c>
      <c r="E67" s="91">
        <v>0.50309801923547204</v>
      </c>
      <c r="F67" s="91">
        <v>0.56134031443204424</v>
      </c>
      <c r="G67" s="91">
        <v>0.55288419220251228</v>
      </c>
      <c r="H67" s="91">
        <v>0.49543948403717247</v>
      </c>
      <c r="I67" s="91">
        <v>0.47118387216313706</v>
      </c>
      <c r="J67" s="91">
        <v>0.15287406402672624</v>
      </c>
      <c r="K67" s="91">
        <v>0.32678995376979963</v>
      </c>
      <c r="L67" s="91">
        <v>0.33334660318148618</v>
      </c>
      <c r="M67" s="91">
        <v>0.34967360744062564</v>
      </c>
      <c r="N67" s="91">
        <v>0.33751672031868046</v>
      </c>
      <c r="O67" s="91">
        <v>0.30495953030616796</v>
      </c>
      <c r="P67" s="91">
        <v>0.31757233280581182</v>
      </c>
      <c r="Q67" s="91">
        <v>0.34592825422084156</v>
      </c>
    </row>
    <row r="68" spans="1:17" x14ac:dyDescent="0.25">
      <c r="A68" s="92" t="s">
        <v>126</v>
      </c>
      <c r="B68" s="91">
        <v>0</v>
      </c>
      <c r="C68" s="91">
        <v>0</v>
      </c>
      <c r="D68" s="91">
        <v>0</v>
      </c>
      <c r="E68" s="91">
        <v>0</v>
      </c>
      <c r="F68" s="91">
        <v>0</v>
      </c>
      <c r="G68" s="91">
        <v>0</v>
      </c>
      <c r="H68" s="91">
        <v>0</v>
      </c>
      <c r="I68" s="91">
        <v>0</v>
      </c>
      <c r="J68" s="91">
        <v>0</v>
      </c>
      <c r="K68" s="91">
        <v>0</v>
      </c>
      <c r="L68" s="91">
        <v>0</v>
      </c>
      <c r="M68" s="91">
        <v>0</v>
      </c>
      <c r="N68" s="91">
        <v>0</v>
      </c>
      <c r="O68" s="91">
        <v>0</v>
      </c>
      <c r="P68" s="91">
        <v>0</v>
      </c>
      <c r="Q68" s="91">
        <v>0</v>
      </c>
    </row>
    <row r="69" spans="1:17" x14ac:dyDescent="0.25">
      <c r="A69" s="92" t="s">
        <v>21</v>
      </c>
      <c r="B69" s="157">
        <v>0.80574710807543692</v>
      </c>
      <c r="C69" s="157">
        <v>1.1074678338709487</v>
      </c>
      <c r="D69" s="157">
        <v>0.89235265633244842</v>
      </c>
      <c r="E69" s="157">
        <v>1.044776992563325</v>
      </c>
      <c r="F69" s="157">
        <v>1.1657279955267843</v>
      </c>
      <c r="G69" s="157">
        <v>1.1481672785016135</v>
      </c>
      <c r="H69" s="157">
        <v>1.0288726139611613</v>
      </c>
      <c r="I69" s="157">
        <v>0.97850130606961294</v>
      </c>
      <c r="J69" s="157">
        <v>1.2447543159280308</v>
      </c>
      <c r="K69" s="157">
        <v>0.67864036836869068</v>
      </c>
      <c r="L69" s="157">
        <v>0.69225647535325763</v>
      </c>
      <c r="M69" s="157">
        <v>0.7261625488324468</v>
      </c>
      <c r="N69" s="157">
        <v>0.70091650237513969</v>
      </c>
      <c r="O69" s="157">
        <v>0.64913944355444708</v>
      </c>
      <c r="P69" s="157">
        <v>0.65949825700840625</v>
      </c>
      <c r="Q69" s="157">
        <v>0.71838462341147247</v>
      </c>
    </row>
    <row r="70" spans="1:17" x14ac:dyDescent="0.25">
      <c r="A70" s="156" t="s">
        <v>183</v>
      </c>
      <c r="B70" s="204">
        <v>1.5955470342761511</v>
      </c>
      <c r="C70" s="204">
        <v>1.6898671613577441</v>
      </c>
      <c r="D70" s="204">
        <v>1.8409772577200718</v>
      </c>
      <c r="E70" s="204">
        <v>2.1537165511145435</v>
      </c>
      <c r="F70" s="204">
        <v>2.4047251904506091</v>
      </c>
      <c r="G70" s="204">
        <v>2.3699075262024256</v>
      </c>
      <c r="H70" s="204">
        <v>2.1236082508995597</v>
      </c>
      <c r="I70" s="204">
        <v>2.0200372951272674</v>
      </c>
      <c r="J70" s="204">
        <v>1.5873946010712197</v>
      </c>
      <c r="K70" s="204">
        <v>1.4003395409184043</v>
      </c>
      <c r="L70" s="204">
        <v>1.4280584699586971</v>
      </c>
      <c r="M70" s="204">
        <v>1.4971029814685952</v>
      </c>
      <c r="N70" s="204">
        <v>1.4457839525649048</v>
      </c>
      <c r="O70" s="204">
        <v>1.3070307557926812</v>
      </c>
      <c r="P70" s="204">
        <v>1.3610035677270476</v>
      </c>
      <c r="Q70" s="204">
        <v>1.4832232336561895</v>
      </c>
    </row>
    <row r="71" spans="1:17" x14ac:dyDescent="0.25">
      <c r="A71" s="152" t="s">
        <v>192</v>
      </c>
      <c r="B71" s="151">
        <v>0.17970567240322993</v>
      </c>
      <c r="C71" s="151">
        <v>0.19074627597759317</v>
      </c>
      <c r="D71" s="151">
        <v>0.20734482695234885</v>
      </c>
      <c r="E71" s="151">
        <v>0.24104047416279895</v>
      </c>
      <c r="F71" s="151">
        <v>0.27062378398051035</v>
      </c>
      <c r="G71" s="151">
        <v>0.26795457206927731</v>
      </c>
      <c r="H71" s="151">
        <v>0.24004836303665419</v>
      </c>
      <c r="I71" s="151">
        <v>0.22869229738417376</v>
      </c>
      <c r="J71" s="151">
        <v>0.178861361567522</v>
      </c>
      <c r="K71" s="151">
        <v>0.15795077597453971</v>
      </c>
      <c r="L71" s="151">
        <v>0.16074266098919754</v>
      </c>
      <c r="M71" s="151">
        <v>0.16771523172262232</v>
      </c>
      <c r="N71" s="151">
        <v>0.16261420861367235</v>
      </c>
      <c r="O71" s="151">
        <v>0.14763680917878427</v>
      </c>
      <c r="P71" s="151">
        <v>0.15365831802305663</v>
      </c>
      <c r="Q71" s="151">
        <v>0.16807455309617955</v>
      </c>
    </row>
    <row r="72" spans="1:17" x14ac:dyDescent="0.25">
      <c r="A72" s="150" t="s">
        <v>33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150" t="s">
        <v>31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30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125</v>
      </c>
      <c r="B75" s="87">
        <v>3.9936178677302009E-2</v>
      </c>
      <c r="C75" s="87">
        <v>3.4458021691698835E-2</v>
      </c>
      <c r="D75" s="87">
        <v>4.6145540141437486E-2</v>
      </c>
      <c r="E75" s="87">
        <v>8.267211538554943E-2</v>
      </c>
      <c r="F75" s="87">
        <v>6.4307096282324214E-2</v>
      </c>
      <c r="G75" s="87">
        <v>3.9915684248787234E-2</v>
      </c>
      <c r="H75" s="87">
        <v>3.6861925563307696E-2</v>
      </c>
      <c r="I75" s="87">
        <v>2.8464547444083228E-2</v>
      </c>
      <c r="J75" s="87">
        <v>3.8344281854040922E-2</v>
      </c>
      <c r="K75" s="87">
        <v>3.0707363219068945E-2</v>
      </c>
      <c r="L75" s="87">
        <v>3.7600679631495368E-2</v>
      </c>
      <c r="M75" s="87">
        <v>5.4426989792041219E-2</v>
      </c>
      <c r="N75" s="87">
        <v>4.0389506310491513E-2</v>
      </c>
      <c r="O75" s="87">
        <v>2.470277268209313E-2</v>
      </c>
      <c r="P75" s="87">
        <v>2.7132182734158176E-2</v>
      </c>
      <c r="Q75" s="87">
        <v>1.7970211650560897E-2</v>
      </c>
    </row>
    <row r="76" spans="1:17" x14ac:dyDescent="0.25">
      <c r="A76" s="150" t="s">
        <v>29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28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150" t="s">
        <v>26</v>
      </c>
      <c r="B78" s="87">
        <v>0.13976949372592792</v>
      </c>
      <c r="C78" s="87">
        <v>0.15628825428589432</v>
      </c>
      <c r="D78" s="87">
        <v>0.16119928681091136</v>
      </c>
      <c r="E78" s="87">
        <v>0.1583683587772495</v>
      </c>
      <c r="F78" s="87">
        <v>0.20631668769818615</v>
      </c>
      <c r="G78" s="87">
        <v>0.22803888782049006</v>
      </c>
      <c r="H78" s="87">
        <v>0.2031864374733465</v>
      </c>
      <c r="I78" s="87">
        <v>0.20022774994009054</v>
      </c>
      <c r="J78" s="87">
        <v>0.14051707971348107</v>
      </c>
      <c r="K78" s="87">
        <v>0.12724341275547077</v>
      </c>
      <c r="L78" s="87">
        <v>0.12314198135770217</v>
      </c>
      <c r="M78" s="87">
        <v>0.11328824193058108</v>
      </c>
      <c r="N78" s="87">
        <v>0.12222470230318083</v>
      </c>
      <c r="O78" s="87">
        <v>0.12293403649669114</v>
      </c>
      <c r="P78" s="87">
        <v>0.12652613528889844</v>
      </c>
      <c r="Q78" s="87">
        <v>0.15010434144561866</v>
      </c>
    </row>
    <row r="79" spans="1:17" x14ac:dyDescent="0.25">
      <c r="A79" s="150" t="s">
        <v>25</v>
      </c>
      <c r="B79" s="87">
        <v>0</v>
      </c>
      <c r="C79" s="87">
        <v>0</v>
      </c>
      <c r="D79" s="87">
        <v>0</v>
      </c>
      <c r="E79" s="87">
        <v>0</v>
      </c>
      <c r="F79" s="87">
        <v>0</v>
      </c>
      <c r="G79" s="87">
        <v>0</v>
      </c>
      <c r="H79" s="87">
        <v>0</v>
      </c>
      <c r="I79" s="87">
        <v>0</v>
      </c>
      <c r="J79" s="87">
        <v>0</v>
      </c>
      <c r="K79" s="87">
        <v>0</v>
      </c>
      <c r="L79" s="87">
        <v>0</v>
      </c>
      <c r="M79" s="87">
        <v>0</v>
      </c>
      <c r="N79" s="87">
        <v>0</v>
      </c>
      <c r="O79" s="87">
        <v>0</v>
      </c>
      <c r="P79" s="87">
        <v>0</v>
      </c>
      <c r="Q79" s="87">
        <v>0</v>
      </c>
    </row>
    <row r="80" spans="1:17" x14ac:dyDescent="0.25">
      <c r="A80" s="150" t="s">
        <v>86</v>
      </c>
      <c r="B80" s="87">
        <v>0</v>
      </c>
      <c r="C80" s="87">
        <v>0</v>
      </c>
      <c r="D80" s="87">
        <v>0</v>
      </c>
      <c r="E80" s="87">
        <v>0</v>
      </c>
      <c r="F80" s="87">
        <v>0</v>
      </c>
      <c r="G80" s="87">
        <v>0</v>
      </c>
      <c r="H80" s="87">
        <v>0</v>
      </c>
      <c r="I80" s="87">
        <v>0</v>
      </c>
      <c r="J80" s="87">
        <v>0</v>
      </c>
      <c r="K80" s="87">
        <v>0</v>
      </c>
      <c r="L80" s="87">
        <v>0</v>
      </c>
      <c r="M80" s="87">
        <v>0</v>
      </c>
      <c r="N80" s="87">
        <v>0</v>
      </c>
      <c r="O80" s="87">
        <v>0</v>
      </c>
      <c r="P80" s="87">
        <v>0</v>
      </c>
      <c r="Q80" s="87">
        <v>0</v>
      </c>
    </row>
    <row r="81" spans="1:17" x14ac:dyDescent="0.25">
      <c r="A81" s="150" t="s">
        <v>22</v>
      </c>
      <c r="B81" s="87">
        <v>0</v>
      </c>
      <c r="C81" s="87">
        <v>0</v>
      </c>
      <c r="D81" s="87">
        <v>0</v>
      </c>
      <c r="E81" s="87">
        <v>0</v>
      </c>
      <c r="F81" s="87">
        <v>0</v>
      </c>
      <c r="G81" s="87">
        <v>0</v>
      </c>
      <c r="H81" s="87">
        <v>0</v>
      </c>
      <c r="I81" s="87">
        <v>0</v>
      </c>
      <c r="J81" s="87">
        <v>0</v>
      </c>
      <c r="K81" s="87">
        <v>0</v>
      </c>
      <c r="L81" s="87">
        <v>0</v>
      </c>
      <c r="M81" s="87">
        <v>0</v>
      </c>
      <c r="N81" s="87">
        <v>0</v>
      </c>
      <c r="O81" s="87">
        <v>0</v>
      </c>
      <c r="P81" s="87">
        <v>0</v>
      </c>
      <c r="Q81" s="87">
        <v>0</v>
      </c>
    </row>
    <row r="82" spans="1:17" x14ac:dyDescent="0.25">
      <c r="A82" s="152" t="s">
        <v>191</v>
      </c>
      <c r="B82" s="151">
        <v>1.4158413618729211</v>
      </c>
      <c r="C82" s="151">
        <v>1.499120885380151</v>
      </c>
      <c r="D82" s="151">
        <v>1.633632430767723</v>
      </c>
      <c r="E82" s="151">
        <v>1.9126760769517448</v>
      </c>
      <c r="F82" s="151">
        <v>2.1341014064700987</v>
      </c>
      <c r="G82" s="151">
        <v>2.1019529541331483</v>
      </c>
      <c r="H82" s="151">
        <v>1.8835598878629056</v>
      </c>
      <c r="I82" s="151">
        <v>1.7913449977430937</v>
      </c>
      <c r="J82" s="151">
        <v>1.4085332395036976</v>
      </c>
      <c r="K82" s="151">
        <v>1.2423887649438645</v>
      </c>
      <c r="L82" s="151">
        <v>1.2673158089694996</v>
      </c>
      <c r="M82" s="151">
        <v>1.329387749745973</v>
      </c>
      <c r="N82" s="151">
        <v>1.2831697439512324</v>
      </c>
      <c r="O82" s="151">
        <v>1.1593939466138969</v>
      </c>
      <c r="P82" s="151">
        <v>1.2073452497039909</v>
      </c>
      <c r="Q82" s="151">
        <v>1.3151486805600099</v>
      </c>
    </row>
    <row r="83" spans="1:17" x14ac:dyDescent="0.25">
      <c r="A83" s="156" t="s">
        <v>181</v>
      </c>
      <c r="B83" s="204">
        <v>11.451291833173364</v>
      </c>
      <c r="C83" s="204">
        <v>12.152642878525917</v>
      </c>
      <c r="D83" s="204">
        <v>13.144790690890128</v>
      </c>
      <c r="E83" s="204">
        <v>15.232000444835165</v>
      </c>
      <c r="F83" s="204">
        <v>16.528394545998431</v>
      </c>
      <c r="G83" s="204">
        <v>16.570090273240901</v>
      </c>
      <c r="H83" s="204">
        <v>14.810449314276322</v>
      </c>
      <c r="I83" s="204">
        <v>13.992232538786778</v>
      </c>
      <c r="J83" s="204">
        <v>11.418292953660616</v>
      </c>
      <c r="K83" s="204">
        <v>9.8793825591918587</v>
      </c>
      <c r="L83" s="204">
        <v>10.230862385376993</v>
      </c>
      <c r="M83" s="204">
        <v>10.302271881666659</v>
      </c>
      <c r="N83" s="204">
        <v>10.138745793511038</v>
      </c>
      <c r="O83" s="204">
        <v>9.098881819731119</v>
      </c>
      <c r="P83" s="204">
        <v>9.1059737451200444</v>
      </c>
      <c r="Q83" s="204">
        <v>9.6888666461630564</v>
      </c>
    </row>
    <row r="84" spans="1:17" x14ac:dyDescent="0.25">
      <c r="A84" s="152" t="s">
        <v>190</v>
      </c>
      <c r="B84" s="151">
        <v>0.10872725219485384</v>
      </c>
      <c r="C84" s="151">
        <v>0</v>
      </c>
      <c r="D84" s="151">
        <v>0.38430531554690078</v>
      </c>
      <c r="E84" s="151">
        <v>0.97123849868050116</v>
      </c>
      <c r="F84" s="151">
        <v>2.8907340666598724</v>
      </c>
      <c r="G84" s="151">
        <v>1.852143909035872</v>
      </c>
      <c r="H84" s="151">
        <v>1.8009772853262473</v>
      </c>
      <c r="I84" s="151">
        <v>2.1051921183026892</v>
      </c>
      <c r="J84" s="151">
        <v>0</v>
      </c>
      <c r="K84" s="151">
        <v>0.74224077237462072</v>
      </c>
      <c r="L84" s="151">
        <v>0.16797877522373927</v>
      </c>
      <c r="M84" s="151">
        <v>1.5040739079411192</v>
      </c>
      <c r="N84" s="151">
        <v>0.77362530039346822</v>
      </c>
      <c r="O84" s="151">
        <v>0.90354997358718514</v>
      </c>
      <c r="P84" s="151">
        <v>2.2881638317692525</v>
      </c>
      <c r="Q84" s="151">
        <v>3.2531032814751191</v>
      </c>
    </row>
    <row r="85" spans="1:17" x14ac:dyDescent="0.25">
      <c r="A85" s="154" t="s">
        <v>33</v>
      </c>
      <c r="B85" s="83">
        <v>0</v>
      </c>
      <c r="C85" s="83">
        <v>0</v>
      </c>
      <c r="D85" s="83">
        <v>0</v>
      </c>
      <c r="E85" s="83">
        <v>0</v>
      </c>
      <c r="F85" s="83">
        <v>0</v>
      </c>
      <c r="G85" s="83">
        <v>0</v>
      </c>
      <c r="H85" s="83">
        <v>0</v>
      </c>
      <c r="I85" s="83">
        <v>0</v>
      </c>
      <c r="J85" s="83">
        <v>0</v>
      </c>
      <c r="K85" s="83">
        <v>0</v>
      </c>
      <c r="L85" s="83">
        <v>0</v>
      </c>
      <c r="M85" s="83">
        <v>0</v>
      </c>
      <c r="N85" s="83">
        <v>0</v>
      </c>
      <c r="O85" s="83">
        <v>0</v>
      </c>
      <c r="P85" s="83">
        <v>0</v>
      </c>
      <c r="Q85" s="83">
        <v>0</v>
      </c>
    </row>
    <row r="86" spans="1:17" x14ac:dyDescent="0.25">
      <c r="A86" s="154" t="s">
        <v>30</v>
      </c>
      <c r="B86" s="208">
        <v>0</v>
      </c>
      <c r="C86" s="208">
        <v>0</v>
      </c>
      <c r="D86" s="208">
        <v>0</v>
      </c>
      <c r="E86" s="208">
        <v>0</v>
      </c>
      <c r="F86" s="208">
        <v>0</v>
      </c>
      <c r="G86" s="208">
        <v>0</v>
      </c>
      <c r="H86" s="208">
        <v>0</v>
      </c>
      <c r="I86" s="208">
        <v>0</v>
      </c>
      <c r="J86" s="208">
        <v>0</v>
      </c>
      <c r="K86" s="208">
        <v>0</v>
      </c>
      <c r="L86" s="208">
        <v>0</v>
      </c>
      <c r="M86" s="208">
        <v>0.78366749761030596</v>
      </c>
      <c r="N86" s="208">
        <v>0.72550930332067765</v>
      </c>
      <c r="O86" s="208">
        <v>0.79397798868435321</v>
      </c>
      <c r="P86" s="208">
        <v>1.0185186379338786</v>
      </c>
      <c r="Q86" s="208">
        <v>1.6760524827478094</v>
      </c>
    </row>
    <row r="87" spans="1:17" x14ac:dyDescent="0.25">
      <c r="A87" s="154" t="s">
        <v>125</v>
      </c>
      <c r="B87" s="208">
        <v>0</v>
      </c>
      <c r="C87" s="208">
        <v>0</v>
      </c>
      <c r="D87" s="208">
        <v>5.3556943726220607E-2</v>
      </c>
      <c r="E87" s="208">
        <v>0.37623185169548956</v>
      </c>
      <c r="F87" s="208">
        <v>0.7191206552245305</v>
      </c>
      <c r="G87" s="208">
        <v>0.21729702364824122</v>
      </c>
      <c r="H87" s="208">
        <v>0.2327105055493969</v>
      </c>
      <c r="I87" s="208">
        <v>0.20591859639158819</v>
      </c>
      <c r="J87" s="208">
        <v>0</v>
      </c>
      <c r="K87" s="208">
        <v>0.12538925013676186</v>
      </c>
      <c r="L87" s="208">
        <v>2.0447284341470962E-2</v>
      </c>
      <c r="M87" s="208">
        <v>0.29920082632276379</v>
      </c>
      <c r="N87" s="208">
        <v>1.8758833087679418E-2</v>
      </c>
      <c r="O87" s="208">
        <v>0</v>
      </c>
      <c r="P87" s="208">
        <v>0.23640274542340217</v>
      </c>
      <c r="Q87" s="208">
        <v>0.14376581549262082</v>
      </c>
    </row>
    <row r="88" spans="1:17" x14ac:dyDescent="0.25">
      <c r="A88" s="154" t="s">
        <v>29</v>
      </c>
      <c r="B88" s="208">
        <v>0</v>
      </c>
      <c r="C88" s="208">
        <v>0</v>
      </c>
      <c r="D88" s="208">
        <v>0</v>
      </c>
      <c r="E88" s="208">
        <v>0</v>
      </c>
      <c r="F88" s="208">
        <v>0</v>
      </c>
      <c r="G88" s="208">
        <v>0</v>
      </c>
      <c r="H88" s="208">
        <v>0</v>
      </c>
      <c r="I88" s="208">
        <v>0</v>
      </c>
      <c r="J88" s="208">
        <v>0</v>
      </c>
      <c r="K88" s="208">
        <v>0</v>
      </c>
      <c r="L88" s="208">
        <v>0</v>
      </c>
      <c r="M88" s="208">
        <v>0</v>
      </c>
      <c r="N88" s="208">
        <v>0</v>
      </c>
      <c r="O88" s="208">
        <v>0</v>
      </c>
      <c r="P88" s="208">
        <v>0</v>
      </c>
      <c r="Q88" s="208">
        <v>0</v>
      </c>
    </row>
    <row r="89" spans="1:17" x14ac:dyDescent="0.25">
      <c r="A89" s="154" t="s">
        <v>26</v>
      </c>
      <c r="B89" s="208">
        <v>0.10872725219485384</v>
      </c>
      <c r="C89" s="208">
        <v>0</v>
      </c>
      <c r="D89" s="208">
        <v>0.33074837182068018</v>
      </c>
      <c r="E89" s="208">
        <v>0.5950066469850116</v>
      </c>
      <c r="F89" s="208">
        <v>2.171613411435342</v>
      </c>
      <c r="G89" s="208">
        <v>1.6348468853876308</v>
      </c>
      <c r="H89" s="208">
        <v>1.5682667797768504</v>
      </c>
      <c r="I89" s="208">
        <v>1.899273521911101</v>
      </c>
      <c r="J89" s="208">
        <v>0</v>
      </c>
      <c r="K89" s="208">
        <v>0.61685152223785888</v>
      </c>
      <c r="L89" s="208">
        <v>0.1475314908822683</v>
      </c>
      <c r="M89" s="208">
        <v>0.42120558400804947</v>
      </c>
      <c r="N89" s="208">
        <v>2.9357163985111137E-2</v>
      </c>
      <c r="O89" s="208">
        <v>0.10957198490283196</v>
      </c>
      <c r="P89" s="208">
        <v>1.0332424484119718</v>
      </c>
      <c r="Q89" s="208">
        <v>1.433284983234689</v>
      </c>
    </row>
    <row r="90" spans="1:17" x14ac:dyDescent="0.25">
      <c r="A90" s="152" t="s">
        <v>189</v>
      </c>
      <c r="B90" s="151">
        <v>11.342564580978511</v>
      </c>
      <c r="C90" s="151">
        <v>12.152642878525917</v>
      </c>
      <c r="D90" s="151">
        <v>12.760485375343228</v>
      </c>
      <c r="E90" s="151">
        <v>14.260761946154664</v>
      </c>
      <c r="F90" s="151">
        <v>13.63766047933856</v>
      </c>
      <c r="G90" s="151">
        <v>14.717946364205028</v>
      </c>
      <c r="H90" s="151">
        <v>13.009472028950075</v>
      </c>
      <c r="I90" s="151">
        <v>11.887040420484089</v>
      </c>
      <c r="J90" s="151">
        <v>11.418292953660616</v>
      </c>
      <c r="K90" s="151">
        <v>9.1371417868172387</v>
      </c>
      <c r="L90" s="151">
        <v>10.062883610153253</v>
      </c>
      <c r="M90" s="151">
        <v>8.7981979737255394</v>
      </c>
      <c r="N90" s="151">
        <v>9.3651204931175709</v>
      </c>
      <c r="O90" s="151">
        <v>8.1953318461439331</v>
      </c>
      <c r="P90" s="151">
        <v>6.8178099133507919</v>
      </c>
      <c r="Q90" s="151">
        <v>6.4357633646879373</v>
      </c>
    </row>
    <row r="91" spans="1:17" x14ac:dyDescent="0.25">
      <c r="A91" s="156" t="s">
        <v>180</v>
      </c>
      <c r="B91" s="155">
        <v>4.4918258914083564</v>
      </c>
      <c r="C91" s="155">
        <v>4.7755483985285299</v>
      </c>
      <c r="D91" s="155">
        <v>5.1411630323887856</v>
      </c>
      <c r="E91" s="155">
        <v>5.928015814484211</v>
      </c>
      <c r="F91" s="155">
        <v>6.3295417265315352</v>
      </c>
      <c r="G91" s="155">
        <v>6.4018132100535805</v>
      </c>
      <c r="H91" s="155">
        <v>5.7136588529869652</v>
      </c>
      <c r="I91" s="155">
        <v>5.3732427023802742</v>
      </c>
      <c r="J91" s="155">
        <v>4.4859668224203233</v>
      </c>
      <c r="K91" s="155">
        <v>3.8384193104763171</v>
      </c>
      <c r="L91" s="155">
        <v>4.0088752282327382</v>
      </c>
      <c r="M91" s="155">
        <v>3.9789713157585642</v>
      </c>
      <c r="N91" s="155">
        <v>3.9537901861538711</v>
      </c>
      <c r="O91" s="155">
        <v>3.54048327734872</v>
      </c>
      <c r="P91" s="155">
        <v>3.4681831870664483</v>
      </c>
      <c r="Q91" s="155">
        <v>3.6536922929960038</v>
      </c>
    </row>
    <row r="92" spans="1:17" x14ac:dyDescent="0.25">
      <c r="A92" s="152" t="s">
        <v>193</v>
      </c>
      <c r="B92" s="151">
        <v>2.9900282726913471E-2</v>
      </c>
      <c r="C92" s="151">
        <v>0</v>
      </c>
      <c r="D92" s="151">
        <v>0.10690526106349861</v>
      </c>
      <c r="E92" s="151">
        <v>0.27566550081047486</v>
      </c>
      <c r="F92" s="151">
        <v>0.81134449866306013</v>
      </c>
      <c r="G92" s="151">
        <v>0.51429553937077399</v>
      </c>
      <c r="H92" s="151">
        <v>0.50057577402476339</v>
      </c>
      <c r="I92" s="151">
        <v>0.58362521378162524</v>
      </c>
      <c r="J92" s="151">
        <v>0</v>
      </c>
      <c r="K92" s="151">
        <v>0.20697514007549064</v>
      </c>
      <c r="L92" s="151">
        <v>4.6660494375127405E-2</v>
      </c>
      <c r="M92" s="151">
        <v>0.43829716629645477</v>
      </c>
      <c r="N92" s="151">
        <v>0.22970695114672715</v>
      </c>
      <c r="O92" s="151">
        <v>0.26656920597405237</v>
      </c>
      <c r="P92" s="151">
        <v>0.65784415588221401</v>
      </c>
      <c r="Q92" s="151">
        <v>0.93607608230532857</v>
      </c>
    </row>
    <row r="93" spans="1:17" x14ac:dyDescent="0.25">
      <c r="A93" s="152" t="s">
        <v>187</v>
      </c>
      <c r="B93" s="151">
        <v>0.50539287700962054</v>
      </c>
      <c r="C93" s="151">
        <v>0.53644277281841757</v>
      </c>
      <c r="D93" s="151">
        <v>0.58312348867528585</v>
      </c>
      <c r="E93" s="151">
        <v>0.67788699757654669</v>
      </c>
      <c r="F93" s="151">
        <v>0.76108522866349937</v>
      </c>
      <c r="G93" s="151">
        <v>0.75357850575861818</v>
      </c>
      <c r="H93" s="151">
        <v>0.67509684693939565</v>
      </c>
      <c r="I93" s="151">
        <v>0.64315976551695031</v>
      </c>
      <c r="J93" s="151">
        <v>0.50301839056941855</v>
      </c>
      <c r="K93" s="151">
        <v>0.44421078104065403</v>
      </c>
      <c r="L93" s="151">
        <v>0.45206250202958254</v>
      </c>
      <c r="M93" s="151">
        <v>0.4716717193458374</v>
      </c>
      <c r="N93" s="151">
        <v>0.45732592430081431</v>
      </c>
      <c r="O93" s="151">
        <v>0.41520443258999234</v>
      </c>
      <c r="P93" s="151">
        <v>0.43213894354920757</v>
      </c>
      <c r="Q93" s="151">
        <v>0.47268225207040077</v>
      </c>
    </row>
    <row r="94" spans="1:17" x14ac:dyDescent="0.25">
      <c r="A94" s="150" t="s">
        <v>33</v>
      </c>
      <c r="B94" s="87">
        <v>0</v>
      </c>
      <c r="C94" s="87">
        <v>0</v>
      </c>
      <c r="D94" s="87">
        <v>0</v>
      </c>
      <c r="E94" s="87">
        <v>0</v>
      </c>
      <c r="F94" s="87">
        <v>0</v>
      </c>
      <c r="G94" s="87">
        <v>0</v>
      </c>
      <c r="H94" s="87">
        <v>0</v>
      </c>
      <c r="I94" s="87">
        <v>0</v>
      </c>
      <c r="J94" s="87">
        <v>0</v>
      </c>
      <c r="K94" s="87">
        <v>0</v>
      </c>
      <c r="L94" s="87">
        <v>0</v>
      </c>
      <c r="M94" s="87">
        <v>0</v>
      </c>
      <c r="N94" s="87">
        <v>0</v>
      </c>
      <c r="O94" s="87">
        <v>0</v>
      </c>
      <c r="P94" s="87">
        <v>0</v>
      </c>
      <c r="Q94" s="87">
        <v>0</v>
      </c>
    </row>
    <row r="95" spans="1:17" x14ac:dyDescent="0.25">
      <c r="A95" s="150" t="s">
        <v>31</v>
      </c>
      <c r="B95" s="87">
        <v>0</v>
      </c>
      <c r="C95" s="87">
        <v>0</v>
      </c>
      <c r="D95" s="87">
        <v>0</v>
      </c>
      <c r="E95" s="87">
        <v>0</v>
      </c>
      <c r="F95" s="87">
        <v>0</v>
      </c>
      <c r="G95" s="87">
        <v>0</v>
      </c>
      <c r="H95" s="87">
        <v>0</v>
      </c>
      <c r="I95" s="87">
        <v>0</v>
      </c>
      <c r="J95" s="87">
        <v>0</v>
      </c>
      <c r="K95" s="87">
        <v>0</v>
      </c>
      <c r="L95" s="87">
        <v>0</v>
      </c>
      <c r="M95" s="87">
        <v>0</v>
      </c>
      <c r="N95" s="87">
        <v>0</v>
      </c>
      <c r="O95" s="87">
        <v>0</v>
      </c>
      <c r="P95" s="87">
        <v>0</v>
      </c>
      <c r="Q95" s="87">
        <v>0</v>
      </c>
    </row>
    <row r="96" spans="1:17" x14ac:dyDescent="0.25">
      <c r="A96" s="150" t="s">
        <v>30</v>
      </c>
      <c r="B96" s="87">
        <v>0</v>
      </c>
      <c r="C96" s="87">
        <v>0</v>
      </c>
      <c r="D96" s="87">
        <v>0</v>
      </c>
      <c r="E96" s="87">
        <v>0</v>
      </c>
      <c r="F96" s="87">
        <v>0</v>
      </c>
      <c r="G96" s="87">
        <v>0</v>
      </c>
      <c r="H96" s="87">
        <v>0</v>
      </c>
      <c r="I96" s="87">
        <v>0</v>
      </c>
      <c r="J96" s="87">
        <v>0</v>
      </c>
      <c r="K96" s="87">
        <v>0</v>
      </c>
      <c r="L96" s="87">
        <v>0</v>
      </c>
      <c r="M96" s="87">
        <v>0</v>
      </c>
      <c r="N96" s="87">
        <v>0</v>
      </c>
      <c r="O96" s="87">
        <v>0</v>
      </c>
      <c r="P96" s="87">
        <v>0</v>
      </c>
      <c r="Q96" s="87">
        <v>0</v>
      </c>
    </row>
    <row r="97" spans="1:17" x14ac:dyDescent="0.25">
      <c r="A97" s="150" t="s">
        <v>125</v>
      </c>
      <c r="B97" s="87">
        <v>0.11231398524362418</v>
      </c>
      <c r="C97" s="87">
        <v>9.6907562715947831E-2</v>
      </c>
      <c r="D97" s="87">
        <v>0.12977680104005912</v>
      </c>
      <c r="E97" s="87">
        <v>0.23250183304966821</v>
      </c>
      <c r="F97" s="87">
        <v>0.18085321385589359</v>
      </c>
      <c r="G97" s="87">
        <v>0.11225634800796409</v>
      </c>
      <c r="H97" s="87">
        <v>0.10366815005567798</v>
      </c>
      <c r="I97" s="87">
        <v>8.0051894484792552E-2</v>
      </c>
      <c r="J97" s="87">
        <v>0.10783703521388241</v>
      </c>
      <c r="K97" s="87">
        <v>8.6359447841145159E-2</v>
      </c>
      <c r="L97" s="87">
        <v>0.10574577531330571</v>
      </c>
      <c r="M97" s="87">
        <v>0.1530670267116096</v>
      </c>
      <c r="N97" s="87">
        <v>0.11358889523228341</v>
      </c>
      <c r="O97" s="87">
        <v>6.947251686025975E-2</v>
      </c>
      <c r="P97" s="87">
        <v>7.6304836170104584E-2</v>
      </c>
      <c r="Q97" s="87">
        <v>5.0538287662785744E-2</v>
      </c>
    </row>
    <row r="98" spans="1:17" x14ac:dyDescent="0.25">
      <c r="A98" s="150" t="s">
        <v>29</v>
      </c>
      <c r="B98" s="87">
        <v>0</v>
      </c>
      <c r="C98" s="87">
        <v>0</v>
      </c>
      <c r="D98" s="87">
        <v>0</v>
      </c>
      <c r="E98" s="87">
        <v>0</v>
      </c>
      <c r="F98" s="87">
        <v>0</v>
      </c>
      <c r="G98" s="87">
        <v>0</v>
      </c>
      <c r="H98" s="87">
        <v>0</v>
      </c>
      <c r="I98" s="87">
        <v>0</v>
      </c>
      <c r="J98" s="87">
        <v>0</v>
      </c>
      <c r="K98" s="87">
        <v>0</v>
      </c>
      <c r="L98" s="87">
        <v>0</v>
      </c>
      <c r="M98" s="87">
        <v>0</v>
      </c>
      <c r="N98" s="87">
        <v>0</v>
      </c>
      <c r="O98" s="87">
        <v>0</v>
      </c>
      <c r="P98" s="87">
        <v>0</v>
      </c>
      <c r="Q98" s="87">
        <v>0</v>
      </c>
    </row>
    <row r="99" spans="1:17" x14ac:dyDescent="0.25">
      <c r="A99" s="150" t="s">
        <v>28</v>
      </c>
      <c r="B99" s="87">
        <v>0</v>
      </c>
      <c r="C99" s="87">
        <v>0</v>
      </c>
      <c r="D99" s="87">
        <v>0</v>
      </c>
      <c r="E99" s="87">
        <v>0</v>
      </c>
      <c r="F99" s="87">
        <v>0</v>
      </c>
      <c r="G99" s="87">
        <v>0</v>
      </c>
      <c r="H99" s="87">
        <v>0</v>
      </c>
      <c r="I99" s="87">
        <v>0</v>
      </c>
      <c r="J99" s="87">
        <v>0</v>
      </c>
      <c r="K99" s="87">
        <v>0</v>
      </c>
      <c r="L99" s="87">
        <v>0</v>
      </c>
      <c r="M99" s="87">
        <v>0</v>
      </c>
      <c r="N99" s="87">
        <v>0</v>
      </c>
      <c r="O99" s="87">
        <v>0</v>
      </c>
      <c r="P99" s="87">
        <v>0</v>
      </c>
      <c r="Q99" s="87">
        <v>0</v>
      </c>
    </row>
    <row r="100" spans="1:17" x14ac:dyDescent="0.25">
      <c r="A100" s="150" t="s">
        <v>26</v>
      </c>
      <c r="B100" s="87">
        <v>0.39307889176599642</v>
      </c>
      <c r="C100" s="87">
        <v>0.43953521010246976</v>
      </c>
      <c r="D100" s="87">
        <v>0.45334668763522668</v>
      </c>
      <c r="E100" s="87">
        <v>0.44538516452687849</v>
      </c>
      <c r="F100" s="87">
        <v>0.58023201480760578</v>
      </c>
      <c r="G100" s="87">
        <v>0.64132215775065404</v>
      </c>
      <c r="H100" s="87">
        <v>0.57142869688371767</v>
      </c>
      <c r="I100" s="87">
        <v>0.56310787103215776</v>
      </c>
      <c r="J100" s="87">
        <v>0.39518135535553611</v>
      </c>
      <c r="K100" s="87">
        <v>0.3578513331995089</v>
      </c>
      <c r="L100" s="87">
        <v>0.34631672671627683</v>
      </c>
      <c r="M100" s="87">
        <v>0.3186046926342278</v>
      </c>
      <c r="N100" s="87">
        <v>0.34373702906853093</v>
      </c>
      <c r="O100" s="87">
        <v>0.34573191572973261</v>
      </c>
      <c r="P100" s="87">
        <v>0.35583410737910298</v>
      </c>
      <c r="Q100" s="87">
        <v>0.42214396440761504</v>
      </c>
    </row>
    <row r="101" spans="1:17" x14ac:dyDescent="0.25">
      <c r="A101" s="150" t="s">
        <v>25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86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22</v>
      </c>
      <c r="B103" s="87">
        <v>0</v>
      </c>
      <c r="C103" s="87">
        <v>0</v>
      </c>
      <c r="D103" s="87">
        <v>0</v>
      </c>
      <c r="E103" s="87">
        <v>0</v>
      </c>
      <c r="F103" s="87">
        <v>0</v>
      </c>
      <c r="G103" s="87">
        <v>0</v>
      </c>
      <c r="H103" s="87">
        <v>0</v>
      </c>
      <c r="I103" s="87">
        <v>0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0</v>
      </c>
    </row>
    <row r="104" spans="1:17" x14ac:dyDescent="0.25">
      <c r="A104" s="152" t="s">
        <v>186</v>
      </c>
      <c r="B104" s="151">
        <v>3.9565327316718224</v>
      </c>
      <c r="C104" s="151">
        <v>4.2391056257101125</v>
      </c>
      <c r="D104" s="151">
        <v>4.4511342826500009</v>
      </c>
      <c r="E104" s="151">
        <v>4.9744633160971894</v>
      </c>
      <c r="F104" s="151">
        <v>4.7571119992049757</v>
      </c>
      <c r="G104" s="151">
        <v>5.1339391649241879</v>
      </c>
      <c r="H104" s="151">
        <v>4.5379862320228064</v>
      </c>
      <c r="I104" s="151">
        <v>4.1464577230816992</v>
      </c>
      <c r="J104" s="151">
        <v>3.9829484318509052</v>
      </c>
      <c r="K104" s="151">
        <v>3.1872333893601725</v>
      </c>
      <c r="L104" s="151">
        <v>3.510152231828028</v>
      </c>
      <c r="M104" s="151">
        <v>3.0690024301162722</v>
      </c>
      <c r="N104" s="151">
        <v>3.2667573107063297</v>
      </c>
      <c r="O104" s="151">
        <v>2.8587096387846755</v>
      </c>
      <c r="P104" s="151">
        <v>2.3782000876350269</v>
      </c>
      <c r="Q104" s="151">
        <v>2.2449339586202748</v>
      </c>
    </row>
    <row r="105" spans="1:17" x14ac:dyDescent="0.25">
      <c r="A105" s="243" t="s">
        <v>179</v>
      </c>
      <c r="B105" s="242">
        <v>8.6819872755573773</v>
      </c>
      <c r="C105" s="242">
        <v>9.1926601396752883</v>
      </c>
      <c r="D105" s="242">
        <v>10.017489500448885</v>
      </c>
      <c r="E105" s="242">
        <v>11.728594607796536</v>
      </c>
      <c r="F105" s="242">
        <v>13.086382242155103</v>
      </c>
      <c r="G105" s="242">
        <v>12.889246841513156</v>
      </c>
      <c r="H105" s="242">
        <v>11.550053148287523</v>
      </c>
      <c r="I105" s="242">
        <v>10.984588312892363</v>
      </c>
      <c r="J105" s="242">
        <v>8.6371736211986097</v>
      </c>
      <c r="K105" s="242">
        <v>7.6183700653224777</v>
      </c>
      <c r="L105" s="242">
        <v>7.7712235451512788</v>
      </c>
      <c r="M105" s="242">
        <v>8.1518507923151908</v>
      </c>
      <c r="N105" s="242">
        <v>7.8684404124398863</v>
      </c>
      <c r="O105" s="242">
        <v>7.1094430230126031</v>
      </c>
      <c r="P105" s="242">
        <v>7.4034820407199815</v>
      </c>
      <c r="Q105" s="242">
        <v>8.064536336884407</v>
      </c>
    </row>
    <row r="106" spans="1:17" hidden="1" x14ac:dyDescent="0.25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</row>
    <row r="108" spans="1:17" ht="12.75" x14ac:dyDescent="0.25">
      <c r="A108" s="97" t="s">
        <v>39</v>
      </c>
      <c r="B108" s="96">
        <v>3.2549423629792891</v>
      </c>
      <c r="C108" s="96">
        <v>3.4140425495037694</v>
      </c>
      <c r="D108" s="96">
        <v>4.217408994409066</v>
      </c>
      <c r="E108" s="96">
        <v>4.1760138399542495</v>
      </c>
      <c r="F108" s="96">
        <v>4.211021110978642</v>
      </c>
      <c r="G108" s="96">
        <v>4.9114765646154845</v>
      </c>
      <c r="H108" s="96">
        <v>5.1390725508540962</v>
      </c>
      <c r="I108" s="96">
        <v>4.8613296676748288</v>
      </c>
      <c r="J108" s="96">
        <v>3.6909544382629118</v>
      </c>
      <c r="K108" s="96">
        <v>4.6620480953932679</v>
      </c>
      <c r="L108" s="96">
        <v>5.447449392981409</v>
      </c>
      <c r="M108" s="96">
        <v>5.0735336635536168</v>
      </c>
      <c r="N108" s="96">
        <v>5.4476156689192141</v>
      </c>
      <c r="O108" s="96">
        <v>4.9223562609739098</v>
      </c>
      <c r="P108" s="96">
        <v>4.3702509366447266</v>
      </c>
      <c r="Q108" s="96">
        <v>2.9273841469030257</v>
      </c>
    </row>
    <row r="109" spans="1:17" x14ac:dyDescent="0.25">
      <c r="A109" s="132" t="s">
        <v>83</v>
      </c>
      <c r="B109" s="160">
        <v>3.2134967865415469E-2</v>
      </c>
      <c r="C109" s="160">
        <v>3.3593992684389624E-2</v>
      </c>
      <c r="D109" s="160">
        <v>4.174588260745489E-2</v>
      </c>
      <c r="E109" s="160">
        <v>4.1557681382967143E-2</v>
      </c>
      <c r="F109" s="160">
        <v>4.2393672098814943E-2</v>
      </c>
      <c r="G109" s="160">
        <v>4.9040885211569761E-2</v>
      </c>
      <c r="H109" s="160">
        <v>5.1373195469959887E-2</v>
      </c>
      <c r="I109" s="160">
        <v>4.8734529697760036E-2</v>
      </c>
      <c r="J109" s="160">
        <v>3.6280748213767783E-2</v>
      </c>
      <c r="K109" s="160">
        <v>4.6381669762630771E-2</v>
      </c>
      <c r="L109" s="160">
        <v>5.3846147475731944E-2</v>
      </c>
      <c r="M109" s="160">
        <v>5.1029061872814849E-2</v>
      </c>
      <c r="N109" s="160">
        <v>5.4307381762858403E-2</v>
      </c>
      <c r="O109" s="160">
        <v>4.91677530524601E-2</v>
      </c>
      <c r="P109" s="160">
        <v>4.4415064177616197E-2</v>
      </c>
      <c r="Q109" s="160">
        <v>3.0016113320147274E-2</v>
      </c>
    </row>
    <row r="110" spans="1:17" x14ac:dyDescent="0.25">
      <c r="A110" s="76" t="s">
        <v>82</v>
      </c>
      <c r="B110" s="159">
        <v>5.8383812592052046E-2</v>
      </c>
      <c r="C110" s="159">
        <v>6.1034614421227568E-2</v>
      </c>
      <c r="D110" s="159">
        <v>7.5845222464545309E-2</v>
      </c>
      <c r="E110" s="159">
        <v>7.5503292605890865E-2</v>
      </c>
      <c r="F110" s="159">
        <v>7.7022146630801286E-2</v>
      </c>
      <c r="G110" s="159">
        <v>8.9099010882225702E-2</v>
      </c>
      <c r="H110" s="159">
        <v>9.3336424954107114E-2</v>
      </c>
      <c r="I110" s="159">
        <v>8.854241462298193E-2</v>
      </c>
      <c r="J110" s="159">
        <v>6.5915995724138227E-2</v>
      </c>
      <c r="K110" s="159">
        <v>8.4267665257018648E-2</v>
      </c>
      <c r="L110" s="159">
        <v>9.7829361342244014E-2</v>
      </c>
      <c r="M110" s="159">
        <v>9.2711192293956635E-2</v>
      </c>
      <c r="N110" s="159">
        <v>9.8667346190817712E-2</v>
      </c>
      <c r="O110" s="159">
        <v>8.9329508335265678E-2</v>
      </c>
      <c r="P110" s="159">
        <v>8.0694674849844661E-2</v>
      </c>
      <c r="Q110" s="159">
        <v>5.4534211522001115E-2</v>
      </c>
    </row>
    <row r="111" spans="1:17" x14ac:dyDescent="0.25">
      <c r="A111" s="76" t="s">
        <v>81</v>
      </c>
      <c r="B111" s="159">
        <v>5.3543439611261297E-2</v>
      </c>
      <c r="C111" s="159">
        <v>5.5974473854496082E-2</v>
      </c>
      <c r="D111" s="159">
        <v>6.9557192456901978E-2</v>
      </c>
      <c r="E111" s="159">
        <v>6.9243610662131624E-2</v>
      </c>
      <c r="F111" s="159">
        <v>7.063654245521879E-2</v>
      </c>
      <c r="G111" s="159">
        <v>8.1712161244588008E-2</v>
      </c>
      <c r="H111" s="159">
        <v>8.5598267930546007E-2</v>
      </c>
      <c r="I111" s="159">
        <v>8.1201710198800542E-2</v>
      </c>
      <c r="J111" s="159">
        <v>6.0451158973335285E-2</v>
      </c>
      <c r="K111" s="159">
        <v>7.7281363541602421E-2</v>
      </c>
      <c r="L111" s="159">
        <v>8.9718712579414259E-2</v>
      </c>
      <c r="M111" s="159">
        <v>8.5024870858729673E-2</v>
      </c>
      <c r="N111" s="159">
        <v>9.0487223389906696E-2</v>
      </c>
      <c r="O111" s="159">
        <v>8.1923549057570211E-2</v>
      </c>
      <c r="P111" s="159">
        <v>7.4004595759496694E-2</v>
      </c>
      <c r="Q111" s="159">
        <v>5.0012993871755437E-2</v>
      </c>
    </row>
    <row r="112" spans="1:17" x14ac:dyDescent="0.25">
      <c r="A112" s="76" t="s">
        <v>80</v>
      </c>
      <c r="B112" s="159">
        <v>0.32792639516872163</v>
      </c>
      <c r="C112" s="159">
        <v>0.34281524619703752</v>
      </c>
      <c r="D112" s="159">
        <v>0.42600250462152817</v>
      </c>
      <c r="E112" s="159">
        <v>0.42408197526636976</v>
      </c>
      <c r="F112" s="159">
        <v>0.43261297560813533</v>
      </c>
      <c r="G112" s="159">
        <v>0.50044551999134923</v>
      </c>
      <c r="H112" s="159">
        <v>0.52424595130505303</v>
      </c>
      <c r="I112" s="159">
        <v>0.49731926638174756</v>
      </c>
      <c r="J112" s="159">
        <v>0.37023267070290816</v>
      </c>
      <c r="K112" s="159">
        <v>0.47330913262044294</v>
      </c>
      <c r="L112" s="159">
        <v>0.54948158371876565</v>
      </c>
      <c r="M112" s="159">
        <v>0.52073418523013915</v>
      </c>
      <c r="N112" s="159">
        <v>0.55418832242592875</v>
      </c>
      <c r="O112" s="159">
        <v>0.50174016306988733</v>
      </c>
      <c r="P112" s="159">
        <v>0.4532405928629607</v>
      </c>
      <c r="Q112" s="159">
        <v>0.30630420665972197</v>
      </c>
    </row>
    <row r="113" spans="1:17" x14ac:dyDescent="0.25">
      <c r="A113" s="129" t="s">
        <v>79</v>
      </c>
      <c r="B113" s="158">
        <v>0.14294914253755181</v>
      </c>
      <c r="C113" s="158">
        <v>0.15591958643766879</v>
      </c>
      <c r="D113" s="158">
        <v>0.18449658710655631</v>
      </c>
      <c r="E113" s="158">
        <v>0.18366482882433802</v>
      </c>
      <c r="F113" s="158">
        <v>0.18735950298842294</v>
      </c>
      <c r="G113" s="158">
        <v>0.21673696626079383</v>
      </c>
      <c r="H113" s="158">
        <v>0.22704464826126364</v>
      </c>
      <c r="I113" s="158">
        <v>0.21538302323195302</v>
      </c>
      <c r="J113" s="158">
        <v>0.17329045507234669</v>
      </c>
      <c r="K113" s="158">
        <v>0.20498452161077557</v>
      </c>
      <c r="L113" s="158">
        <v>0.23797389868419713</v>
      </c>
      <c r="M113" s="158">
        <v>0.22552374439682785</v>
      </c>
      <c r="N113" s="158">
        <v>0.24001233089633967</v>
      </c>
      <c r="O113" s="158">
        <v>0.21814621740174223</v>
      </c>
      <c r="P113" s="158">
        <v>0.19629307718662331</v>
      </c>
      <c r="Q113" s="158">
        <v>0.13265668659696458</v>
      </c>
    </row>
    <row r="114" spans="1:17" x14ac:dyDescent="0.25">
      <c r="A114" s="92" t="s">
        <v>125</v>
      </c>
      <c r="B114" s="91">
        <v>2.077857037787605E-2</v>
      </c>
      <c r="C114" s="91">
        <v>9.4836530794463313E-3</v>
      </c>
      <c r="D114" s="91">
        <v>3.0146516658920573E-2</v>
      </c>
      <c r="E114" s="91">
        <v>3.0010608373004101E-2</v>
      </c>
      <c r="F114" s="91">
        <v>3.061431361212889E-2</v>
      </c>
      <c r="G114" s="91">
        <v>3.5414555176629267E-2</v>
      </c>
      <c r="H114" s="91">
        <v>3.7098817807257503E-2</v>
      </c>
      <c r="I114" s="91">
        <v>3.5193322541845595E-2</v>
      </c>
      <c r="J114" s="91">
        <v>8.8155794597283548E-3</v>
      </c>
      <c r="K114" s="91">
        <v>3.3494220096283348E-2</v>
      </c>
      <c r="L114" s="91">
        <v>3.8884643957820306E-2</v>
      </c>
      <c r="M114" s="91">
        <v>3.6850303976162339E-2</v>
      </c>
      <c r="N114" s="91">
        <v>3.9217721287895503E-2</v>
      </c>
      <c r="O114" s="91">
        <v>3.3286841246737135E-2</v>
      </c>
      <c r="P114" s="91">
        <v>3.2074048708660541E-2</v>
      </c>
      <c r="Q114" s="91">
        <v>2.1675940325675991E-2</v>
      </c>
    </row>
    <row r="115" spans="1:17" x14ac:dyDescent="0.25">
      <c r="A115" s="92" t="s">
        <v>26</v>
      </c>
      <c r="B115" s="91">
        <v>3.8617821667823959E-2</v>
      </c>
      <c r="C115" s="91">
        <v>3.3051140519941298E-2</v>
      </c>
      <c r="D115" s="91">
        <v>5.0167626015759317E-2</v>
      </c>
      <c r="E115" s="91">
        <v>4.9941457396099495E-2</v>
      </c>
      <c r="F115" s="91">
        <v>5.0946099458160247E-2</v>
      </c>
      <c r="G115" s="91">
        <v>5.8934310047057549E-2</v>
      </c>
      <c r="H115" s="91">
        <v>6.1737136613113669E-2</v>
      </c>
      <c r="I115" s="91">
        <v>5.8566150892556235E-2</v>
      </c>
      <c r="J115" s="91">
        <v>1.7990435101214237E-2</v>
      </c>
      <c r="K115" s="91">
        <v>5.5738628992900663E-2</v>
      </c>
      <c r="L115" s="91">
        <v>6.4708977753641858E-2</v>
      </c>
      <c r="M115" s="91">
        <v>6.1323578088950448E-2</v>
      </c>
      <c r="N115" s="91">
        <v>6.5263260661965694E-2</v>
      </c>
      <c r="O115" s="91">
        <v>5.9086771990551762E-2</v>
      </c>
      <c r="P115" s="91">
        <v>5.3375283739496064E-2</v>
      </c>
      <c r="Q115" s="91">
        <v>3.6071513007677823E-2</v>
      </c>
    </row>
    <row r="116" spans="1:17" x14ac:dyDescent="0.25">
      <c r="A116" s="92" t="s">
        <v>126</v>
      </c>
      <c r="B116" s="91">
        <v>0</v>
      </c>
      <c r="C116" s="91">
        <v>0</v>
      </c>
      <c r="D116" s="91">
        <v>0</v>
      </c>
      <c r="E116" s="91">
        <v>0</v>
      </c>
      <c r="F116" s="91">
        <v>0</v>
      </c>
      <c r="G116" s="91">
        <v>0</v>
      </c>
      <c r="H116" s="91">
        <v>0</v>
      </c>
      <c r="I116" s="91">
        <v>0</v>
      </c>
      <c r="J116" s="91">
        <v>0</v>
      </c>
      <c r="K116" s="91">
        <v>0</v>
      </c>
      <c r="L116" s="91">
        <v>0</v>
      </c>
      <c r="M116" s="91">
        <v>0</v>
      </c>
      <c r="N116" s="91">
        <v>0</v>
      </c>
      <c r="O116" s="91">
        <v>0</v>
      </c>
      <c r="P116" s="91">
        <v>0</v>
      </c>
      <c r="Q116" s="91">
        <v>0</v>
      </c>
    </row>
    <row r="117" spans="1:17" x14ac:dyDescent="0.25">
      <c r="A117" s="92" t="s">
        <v>21</v>
      </c>
      <c r="B117" s="157">
        <v>8.3552750491851818E-2</v>
      </c>
      <c r="C117" s="157">
        <v>0.11338479283828115</v>
      </c>
      <c r="D117" s="157">
        <v>0.10418244443187644</v>
      </c>
      <c r="E117" s="157">
        <v>0.10371276305523441</v>
      </c>
      <c r="F117" s="157">
        <v>0.1057990899181338</v>
      </c>
      <c r="G117" s="157">
        <v>0.12238810103710701</v>
      </c>
      <c r="H117" s="157">
        <v>0.12820869384089248</v>
      </c>
      <c r="I117" s="157">
        <v>0.12162354979755119</v>
      </c>
      <c r="J117" s="157">
        <v>0.14648444051140411</v>
      </c>
      <c r="K117" s="157">
        <v>0.11575167252159156</v>
      </c>
      <c r="L117" s="157">
        <v>0.13438027697273497</v>
      </c>
      <c r="M117" s="157">
        <v>0.12734986233171505</v>
      </c>
      <c r="N117" s="157">
        <v>0.13553134894647847</v>
      </c>
      <c r="O117" s="157">
        <v>0.12577260416445332</v>
      </c>
      <c r="P117" s="157">
        <v>0.11084374473846668</v>
      </c>
      <c r="Q117" s="157">
        <v>7.4909233263610764E-2</v>
      </c>
    </row>
    <row r="118" spans="1:17" x14ac:dyDescent="0.25">
      <c r="A118" s="156" t="s">
        <v>183</v>
      </c>
      <c r="B118" s="204">
        <v>0.35907582846499608</v>
      </c>
      <c r="C118" s="204">
        <v>0.37618532775702768</v>
      </c>
      <c r="D118" s="204">
        <v>0.46646032226310075</v>
      </c>
      <c r="E118" s="204">
        <v>0.4614961719439204</v>
      </c>
      <c r="F118" s="204">
        <v>0.47333103922003905</v>
      </c>
      <c r="G118" s="204">
        <v>0.55006038569722981</v>
      </c>
      <c r="H118" s="204">
        <v>0.57608331382904532</v>
      </c>
      <c r="I118" s="204">
        <v>0.54731868544044271</v>
      </c>
      <c r="J118" s="204">
        <v>0.4055648357703347</v>
      </c>
      <c r="K118" s="204">
        <v>0.51901257733900352</v>
      </c>
      <c r="L118" s="204">
        <v>0.60131421699399801</v>
      </c>
      <c r="M118" s="204">
        <v>0.56721074260389071</v>
      </c>
      <c r="N118" s="204">
        <v>0.60601384030285277</v>
      </c>
      <c r="O118" s="204">
        <v>0.55095969046505011</v>
      </c>
      <c r="P118" s="204">
        <v>0.49746434772649684</v>
      </c>
      <c r="Q118" s="204">
        <v>0.33740655518055246</v>
      </c>
    </row>
    <row r="119" spans="1:17" x14ac:dyDescent="0.25">
      <c r="A119" s="152" t="s">
        <v>192</v>
      </c>
      <c r="B119" s="151">
        <v>0.31204232361329476</v>
      </c>
      <c r="C119" s="151">
        <v>0.32701635940682927</v>
      </c>
      <c r="D119" s="151">
        <v>0.4053600535346728</v>
      </c>
      <c r="E119" s="151">
        <v>0.40067135901311801</v>
      </c>
      <c r="F119" s="151">
        <v>0.41128265035306399</v>
      </c>
      <c r="G119" s="151">
        <v>0.478282977293082</v>
      </c>
      <c r="H119" s="151">
        <v>0.50089228054395507</v>
      </c>
      <c r="I119" s="151">
        <v>0.47598966626778449</v>
      </c>
      <c r="J119" s="151">
        <v>0.35246346799295825</v>
      </c>
      <c r="K119" s="151">
        <v>0.45112726004393067</v>
      </c>
      <c r="L119" s="151">
        <v>0.52250371221453362</v>
      </c>
      <c r="M119" s="151">
        <v>0.49252339145343788</v>
      </c>
      <c r="N119" s="151">
        <v>0.52652826202799263</v>
      </c>
      <c r="O119" s="151">
        <v>0.47899659526528982</v>
      </c>
      <c r="P119" s="151">
        <v>0.43245740123644694</v>
      </c>
      <c r="Q119" s="151">
        <v>0.2934742563407039</v>
      </c>
    </row>
    <row r="120" spans="1:17" x14ac:dyDescent="0.25">
      <c r="A120" s="150" t="s">
        <v>33</v>
      </c>
      <c r="B120" s="87">
        <v>0</v>
      </c>
      <c r="C120" s="87">
        <v>0</v>
      </c>
      <c r="D120" s="87">
        <v>0</v>
      </c>
      <c r="E120" s="87">
        <v>0</v>
      </c>
      <c r="F120" s="87">
        <v>0</v>
      </c>
      <c r="G120" s="87">
        <v>0</v>
      </c>
      <c r="H120" s="87">
        <v>0</v>
      </c>
      <c r="I120" s="87">
        <v>0</v>
      </c>
      <c r="J120" s="87">
        <v>0</v>
      </c>
      <c r="K120" s="87">
        <v>0</v>
      </c>
      <c r="L120" s="87">
        <v>0</v>
      </c>
      <c r="M120" s="87">
        <v>0</v>
      </c>
      <c r="N120" s="87">
        <v>0</v>
      </c>
      <c r="O120" s="87">
        <v>0</v>
      </c>
      <c r="P120" s="87">
        <v>0</v>
      </c>
      <c r="Q120" s="87">
        <v>0</v>
      </c>
    </row>
    <row r="121" spans="1:17" x14ac:dyDescent="0.25">
      <c r="A121" s="150" t="s">
        <v>31</v>
      </c>
      <c r="B121" s="87">
        <v>0</v>
      </c>
      <c r="C121" s="87">
        <v>0</v>
      </c>
      <c r="D121" s="87">
        <v>0</v>
      </c>
      <c r="E121" s="87">
        <v>0</v>
      </c>
      <c r="F121" s="87">
        <v>0</v>
      </c>
      <c r="G121" s="87">
        <v>0</v>
      </c>
      <c r="H121" s="87">
        <v>0</v>
      </c>
      <c r="I121" s="87">
        <v>0</v>
      </c>
      <c r="J121" s="87">
        <v>0</v>
      </c>
      <c r="K121" s="87">
        <v>0</v>
      </c>
      <c r="L121" s="87">
        <v>0</v>
      </c>
      <c r="M121" s="87">
        <v>0</v>
      </c>
      <c r="N121" s="87">
        <v>0</v>
      </c>
      <c r="O121" s="87">
        <v>0</v>
      </c>
      <c r="P121" s="87">
        <v>0</v>
      </c>
      <c r="Q121" s="87">
        <v>0</v>
      </c>
    </row>
    <row r="122" spans="1:17" x14ac:dyDescent="0.25">
      <c r="A122" s="150" t="s">
        <v>30</v>
      </c>
      <c r="B122" s="87">
        <v>0</v>
      </c>
      <c r="C122" s="87">
        <v>0</v>
      </c>
      <c r="D122" s="87">
        <v>0</v>
      </c>
      <c r="E122" s="87">
        <v>0</v>
      </c>
      <c r="F122" s="87">
        <v>0</v>
      </c>
      <c r="G122" s="87">
        <v>0</v>
      </c>
      <c r="H122" s="87">
        <v>0</v>
      </c>
      <c r="I122" s="87">
        <v>0</v>
      </c>
      <c r="J122" s="87">
        <v>0</v>
      </c>
      <c r="K122" s="87">
        <v>0</v>
      </c>
      <c r="L122" s="87">
        <v>0</v>
      </c>
      <c r="M122" s="87">
        <v>0</v>
      </c>
      <c r="N122" s="87">
        <v>0</v>
      </c>
      <c r="O122" s="87">
        <v>0</v>
      </c>
      <c r="P122" s="87">
        <v>0</v>
      </c>
      <c r="Q122" s="87">
        <v>0</v>
      </c>
    </row>
    <row r="123" spans="1:17" x14ac:dyDescent="0.25">
      <c r="A123" s="150" t="s">
        <v>125</v>
      </c>
      <c r="B123" s="87">
        <v>6.9345490456967071E-2</v>
      </c>
      <c r="C123" s="87">
        <v>5.9075002897066187E-2</v>
      </c>
      <c r="D123" s="87">
        <v>9.0214735024078105E-2</v>
      </c>
      <c r="E123" s="87">
        <v>0.13742235174016945</v>
      </c>
      <c r="F123" s="87">
        <v>9.7731221574407931E-2</v>
      </c>
      <c r="G123" s="87">
        <v>7.124712280805838E-2</v>
      </c>
      <c r="H123" s="87">
        <v>7.6917225041969406E-2</v>
      </c>
      <c r="I123" s="87">
        <v>5.9244804452737609E-2</v>
      </c>
      <c r="J123" s="87">
        <v>7.5561085085851132E-2</v>
      </c>
      <c r="K123" s="87">
        <v>8.7704087217813448E-2</v>
      </c>
      <c r="L123" s="87">
        <v>0.12222327643665197</v>
      </c>
      <c r="M123" s="87">
        <v>0.1598338166643809</v>
      </c>
      <c r="N123" s="87">
        <v>0.1307771119334015</v>
      </c>
      <c r="O123" s="87">
        <v>8.0146300059940473E-2</v>
      </c>
      <c r="P123" s="87">
        <v>7.6361067764166263E-2</v>
      </c>
      <c r="Q123" s="87">
        <v>3.1377709494283257E-2</v>
      </c>
    </row>
    <row r="124" spans="1:17" x14ac:dyDescent="0.25">
      <c r="A124" s="150" t="s">
        <v>29</v>
      </c>
      <c r="B124" s="87">
        <v>0</v>
      </c>
      <c r="C124" s="87">
        <v>0</v>
      </c>
      <c r="D124" s="87">
        <v>0</v>
      </c>
      <c r="E124" s="87">
        <v>0</v>
      </c>
      <c r="F124" s="87">
        <v>0</v>
      </c>
      <c r="G124" s="87">
        <v>0</v>
      </c>
      <c r="H124" s="87">
        <v>0</v>
      </c>
      <c r="I124" s="87">
        <v>0</v>
      </c>
      <c r="J124" s="87">
        <v>0</v>
      </c>
      <c r="K124" s="87">
        <v>0</v>
      </c>
      <c r="L124" s="87">
        <v>0</v>
      </c>
      <c r="M124" s="87">
        <v>0</v>
      </c>
      <c r="N124" s="87">
        <v>0</v>
      </c>
      <c r="O124" s="87">
        <v>0</v>
      </c>
      <c r="P124" s="87">
        <v>0</v>
      </c>
      <c r="Q124" s="87">
        <v>0</v>
      </c>
    </row>
    <row r="125" spans="1:17" x14ac:dyDescent="0.25">
      <c r="A125" s="150" t="s">
        <v>28</v>
      </c>
      <c r="B125" s="87">
        <v>0</v>
      </c>
      <c r="C125" s="87">
        <v>0</v>
      </c>
      <c r="D125" s="87">
        <v>0</v>
      </c>
      <c r="E125" s="87">
        <v>0</v>
      </c>
      <c r="F125" s="87">
        <v>0</v>
      </c>
      <c r="G125" s="87">
        <v>0</v>
      </c>
      <c r="H125" s="87">
        <v>0</v>
      </c>
      <c r="I125" s="87">
        <v>0</v>
      </c>
      <c r="J125" s="87">
        <v>0</v>
      </c>
      <c r="K125" s="87">
        <v>0</v>
      </c>
      <c r="L125" s="87">
        <v>0</v>
      </c>
      <c r="M125" s="87">
        <v>0</v>
      </c>
      <c r="N125" s="87">
        <v>0</v>
      </c>
      <c r="O125" s="87">
        <v>0</v>
      </c>
      <c r="P125" s="87">
        <v>0</v>
      </c>
      <c r="Q125" s="87">
        <v>0</v>
      </c>
    </row>
    <row r="126" spans="1:17" x14ac:dyDescent="0.25">
      <c r="A126" s="150" t="s">
        <v>26</v>
      </c>
      <c r="B126" s="87">
        <v>0.2426968331563277</v>
      </c>
      <c r="C126" s="87">
        <v>0.26794135650976308</v>
      </c>
      <c r="D126" s="87">
        <v>0.31514531851059469</v>
      </c>
      <c r="E126" s="87">
        <v>0.26324900727294853</v>
      </c>
      <c r="F126" s="87">
        <v>0.31355142877865605</v>
      </c>
      <c r="G126" s="87">
        <v>0.40703585448502361</v>
      </c>
      <c r="H126" s="87">
        <v>0.42397505550198561</v>
      </c>
      <c r="I126" s="87">
        <v>0.41674486181504689</v>
      </c>
      <c r="J126" s="87">
        <v>0.27690238290710711</v>
      </c>
      <c r="K126" s="87">
        <v>0.36342317282611719</v>
      </c>
      <c r="L126" s="87">
        <v>0.40028043577788169</v>
      </c>
      <c r="M126" s="87">
        <v>0.33268957478905697</v>
      </c>
      <c r="N126" s="87">
        <v>0.39575115009459111</v>
      </c>
      <c r="O126" s="87">
        <v>0.39885029520534937</v>
      </c>
      <c r="P126" s="87">
        <v>0.3560963334722807</v>
      </c>
      <c r="Q126" s="87">
        <v>0.26209654684642064</v>
      </c>
    </row>
    <row r="127" spans="1:17" x14ac:dyDescent="0.25">
      <c r="A127" s="150" t="s">
        <v>25</v>
      </c>
      <c r="B127" s="87">
        <v>0</v>
      </c>
      <c r="C127" s="87">
        <v>0</v>
      </c>
      <c r="D127" s="87">
        <v>0</v>
      </c>
      <c r="E127" s="87">
        <v>0</v>
      </c>
      <c r="F127" s="87">
        <v>0</v>
      </c>
      <c r="G127" s="87">
        <v>0</v>
      </c>
      <c r="H127" s="87">
        <v>0</v>
      </c>
      <c r="I127" s="87">
        <v>0</v>
      </c>
      <c r="J127" s="87">
        <v>0</v>
      </c>
      <c r="K127" s="87">
        <v>0</v>
      </c>
      <c r="L127" s="87">
        <v>0</v>
      </c>
      <c r="M127" s="87">
        <v>0</v>
      </c>
      <c r="N127" s="87">
        <v>0</v>
      </c>
      <c r="O127" s="87">
        <v>0</v>
      </c>
      <c r="P127" s="87">
        <v>0</v>
      </c>
      <c r="Q127" s="87">
        <v>0</v>
      </c>
    </row>
    <row r="128" spans="1:17" x14ac:dyDescent="0.25">
      <c r="A128" s="150" t="s">
        <v>86</v>
      </c>
      <c r="B128" s="87">
        <v>0</v>
      </c>
      <c r="C128" s="87">
        <v>0</v>
      </c>
      <c r="D128" s="87">
        <v>0</v>
      </c>
      <c r="E128" s="87">
        <v>0</v>
      </c>
      <c r="F128" s="87">
        <v>0</v>
      </c>
      <c r="G128" s="87">
        <v>0</v>
      </c>
      <c r="H128" s="87">
        <v>0</v>
      </c>
      <c r="I128" s="87">
        <v>0</v>
      </c>
      <c r="J128" s="87">
        <v>0</v>
      </c>
      <c r="K128" s="87">
        <v>0</v>
      </c>
      <c r="L128" s="87">
        <v>0</v>
      </c>
      <c r="M128" s="87">
        <v>0</v>
      </c>
      <c r="N128" s="87">
        <v>0</v>
      </c>
      <c r="O128" s="87">
        <v>0</v>
      </c>
      <c r="P128" s="87">
        <v>0</v>
      </c>
      <c r="Q128" s="87">
        <v>0</v>
      </c>
    </row>
    <row r="129" spans="1:17" x14ac:dyDescent="0.25">
      <c r="A129" s="150" t="s">
        <v>22</v>
      </c>
      <c r="B129" s="87">
        <v>0</v>
      </c>
      <c r="C129" s="87">
        <v>0</v>
      </c>
      <c r="D129" s="87">
        <v>0</v>
      </c>
      <c r="E129" s="87">
        <v>0</v>
      </c>
      <c r="F129" s="87">
        <v>0</v>
      </c>
      <c r="G129" s="87">
        <v>0</v>
      </c>
      <c r="H129" s="87">
        <v>0</v>
      </c>
      <c r="I129" s="87">
        <v>0</v>
      </c>
      <c r="J129" s="87">
        <v>0</v>
      </c>
      <c r="K129" s="87">
        <v>0</v>
      </c>
      <c r="L129" s="87">
        <v>0</v>
      </c>
      <c r="M129" s="87">
        <v>0</v>
      </c>
      <c r="N129" s="87">
        <v>0</v>
      </c>
      <c r="O129" s="87">
        <v>0</v>
      </c>
      <c r="P129" s="87">
        <v>0</v>
      </c>
      <c r="Q129" s="87">
        <v>0</v>
      </c>
    </row>
    <row r="130" spans="1:17" x14ac:dyDescent="0.25">
      <c r="A130" s="152" t="s">
        <v>191</v>
      </c>
      <c r="B130" s="151">
        <v>4.7033504851701297E-2</v>
      </c>
      <c r="C130" s="151">
        <v>4.9168968350198426E-2</v>
      </c>
      <c r="D130" s="151">
        <v>6.1100268728427935E-2</v>
      </c>
      <c r="E130" s="151">
        <v>6.0824812930802385E-2</v>
      </c>
      <c r="F130" s="151">
        <v>6.204838886697505E-2</v>
      </c>
      <c r="G130" s="151">
        <v>7.1777408404147855E-2</v>
      </c>
      <c r="H130" s="151">
        <v>7.5191033285090192E-2</v>
      </c>
      <c r="I130" s="151">
        <v>7.1329019172658242E-2</v>
      </c>
      <c r="J130" s="151">
        <v>5.3101367777376431E-2</v>
      </c>
      <c r="K130" s="151">
        <v>6.7885317295072869E-2</v>
      </c>
      <c r="L130" s="151">
        <v>7.8810504779464441E-2</v>
      </c>
      <c r="M130" s="151">
        <v>7.4687351150452844E-2</v>
      </c>
      <c r="N130" s="151">
        <v>7.9485578274860136E-2</v>
      </c>
      <c r="O130" s="151">
        <v>7.1963095199760338E-2</v>
      </c>
      <c r="P130" s="151">
        <v>6.5006946490049872E-2</v>
      </c>
      <c r="Q130" s="151">
        <v>4.3932298839848581E-2</v>
      </c>
    </row>
    <row r="131" spans="1:17" x14ac:dyDescent="0.25">
      <c r="A131" s="156" t="s">
        <v>181</v>
      </c>
      <c r="B131" s="204">
        <v>0.619487806561549</v>
      </c>
      <c r="C131" s="204">
        <v>0.6490986558190186</v>
      </c>
      <c r="D131" s="204">
        <v>0.80062285132877276</v>
      </c>
      <c r="E131" s="204">
        <v>0.78882711815163942</v>
      </c>
      <c r="F131" s="204">
        <v>0.78258525509870469</v>
      </c>
      <c r="G131" s="204">
        <v>0.92145724533479478</v>
      </c>
      <c r="H131" s="204">
        <v>0.9628095438713673</v>
      </c>
      <c r="I131" s="204">
        <v>0.90731807680170262</v>
      </c>
      <c r="J131" s="204">
        <v>0.7010117885930236</v>
      </c>
      <c r="K131" s="204">
        <v>0.87909067312644751</v>
      </c>
      <c r="L131" s="204">
        <v>1.0360889270229272</v>
      </c>
      <c r="M131" s="204">
        <v>0.94257067530039551</v>
      </c>
      <c r="N131" s="204">
        <v>1.022760611560791</v>
      </c>
      <c r="O131" s="204">
        <v>0.91971307955563386</v>
      </c>
      <c r="P131" s="204">
        <v>0.798436193373668</v>
      </c>
      <c r="Q131" s="204">
        <v>0.5270691371509777</v>
      </c>
    </row>
    <row r="132" spans="1:17" x14ac:dyDescent="0.25">
      <c r="A132" s="152" t="s">
        <v>190</v>
      </c>
      <c r="B132" s="151">
        <v>5.8818872103610512E-3</v>
      </c>
      <c r="C132" s="151">
        <v>0</v>
      </c>
      <c r="D132" s="151">
        <v>2.3407266403047453E-2</v>
      </c>
      <c r="E132" s="151">
        <v>5.0298007062614378E-2</v>
      </c>
      <c r="F132" s="151">
        <v>0.13687027198459684</v>
      </c>
      <c r="G132" s="151">
        <v>0.10299711083287959</v>
      </c>
      <c r="H132" s="151">
        <v>0.11707937293544461</v>
      </c>
      <c r="I132" s="151">
        <v>0.13650994284019488</v>
      </c>
      <c r="J132" s="151">
        <v>0</v>
      </c>
      <c r="K132" s="151">
        <v>6.6046327925788337E-2</v>
      </c>
      <c r="L132" s="151">
        <v>1.7011366435047238E-2</v>
      </c>
      <c r="M132" s="151">
        <v>0.13761003159241186</v>
      </c>
      <c r="N132" s="151">
        <v>7.80405684750205E-2</v>
      </c>
      <c r="O132" s="151">
        <v>9.1330643171804449E-2</v>
      </c>
      <c r="P132" s="151">
        <v>0.20063233991117368</v>
      </c>
      <c r="Q132" s="151">
        <v>0.17696706975620496</v>
      </c>
    </row>
    <row r="133" spans="1:17" x14ac:dyDescent="0.25">
      <c r="A133" s="154" t="s">
        <v>33</v>
      </c>
      <c r="B133" s="83">
        <v>0</v>
      </c>
      <c r="C133" s="83">
        <v>0</v>
      </c>
      <c r="D133" s="83">
        <v>0</v>
      </c>
      <c r="E133" s="83">
        <v>0</v>
      </c>
      <c r="F133" s="83">
        <v>0</v>
      </c>
      <c r="G133" s="83">
        <v>0</v>
      </c>
      <c r="H133" s="83">
        <v>0</v>
      </c>
      <c r="I133" s="83">
        <v>0</v>
      </c>
      <c r="J133" s="83">
        <v>0</v>
      </c>
      <c r="K133" s="83">
        <v>0</v>
      </c>
      <c r="L133" s="83">
        <v>0</v>
      </c>
      <c r="M133" s="83">
        <v>0</v>
      </c>
      <c r="N133" s="83">
        <v>0</v>
      </c>
      <c r="O133" s="83">
        <v>0</v>
      </c>
      <c r="P133" s="83">
        <v>0</v>
      </c>
      <c r="Q133" s="83">
        <v>0</v>
      </c>
    </row>
    <row r="134" spans="1:17" x14ac:dyDescent="0.25">
      <c r="A134" s="154" t="s">
        <v>30</v>
      </c>
      <c r="B134" s="208">
        <v>0</v>
      </c>
      <c r="C134" s="208">
        <v>0</v>
      </c>
      <c r="D134" s="208">
        <v>0</v>
      </c>
      <c r="E134" s="208">
        <v>0</v>
      </c>
      <c r="F134" s="208">
        <v>0</v>
      </c>
      <c r="G134" s="208">
        <v>0</v>
      </c>
      <c r="H134" s="208">
        <v>0</v>
      </c>
      <c r="I134" s="208">
        <v>0</v>
      </c>
      <c r="J134" s="208">
        <v>0</v>
      </c>
      <c r="K134" s="208">
        <v>0</v>
      </c>
      <c r="L134" s="208">
        <v>0</v>
      </c>
      <c r="M134" s="208">
        <v>7.1698942807750785E-2</v>
      </c>
      <c r="N134" s="208">
        <v>7.3186797841623172E-2</v>
      </c>
      <c r="O134" s="208">
        <v>8.0255129755477328E-2</v>
      </c>
      <c r="P134" s="208">
        <v>8.9306445078196128E-2</v>
      </c>
      <c r="Q134" s="208">
        <v>9.1176354073515944E-2</v>
      </c>
    </row>
    <row r="135" spans="1:17" x14ac:dyDescent="0.25">
      <c r="A135" s="154" t="s">
        <v>125</v>
      </c>
      <c r="B135" s="208">
        <v>0</v>
      </c>
      <c r="C135" s="208">
        <v>0</v>
      </c>
      <c r="D135" s="208">
        <v>3.2620460837203126E-3</v>
      </c>
      <c r="E135" s="208">
        <v>1.9484104429004279E-2</v>
      </c>
      <c r="F135" s="208">
        <v>3.4048873884843567E-2</v>
      </c>
      <c r="G135" s="208">
        <v>1.2083815690111846E-2</v>
      </c>
      <c r="H135" s="208">
        <v>1.5128230815125543E-2</v>
      </c>
      <c r="I135" s="208">
        <v>1.3352670085907644E-2</v>
      </c>
      <c r="J135" s="208">
        <v>0</v>
      </c>
      <c r="K135" s="208">
        <v>1.115743009698404E-2</v>
      </c>
      <c r="L135" s="208">
        <v>2.0707154583730343E-3</v>
      </c>
      <c r="M135" s="208">
        <v>2.7374343072749507E-2</v>
      </c>
      <c r="N135" s="208">
        <v>1.8923243556615279E-3</v>
      </c>
      <c r="O135" s="208">
        <v>0</v>
      </c>
      <c r="P135" s="208">
        <v>2.0728426573830099E-2</v>
      </c>
      <c r="Q135" s="208">
        <v>7.8207830792583199E-3</v>
      </c>
    </row>
    <row r="136" spans="1:17" x14ac:dyDescent="0.25">
      <c r="A136" s="154" t="s">
        <v>29</v>
      </c>
      <c r="B136" s="208">
        <v>0</v>
      </c>
      <c r="C136" s="208">
        <v>0</v>
      </c>
      <c r="D136" s="208">
        <v>0</v>
      </c>
      <c r="E136" s="208">
        <v>0</v>
      </c>
      <c r="F136" s="208">
        <v>0</v>
      </c>
      <c r="G136" s="208">
        <v>0</v>
      </c>
      <c r="H136" s="208">
        <v>0</v>
      </c>
      <c r="I136" s="208">
        <v>0</v>
      </c>
      <c r="J136" s="208">
        <v>0</v>
      </c>
      <c r="K136" s="208">
        <v>0</v>
      </c>
      <c r="L136" s="208">
        <v>0</v>
      </c>
      <c r="M136" s="208">
        <v>0</v>
      </c>
      <c r="N136" s="208">
        <v>0</v>
      </c>
      <c r="O136" s="208">
        <v>0</v>
      </c>
      <c r="P136" s="208">
        <v>0</v>
      </c>
      <c r="Q136" s="208">
        <v>0</v>
      </c>
    </row>
    <row r="137" spans="1:17" x14ac:dyDescent="0.25">
      <c r="A137" s="154" t="s">
        <v>26</v>
      </c>
      <c r="B137" s="208">
        <v>5.8818872103610512E-3</v>
      </c>
      <c r="C137" s="208">
        <v>0</v>
      </c>
      <c r="D137" s="208">
        <v>2.014522031932714E-2</v>
      </c>
      <c r="E137" s="208">
        <v>3.0813902633610103E-2</v>
      </c>
      <c r="F137" s="208">
        <v>0.10282139809975327</v>
      </c>
      <c r="G137" s="208">
        <v>9.0913295142767747E-2</v>
      </c>
      <c r="H137" s="208">
        <v>0.10195114212031907</v>
      </c>
      <c r="I137" s="208">
        <v>0.12315727275428724</v>
      </c>
      <c r="J137" s="208">
        <v>0</v>
      </c>
      <c r="K137" s="208">
        <v>5.4888897828804302E-2</v>
      </c>
      <c r="L137" s="208">
        <v>1.4940650976674203E-2</v>
      </c>
      <c r="M137" s="208">
        <v>3.8536745711911562E-2</v>
      </c>
      <c r="N137" s="208">
        <v>2.9614462777357927E-3</v>
      </c>
      <c r="O137" s="208">
        <v>1.1075513416327128E-2</v>
      </c>
      <c r="P137" s="208">
        <v>9.059746825914744E-2</v>
      </c>
      <c r="Q137" s="208">
        <v>7.7969932603430686E-2</v>
      </c>
    </row>
    <row r="138" spans="1:17" x14ac:dyDescent="0.25">
      <c r="A138" s="152" t="s">
        <v>189</v>
      </c>
      <c r="B138" s="151">
        <v>0.61360591935118791</v>
      </c>
      <c r="C138" s="151">
        <v>0.6490986558190186</v>
      </c>
      <c r="D138" s="151">
        <v>0.77721558492572529</v>
      </c>
      <c r="E138" s="151">
        <v>0.73852911108902508</v>
      </c>
      <c r="F138" s="151">
        <v>0.64571498311410791</v>
      </c>
      <c r="G138" s="151">
        <v>0.81846013450191524</v>
      </c>
      <c r="H138" s="151">
        <v>0.84573017093592273</v>
      </c>
      <c r="I138" s="151">
        <v>0.77080813396150771</v>
      </c>
      <c r="J138" s="151">
        <v>0.7010117885930236</v>
      </c>
      <c r="K138" s="151">
        <v>0.81304434520065916</v>
      </c>
      <c r="L138" s="151">
        <v>1.0190775605878799</v>
      </c>
      <c r="M138" s="151">
        <v>0.80496064370798359</v>
      </c>
      <c r="N138" s="151">
        <v>0.94472004308577051</v>
      </c>
      <c r="O138" s="151">
        <v>0.82838243638382936</v>
      </c>
      <c r="P138" s="151">
        <v>0.59780385346249432</v>
      </c>
      <c r="Q138" s="151">
        <v>0.35010206739477273</v>
      </c>
    </row>
    <row r="139" spans="1:17" x14ac:dyDescent="0.25">
      <c r="A139" s="156" t="s">
        <v>180</v>
      </c>
      <c r="B139" s="155">
        <v>0.62666605981210521</v>
      </c>
      <c r="C139" s="155">
        <v>0.65766382860117212</v>
      </c>
      <c r="D139" s="155">
        <v>0.80842340961092674</v>
      </c>
      <c r="E139" s="155">
        <v>0.79344438811569873</v>
      </c>
      <c r="F139" s="155">
        <v>0.77996554982058341</v>
      </c>
      <c r="G139" s="155">
        <v>0.92376371332494456</v>
      </c>
      <c r="H139" s="155">
        <v>0.96431803745047084</v>
      </c>
      <c r="I139" s="155">
        <v>0.90621620812134451</v>
      </c>
      <c r="J139" s="155">
        <v>0.70993401337985684</v>
      </c>
      <c r="K139" s="155">
        <v>0.88418894817236393</v>
      </c>
      <c r="L139" s="155">
        <v>1.0473020953208725</v>
      </c>
      <c r="M139" s="155">
        <v>0.9455474350159222</v>
      </c>
      <c r="N139" s="155">
        <v>1.0324320030509937</v>
      </c>
      <c r="O139" s="155">
        <v>0.92813036461730314</v>
      </c>
      <c r="P139" s="155">
        <v>0.79549731797353784</v>
      </c>
      <c r="Q139" s="155">
        <v>0.5228383571199462</v>
      </c>
    </row>
    <row r="140" spans="1:17" x14ac:dyDescent="0.25">
      <c r="A140" s="152" t="s">
        <v>193</v>
      </c>
      <c r="B140" s="151">
        <v>3.6142399306733478E-3</v>
      </c>
      <c r="C140" s="151">
        <v>0</v>
      </c>
      <c r="D140" s="151">
        <v>1.4549122143270627E-2</v>
      </c>
      <c r="E140" s="151">
        <v>3.1898533086488309E-2</v>
      </c>
      <c r="F140" s="151">
        <v>8.5836043365814893E-2</v>
      </c>
      <c r="G140" s="151">
        <v>6.390376959637116E-2</v>
      </c>
      <c r="H140" s="151">
        <v>7.2711881889740454E-2</v>
      </c>
      <c r="I140" s="151">
        <v>8.4560978632981315E-2</v>
      </c>
      <c r="J140" s="151">
        <v>0</v>
      </c>
      <c r="K140" s="151">
        <v>4.1151480049339738E-2</v>
      </c>
      <c r="L140" s="151">
        <v>1.0558385878700099E-2</v>
      </c>
      <c r="M140" s="151">
        <v>8.9601026485701535E-2</v>
      </c>
      <c r="N140" s="151">
        <v>5.1775857762993274E-2</v>
      </c>
      <c r="O140" s="151">
        <v>6.0205715481066631E-2</v>
      </c>
      <c r="P140" s="151">
        <v>0.12888436837863315</v>
      </c>
      <c r="Q140" s="151">
        <v>0.11378084685428878</v>
      </c>
    </row>
    <row r="141" spans="1:17" x14ac:dyDescent="0.25">
      <c r="A141" s="152" t="s">
        <v>187</v>
      </c>
      <c r="B141" s="151">
        <v>0.14480020211485528</v>
      </c>
      <c r="C141" s="151">
        <v>0.15174875763216999</v>
      </c>
      <c r="D141" s="151">
        <v>0.1881033861094103</v>
      </c>
      <c r="E141" s="151">
        <v>0.18592764306752316</v>
      </c>
      <c r="F141" s="151">
        <v>0.19085170949842151</v>
      </c>
      <c r="G141" s="151">
        <v>0.22194255887531239</v>
      </c>
      <c r="H141" s="151">
        <v>0.23243418591645582</v>
      </c>
      <c r="I141" s="151">
        <v>0.22087837022253587</v>
      </c>
      <c r="J141" s="151">
        <v>0.16355724060923091</v>
      </c>
      <c r="K141" s="151">
        <v>0.20934121268381323</v>
      </c>
      <c r="L141" s="151">
        <v>0.24246276036640546</v>
      </c>
      <c r="M141" s="151">
        <v>0.22855068441655851</v>
      </c>
      <c r="N141" s="151">
        <v>0.24433031352285589</v>
      </c>
      <c r="O141" s="151">
        <v>0.22227370634727062</v>
      </c>
      <c r="P141" s="151">
        <v>0.20067764648075634</v>
      </c>
      <c r="Q141" s="151">
        <v>0.13618387128248591</v>
      </c>
    </row>
    <row r="142" spans="1:17" x14ac:dyDescent="0.25">
      <c r="A142" s="150" t="s">
        <v>33</v>
      </c>
      <c r="B142" s="87">
        <v>0</v>
      </c>
      <c r="C142" s="87">
        <v>0</v>
      </c>
      <c r="D142" s="87">
        <v>0</v>
      </c>
      <c r="E142" s="87">
        <v>0</v>
      </c>
      <c r="F142" s="87">
        <v>0</v>
      </c>
      <c r="G142" s="87">
        <v>0</v>
      </c>
      <c r="H142" s="87">
        <v>0</v>
      </c>
      <c r="I142" s="87">
        <v>0</v>
      </c>
      <c r="J142" s="87">
        <v>0</v>
      </c>
      <c r="K142" s="87">
        <v>0</v>
      </c>
      <c r="L142" s="87">
        <v>0</v>
      </c>
      <c r="M142" s="87">
        <v>0</v>
      </c>
      <c r="N142" s="87">
        <v>0</v>
      </c>
      <c r="O142" s="87">
        <v>0</v>
      </c>
      <c r="P142" s="87">
        <v>0</v>
      </c>
      <c r="Q142" s="87">
        <v>0</v>
      </c>
    </row>
    <row r="143" spans="1:17" x14ac:dyDescent="0.25">
      <c r="A143" s="150" t="s">
        <v>31</v>
      </c>
      <c r="B143" s="87">
        <v>0</v>
      </c>
      <c r="C143" s="87">
        <v>0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0</v>
      </c>
      <c r="J143" s="87">
        <v>0</v>
      </c>
      <c r="K143" s="87">
        <v>0</v>
      </c>
      <c r="L143" s="87">
        <v>0</v>
      </c>
      <c r="M143" s="87">
        <v>0</v>
      </c>
      <c r="N143" s="87">
        <v>0</v>
      </c>
      <c r="O143" s="87">
        <v>0</v>
      </c>
      <c r="P143" s="87">
        <v>0</v>
      </c>
      <c r="Q143" s="87">
        <v>0</v>
      </c>
    </row>
    <row r="144" spans="1:17" x14ac:dyDescent="0.25">
      <c r="A144" s="150" t="s">
        <v>30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125</v>
      </c>
      <c r="B145" s="87">
        <v>3.2179099673563596E-2</v>
      </c>
      <c r="C145" s="87">
        <v>2.7413179918605091E-2</v>
      </c>
      <c r="D145" s="87">
        <v>4.1863269424353353E-2</v>
      </c>
      <c r="E145" s="87">
        <v>6.3769504330878107E-2</v>
      </c>
      <c r="F145" s="87">
        <v>4.5351221824778867E-2</v>
      </c>
      <c r="G145" s="87">
        <v>3.3061533651101219E-2</v>
      </c>
      <c r="H145" s="87">
        <v>3.569268938656385E-2</v>
      </c>
      <c r="I145" s="87">
        <v>2.7491974677264511E-2</v>
      </c>
      <c r="J145" s="87">
        <v>3.5063385843800504E-2</v>
      </c>
      <c r="K145" s="87">
        <v>4.0698227754439154E-2</v>
      </c>
      <c r="L145" s="87">
        <v>5.6716521420022523E-2</v>
      </c>
      <c r="M145" s="87">
        <v>7.4169326422760307E-2</v>
      </c>
      <c r="N145" s="87">
        <v>6.0685845499026336E-2</v>
      </c>
      <c r="O145" s="87">
        <v>3.7191110209201017E-2</v>
      </c>
      <c r="P145" s="87">
        <v>3.543461001674944E-2</v>
      </c>
      <c r="Q145" s="87">
        <v>1.4560520585996072E-2</v>
      </c>
    </row>
    <row r="146" spans="1:17" x14ac:dyDescent="0.25">
      <c r="A146" s="150" t="s">
        <v>29</v>
      </c>
      <c r="B146" s="87">
        <v>0</v>
      </c>
      <c r="C146" s="87">
        <v>0</v>
      </c>
      <c r="D146" s="87">
        <v>0</v>
      </c>
      <c r="E146" s="87">
        <v>0</v>
      </c>
      <c r="F146" s="87">
        <v>0</v>
      </c>
      <c r="G146" s="87">
        <v>0</v>
      </c>
      <c r="H146" s="87">
        <v>0</v>
      </c>
      <c r="I146" s="87">
        <v>0</v>
      </c>
      <c r="J146" s="87">
        <v>0</v>
      </c>
      <c r="K146" s="87">
        <v>0</v>
      </c>
      <c r="L146" s="87">
        <v>0</v>
      </c>
      <c r="M146" s="87">
        <v>0</v>
      </c>
      <c r="N146" s="87">
        <v>0</v>
      </c>
      <c r="O146" s="87">
        <v>0</v>
      </c>
      <c r="P146" s="87">
        <v>0</v>
      </c>
      <c r="Q146" s="87">
        <v>0</v>
      </c>
    </row>
    <row r="147" spans="1:17" x14ac:dyDescent="0.25">
      <c r="A147" s="150" t="s">
        <v>28</v>
      </c>
      <c r="B147" s="87">
        <v>0</v>
      </c>
      <c r="C147" s="87">
        <v>0</v>
      </c>
      <c r="D147" s="87">
        <v>0</v>
      </c>
      <c r="E147" s="87">
        <v>0</v>
      </c>
      <c r="F147" s="87">
        <v>0</v>
      </c>
      <c r="G147" s="87">
        <v>0</v>
      </c>
      <c r="H147" s="87">
        <v>0</v>
      </c>
      <c r="I147" s="87">
        <v>0</v>
      </c>
      <c r="J147" s="87">
        <v>0</v>
      </c>
      <c r="K147" s="87">
        <v>0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</row>
    <row r="148" spans="1:17" x14ac:dyDescent="0.25">
      <c r="A148" s="150" t="s">
        <v>26</v>
      </c>
      <c r="B148" s="87">
        <v>0.11262110244129167</v>
      </c>
      <c r="C148" s="87">
        <v>0.1243355777135649</v>
      </c>
      <c r="D148" s="87">
        <v>0.14624011668505693</v>
      </c>
      <c r="E148" s="87">
        <v>0.12215813873664505</v>
      </c>
      <c r="F148" s="87">
        <v>0.14550048767364265</v>
      </c>
      <c r="G148" s="87">
        <v>0.18888102522421119</v>
      </c>
      <c r="H148" s="87">
        <v>0.19674149652989198</v>
      </c>
      <c r="I148" s="87">
        <v>0.19338639554527137</v>
      </c>
      <c r="J148" s="87">
        <v>0.1284938547654304</v>
      </c>
      <c r="K148" s="87">
        <v>0.16864298492937407</v>
      </c>
      <c r="L148" s="87">
        <v>0.18574623894638292</v>
      </c>
      <c r="M148" s="87">
        <v>0.15438135799379821</v>
      </c>
      <c r="N148" s="87">
        <v>0.18364446802382955</v>
      </c>
      <c r="O148" s="87">
        <v>0.1850825961380696</v>
      </c>
      <c r="P148" s="87">
        <v>0.1652430364640069</v>
      </c>
      <c r="Q148" s="87">
        <v>0.12162335069648983</v>
      </c>
    </row>
    <row r="149" spans="1:17" x14ac:dyDescent="0.25">
      <c r="A149" s="150" t="s">
        <v>25</v>
      </c>
      <c r="B149" s="87">
        <v>0</v>
      </c>
      <c r="C149" s="87">
        <v>0</v>
      </c>
      <c r="D149" s="87">
        <v>0</v>
      </c>
      <c r="E149" s="87">
        <v>0</v>
      </c>
      <c r="F149" s="87">
        <v>0</v>
      </c>
      <c r="G149" s="87">
        <v>0</v>
      </c>
      <c r="H149" s="87">
        <v>0</v>
      </c>
      <c r="I149" s="87">
        <v>0</v>
      </c>
      <c r="J149" s="87">
        <v>0</v>
      </c>
      <c r="K149" s="87">
        <v>0</v>
      </c>
      <c r="L149" s="87">
        <v>0</v>
      </c>
      <c r="M149" s="87">
        <v>0</v>
      </c>
      <c r="N149" s="87">
        <v>0</v>
      </c>
      <c r="O149" s="87">
        <v>0</v>
      </c>
      <c r="P149" s="87">
        <v>0</v>
      </c>
      <c r="Q149" s="87">
        <v>0</v>
      </c>
    </row>
    <row r="150" spans="1:17" x14ac:dyDescent="0.25">
      <c r="A150" s="150" t="s">
        <v>86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22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2" t="s">
        <v>186</v>
      </c>
      <c r="B152" s="151">
        <v>0.4782516177665766</v>
      </c>
      <c r="C152" s="151">
        <v>0.50591507096900212</v>
      </c>
      <c r="D152" s="151">
        <v>0.60577090135824585</v>
      </c>
      <c r="E152" s="151">
        <v>0.57561821196168728</v>
      </c>
      <c r="F152" s="151">
        <v>0.503277796956347</v>
      </c>
      <c r="G152" s="151">
        <v>0.63791738485326099</v>
      </c>
      <c r="H152" s="151">
        <v>0.6591719696442746</v>
      </c>
      <c r="I152" s="151">
        <v>0.60077685926582736</v>
      </c>
      <c r="J152" s="151">
        <v>0.54637677277062591</v>
      </c>
      <c r="K152" s="151">
        <v>0.63369625543921104</v>
      </c>
      <c r="L152" s="151">
        <v>0.79428094907576696</v>
      </c>
      <c r="M152" s="151">
        <v>0.62739572411366218</v>
      </c>
      <c r="N152" s="151">
        <v>0.73632583176514455</v>
      </c>
      <c r="O152" s="151">
        <v>0.64565094278896584</v>
      </c>
      <c r="P152" s="151">
        <v>0.46593530311414838</v>
      </c>
      <c r="Q152" s="151">
        <v>0.27287363898317152</v>
      </c>
    </row>
    <row r="153" spans="1:17" x14ac:dyDescent="0.25">
      <c r="A153" s="243" t="s">
        <v>179</v>
      </c>
      <c r="B153" s="242">
        <v>1.0347749103656358</v>
      </c>
      <c r="C153" s="242">
        <v>1.0817568237317317</v>
      </c>
      <c r="D153" s="242">
        <v>1.3442550219492804</v>
      </c>
      <c r="E153" s="242">
        <v>1.3381947730012926</v>
      </c>
      <c r="F153" s="242">
        <v>1.3651144270579227</v>
      </c>
      <c r="G153" s="242">
        <v>1.5791606766679878</v>
      </c>
      <c r="H153" s="242">
        <v>1.6542631677822819</v>
      </c>
      <c r="I153" s="242">
        <v>1.5692957531780956</v>
      </c>
      <c r="J153" s="242">
        <v>1.1682727718332004</v>
      </c>
      <c r="K153" s="242">
        <v>1.4935315439629822</v>
      </c>
      <c r="L153" s="242">
        <v>1.733894449843258</v>
      </c>
      <c r="M153" s="242">
        <v>1.6431817559809401</v>
      </c>
      <c r="N153" s="242">
        <v>1.7487466093387247</v>
      </c>
      <c r="O153" s="242">
        <v>1.5832459354189972</v>
      </c>
      <c r="P153" s="242">
        <v>1.4302050727344819</v>
      </c>
      <c r="Q153" s="242">
        <v>0.96654588548095932</v>
      </c>
    </row>
    <row r="154" spans="1:17" x14ac:dyDescent="0.2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</row>
    <row r="155" spans="1:17" ht="12.75" x14ac:dyDescent="0.25">
      <c r="A155" s="80" t="s">
        <v>129</v>
      </c>
      <c r="B155" s="233"/>
      <c r="C155" s="233"/>
      <c r="D155" s="233"/>
      <c r="E155" s="233"/>
      <c r="F155" s="233"/>
      <c r="G155" s="233"/>
      <c r="H155" s="233"/>
      <c r="I155" s="233"/>
      <c r="J155" s="233"/>
      <c r="K155" s="233"/>
      <c r="L155" s="233"/>
      <c r="M155" s="233"/>
      <c r="N155" s="233"/>
      <c r="O155" s="233"/>
      <c r="P155" s="233"/>
      <c r="Q155" s="233"/>
    </row>
    <row r="156" spans="1:17" x14ac:dyDescent="0.2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</row>
    <row r="157" spans="1:17" x14ac:dyDescent="0.25">
      <c r="A157" s="78" t="s">
        <v>41</v>
      </c>
      <c r="B157" s="77">
        <f t="shared" ref="B157:Q157" si="0">SUM(B$158:B$164,B$166:B$167,B$169:B$172)</f>
        <v>1.0000000000000002</v>
      </c>
      <c r="C157" s="77">
        <f t="shared" si="0"/>
        <v>1</v>
      </c>
      <c r="D157" s="77">
        <f t="shared" si="0"/>
        <v>1.0000000000000002</v>
      </c>
      <c r="E157" s="77">
        <f t="shared" si="0"/>
        <v>1.0000000000000002</v>
      </c>
      <c r="F157" s="77">
        <f t="shared" si="0"/>
        <v>0.99999999999999989</v>
      </c>
      <c r="G157" s="77">
        <f t="shared" si="0"/>
        <v>0.99999999999999989</v>
      </c>
      <c r="H157" s="77">
        <f t="shared" si="0"/>
        <v>0.99999999999999989</v>
      </c>
      <c r="I157" s="77">
        <f t="shared" si="0"/>
        <v>1</v>
      </c>
      <c r="J157" s="77">
        <f t="shared" si="0"/>
        <v>1</v>
      </c>
      <c r="K157" s="77">
        <f t="shared" si="0"/>
        <v>1.0000000000000002</v>
      </c>
      <c r="L157" s="77">
        <f t="shared" si="0"/>
        <v>0.99999999999999989</v>
      </c>
      <c r="M157" s="77">
        <f t="shared" si="0"/>
        <v>1.0000000000000002</v>
      </c>
      <c r="N157" s="77">
        <f t="shared" si="0"/>
        <v>0.99999999999999967</v>
      </c>
      <c r="O157" s="77">
        <f t="shared" si="0"/>
        <v>0.99999999999999989</v>
      </c>
      <c r="P157" s="77">
        <f t="shared" si="0"/>
        <v>0.99999999999999989</v>
      </c>
      <c r="Q157" s="77">
        <f t="shared" si="0"/>
        <v>1</v>
      </c>
    </row>
    <row r="158" spans="1:17" x14ac:dyDescent="0.25">
      <c r="A158" s="132" t="s">
        <v>83</v>
      </c>
      <c r="B158" s="240">
        <f t="shared" ref="B158:Q158" si="1">IF(B$6=0,0,B$6/B$5)</f>
        <v>8.7421875649155523E-4</v>
      </c>
      <c r="C158" s="240">
        <f t="shared" si="1"/>
        <v>8.2011469280319832E-4</v>
      </c>
      <c r="D158" s="240">
        <f t="shared" si="1"/>
        <v>8.104866636773195E-4</v>
      </c>
      <c r="E158" s="240">
        <f t="shared" si="1"/>
        <v>1.4048042817120985E-3</v>
      </c>
      <c r="F158" s="240">
        <f t="shared" si="1"/>
        <v>1.6434674405230913E-3</v>
      </c>
      <c r="G158" s="240">
        <f t="shared" si="1"/>
        <v>1.5730730462803094E-3</v>
      </c>
      <c r="H158" s="240">
        <f t="shared" si="1"/>
        <v>1.5859981091809548E-3</v>
      </c>
      <c r="I158" s="240">
        <f t="shared" si="1"/>
        <v>1.5877976442925505E-3</v>
      </c>
      <c r="J158" s="240">
        <f t="shared" si="1"/>
        <v>1.5428625848354766E-3</v>
      </c>
      <c r="K158" s="240">
        <f t="shared" si="1"/>
        <v>1.4872444691005386E-3</v>
      </c>
      <c r="L158" s="240">
        <f t="shared" si="1"/>
        <v>1.2668967025153224E-3</v>
      </c>
      <c r="M158" s="240">
        <f t="shared" si="1"/>
        <v>1.4179656345027429E-3</v>
      </c>
      <c r="N158" s="240">
        <f t="shared" si="1"/>
        <v>1.3933397219004792E-3</v>
      </c>
      <c r="O158" s="240">
        <f t="shared" si="1"/>
        <v>1.2520578251465917E-3</v>
      </c>
      <c r="P158" s="240">
        <f t="shared" si="1"/>
        <v>1.4681980262330001E-3</v>
      </c>
      <c r="Q158" s="240">
        <f t="shared" si="1"/>
        <v>1.7976296173504934E-3</v>
      </c>
    </row>
    <row r="159" spans="1:17" x14ac:dyDescent="0.25">
      <c r="A159" s="76" t="s">
        <v>82</v>
      </c>
      <c r="B159" s="239">
        <f t="shared" ref="B159:Q159" si="2">IF(B$7=0,0,B$7/B$5)</f>
        <v>1.4918785259909382E-3</v>
      </c>
      <c r="C159" s="239">
        <f t="shared" si="2"/>
        <v>1.3995484424893666E-3</v>
      </c>
      <c r="D159" s="239">
        <f t="shared" si="2"/>
        <v>1.3831179440656548E-3</v>
      </c>
      <c r="E159" s="239">
        <f t="shared" si="2"/>
        <v>2.397337423321059E-3</v>
      </c>
      <c r="F159" s="239">
        <f t="shared" si="2"/>
        <v>2.8046227153962627E-3</v>
      </c>
      <c r="G159" s="239">
        <f t="shared" si="2"/>
        <v>2.6844927315208128E-3</v>
      </c>
      <c r="H159" s="239">
        <f t="shared" si="2"/>
        <v>2.7065497094172159E-3</v>
      </c>
      <c r="I159" s="239">
        <f t="shared" si="2"/>
        <v>2.7096206659367609E-3</v>
      </c>
      <c r="J159" s="239">
        <f t="shared" si="2"/>
        <v>2.632937742160139E-3</v>
      </c>
      <c r="K159" s="239">
        <f t="shared" si="2"/>
        <v>2.5380238868980623E-3</v>
      </c>
      <c r="L159" s="239">
        <f t="shared" si="2"/>
        <v>2.1619943190381522E-3</v>
      </c>
      <c r="M159" s="239">
        <f t="shared" si="2"/>
        <v>2.4197976364605639E-3</v>
      </c>
      <c r="N159" s="239">
        <f t="shared" si="2"/>
        <v>2.3777728344056542E-3</v>
      </c>
      <c r="O159" s="239">
        <f t="shared" si="2"/>
        <v>2.1366713637345314E-3</v>
      </c>
      <c r="P159" s="239">
        <f t="shared" si="2"/>
        <v>2.505520604510677E-3</v>
      </c>
      <c r="Q159" s="239">
        <f t="shared" si="2"/>
        <v>3.0677047408286932E-3</v>
      </c>
    </row>
    <row r="160" spans="1:17" x14ac:dyDescent="0.25">
      <c r="A160" s="76" t="s">
        <v>81</v>
      </c>
      <c r="B160" s="239">
        <f t="shared" ref="B160:Q160" si="3">IF(B$8=0,0,B$8/B$5)</f>
        <v>1.4943334403171506E-3</v>
      </c>
      <c r="C160" s="239">
        <f t="shared" si="3"/>
        <v>1.401851425917198E-3</v>
      </c>
      <c r="D160" s="239">
        <f t="shared" si="3"/>
        <v>1.3853938907976266E-3</v>
      </c>
      <c r="E160" s="239">
        <f t="shared" si="3"/>
        <v>2.4012822873852196E-3</v>
      </c>
      <c r="F160" s="239">
        <f t="shared" si="3"/>
        <v>2.8092377751103726E-3</v>
      </c>
      <c r="G160" s="239">
        <f t="shared" si="3"/>
        <v>2.6889101150747753E-3</v>
      </c>
      <c r="H160" s="239">
        <f t="shared" si="3"/>
        <v>2.7110033881454095E-3</v>
      </c>
      <c r="I160" s="239">
        <f t="shared" si="3"/>
        <v>2.7140793979819797E-3</v>
      </c>
      <c r="J160" s="239">
        <f t="shared" si="3"/>
        <v>2.637270291004194E-3</v>
      </c>
      <c r="K160" s="239">
        <f t="shared" si="3"/>
        <v>2.5422002531984458E-3</v>
      </c>
      <c r="L160" s="239">
        <f t="shared" si="3"/>
        <v>2.1655519215738354E-3</v>
      </c>
      <c r="M160" s="239">
        <f t="shared" si="3"/>
        <v>2.4237794592301726E-3</v>
      </c>
      <c r="N160" s="239">
        <f t="shared" si="3"/>
        <v>2.3816855045687849E-3</v>
      </c>
      <c r="O160" s="239">
        <f t="shared" si="3"/>
        <v>2.1401872968684001E-3</v>
      </c>
      <c r="P160" s="239">
        <f t="shared" si="3"/>
        <v>2.5096434860452494E-3</v>
      </c>
      <c r="Q160" s="239">
        <f t="shared" si="3"/>
        <v>3.0727527069905809E-3</v>
      </c>
    </row>
    <row r="161" spans="1:17" x14ac:dyDescent="0.25">
      <c r="A161" s="76" t="s">
        <v>80</v>
      </c>
      <c r="B161" s="239">
        <f t="shared" ref="B161:Q161" si="4">IF(B$9=0,0,B$9/B$5)</f>
        <v>8.3855811260631595E-3</v>
      </c>
      <c r="C161" s="239">
        <f t="shared" si="4"/>
        <v>7.8666103170528523E-3</v>
      </c>
      <c r="D161" s="239">
        <f t="shared" si="4"/>
        <v>7.7742574377310126E-3</v>
      </c>
      <c r="E161" s="239">
        <f t="shared" si="4"/>
        <v>1.3475002890368071E-2</v>
      </c>
      <c r="F161" s="239">
        <f t="shared" si="4"/>
        <v>1.576428033397255E-2</v>
      </c>
      <c r="G161" s="239">
        <f t="shared" si="4"/>
        <v>1.5089051280192087E-2</v>
      </c>
      <c r="H161" s="239">
        <f t="shared" si="4"/>
        <v>1.5213029589634688E-2</v>
      </c>
      <c r="I161" s="239">
        <f t="shared" si="4"/>
        <v>1.523029088442553E-2</v>
      </c>
      <c r="J161" s="239">
        <f t="shared" si="4"/>
        <v>1.4799269948665716E-2</v>
      </c>
      <c r="K161" s="239">
        <f t="shared" si="4"/>
        <v>1.4265776222855237E-2</v>
      </c>
      <c r="L161" s="239">
        <f t="shared" si="4"/>
        <v>1.2152181588873018E-2</v>
      </c>
      <c r="M161" s="239">
        <f t="shared" si="4"/>
        <v>1.3601247712656724E-2</v>
      </c>
      <c r="N161" s="239">
        <f t="shared" si="4"/>
        <v>1.3365033851542181E-2</v>
      </c>
      <c r="O161" s="239">
        <f t="shared" si="4"/>
        <v>1.2009845807272339E-2</v>
      </c>
      <c r="P161" s="239">
        <f t="shared" si="4"/>
        <v>1.4083081112915423E-2</v>
      </c>
      <c r="Q161" s="239">
        <f t="shared" si="4"/>
        <v>1.7243017126974725E-2</v>
      </c>
    </row>
    <row r="162" spans="1:17" x14ac:dyDescent="0.25">
      <c r="A162" s="129" t="s">
        <v>79</v>
      </c>
      <c r="B162" s="238">
        <f t="shared" ref="B162:Q162" si="5">IF(B$10=0,0,B$10/B$5)</f>
        <v>3.8712308217231403E-3</v>
      </c>
      <c r="C162" s="238">
        <f t="shared" si="5"/>
        <v>3.7891247645883658E-3</v>
      </c>
      <c r="D162" s="238">
        <f t="shared" si="5"/>
        <v>3.565708402392028E-3</v>
      </c>
      <c r="E162" s="238">
        <f t="shared" si="5"/>
        <v>6.1803884696755695E-3</v>
      </c>
      <c r="F162" s="238">
        <f t="shared" si="5"/>
        <v>7.2303788875963636E-3</v>
      </c>
      <c r="G162" s="238">
        <f t="shared" si="5"/>
        <v>6.9206811537756404E-3</v>
      </c>
      <c r="H162" s="238">
        <f t="shared" si="5"/>
        <v>6.9775445266745525E-3</v>
      </c>
      <c r="I162" s="238">
        <f t="shared" si="5"/>
        <v>6.985461519952026E-3</v>
      </c>
      <c r="J162" s="238">
        <f t="shared" si="5"/>
        <v>7.3358580098997084E-3</v>
      </c>
      <c r="K162" s="238">
        <f t="shared" si="5"/>
        <v>6.5430812591312244E-3</v>
      </c>
      <c r="L162" s="238">
        <f t="shared" si="5"/>
        <v>5.5736687839198704E-3</v>
      </c>
      <c r="M162" s="238">
        <f t="shared" si="5"/>
        <v>6.2382913918772988E-3</v>
      </c>
      <c r="N162" s="238">
        <f t="shared" si="5"/>
        <v>6.129950530247251E-3</v>
      </c>
      <c r="O162" s="238">
        <f t="shared" si="5"/>
        <v>5.5298961326128385E-3</v>
      </c>
      <c r="P162" s="238">
        <f t="shared" si="5"/>
        <v>6.4592870840854289E-3</v>
      </c>
      <c r="Q162" s="238">
        <f t="shared" si="5"/>
        <v>7.9086101206069619E-3</v>
      </c>
    </row>
    <row r="163" spans="1:17" x14ac:dyDescent="0.25">
      <c r="A163" s="232" t="s">
        <v>185</v>
      </c>
      <c r="B163" s="241">
        <f t="shared" ref="B163:Q163" si="6">IF(B$15=0,0,B$15/B$5)</f>
        <v>0.8894681625957841</v>
      </c>
      <c r="C163" s="241">
        <f t="shared" si="6"/>
        <v>0.89622985725797633</v>
      </c>
      <c r="D163" s="241">
        <f t="shared" si="6"/>
        <v>0.8979058196334313</v>
      </c>
      <c r="E163" s="241">
        <f t="shared" si="6"/>
        <v>0.82498929001476728</v>
      </c>
      <c r="F163" s="241">
        <f t="shared" si="6"/>
        <v>0.79889999461501982</v>
      </c>
      <c r="G163" s="241">
        <f t="shared" si="6"/>
        <v>0.8038596435289318</v>
      </c>
      <c r="H163" s="241">
        <f t="shared" si="6"/>
        <v>0.80155733037933707</v>
      </c>
      <c r="I163" s="241">
        <f t="shared" si="6"/>
        <v>0.80238194396680029</v>
      </c>
      <c r="J163" s="241">
        <f t="shared" si="6"/>
        <v>0.80282879587357814</v>
      </c>
      <c r="K163" s="241">
        <f t="shared" si="6"/>
        <v>0.81222744455395324</v>
      </c>
      <c r="L163" s="241">
        <f t="shared" si="6"/>
        <v>0.83843046067149951</v>
      </c>
      <c r="M163" s="241">
        <f t="shared" si="6"/>
        <v>0.82385937821622157</v>
      </c>
      <c r="N163" s="241">
        <f t="shared" si="6"/>
        <v>0.82391154538319844</v>
      </c>
      <c r="O163" s="241">
        <f t="shared" si="6"/>
        <v>0.84244436893215924</v>
      </c>
      <c r="P163" s="241">
        <f t="shared" si="6"/>
        <v>0.81846228485454053</v>
      </c>
      <c r="Q163" s="241">
        <f t="shared" si="6"/>
        <v>0.78118894608516309</v>
      </c>
    </row>
    <row r="164" spans="1:17" x14ac:dyDescent="0.25">
      <c r="A164" s="127" t="s">
        <v>184</v>
      </c>
      <c r="B164" s="237">
        <f t="shared" ref="B164:Q164" si="7">IF(B$24=0,0,B$24/B$5)</f>
        <v>2.8399838139739623E-2</v>
      </c>
      <c r="C164" s="237">
        <f t="shared" si="7"/>
        <v>2.6466119475385842E-2</v>
      </c>
      <c r="D164" s="237">
        <f t="shared" si="7"/>
        <v>2.62618701991881E-2</v>
      </c>
      <c r="E164" s="237">
        <f t="shared" si="7"/>
        <v>4.4563814720823054E-2</v>
      </c>
      <c r="F164" s="237">
        <f t="shared" si="7"/>
        <v>5.1431699691819807E-2</v>
      </c>
      <c r="G164" s="237">
        <f t="shared" si="7"/>
        <v>5.1046441524486785E-2</v>
      </c>
      <c r="H164" s="237">
        <f t="shared" si="7"/>
        <v>5.2400797357296303E-2</v>
      </c>
      <c r="I164" s="237">
        <f t="shared" si="7"/>
        <v>5.2099355279420334E-2</v>
      </c>
      <c r="J164" s="237">
        <f t="shared" si="7"/>
        <v>4.7574922253430962E-2</v>
      </c>
      <c r="K164" s="237">
        <f t="shared" si="7"/>
        <v>4.9739201252921021E-2</v>
      </c>
      <c r="L164" s="237">
        <f t="shared" si="7"/>
        <v>4.271265682792974E-2</v>
      </c>
      <c r="M164" s="237">
        <f t="shared" si="7"/>
        <v>4.6754790065972877E-2</v>
      </c>
      <c r="N164" s="237">
        <f t="shared" si="7"/>
        <v>4.719109225263908E-2</v>
      </c>
      <c r="O164" s="237">
        <f t="shared" si="7"/>
        <v>3.8563725442686311E-2</v>
      </c>
      <c r="P164" s="237">
        <f t="shared" si="7"/>
        <v>4.9933143414559178E-2</v>
      </c>
      <c r="Q164" s="237">
        <f t="shared" si="7"/>
        <v>6.0177327383972939E-2</v>
      </c>
    </row>
    <row r="165" spans="1:17" x14ac:dyDescent="0.25">
      <c r="A165" s="127" t="s">
        <v>181</v>
      </c>
      <c r="B165" s="237">
        <f t="shared" ref="B165:Q165" si="8">IF(B$35=0,0,B$35/B$5)</f>
        <v>4.3293759003924487E-2</v>
      </c>
      <c r="C165" s="237">
        <f t="shared" si="8"/>
        <v>4.0707455958110962E-2</v>
      </c>
      <c r="D165" s="237">
        <f t="shared" si="8"/>
        <v>3.993102788345447E-2</v>
      </c>
      <c r="E165" s="237">
        <f t="shared" si="8"/>
        <v>6.8500955293790217E-2</v>
      </c>
      <c r="F165" s="237">
        <f t="shared" si="8"/>
        <v>7.7936699786109093E-2</v>
      </c>
      <c r="G165" s="237">
        <f t="shared" si="8"/>
        <v>7.5930465215844109E-2</v>
      </c>
      <c r="H165" s="237">
        <f t="shared" si="8"/>
        <v>7.6358388494306068E-2</v>
      </c>
      <c r="I165" s="237">
        <f t="shared" si="8"/>
        <v>7.5939585113763156E-2</v>
      </c>
      <c r="J165" s="237">
        <f t="shared" si="8"/>
        <v>7.658198453552012E-2</v>
      </c>
      <c r="K165" s="237">
        <f t="shared" si="8"/>
        <v>7.2413566546662186E-2</v>
      </c>
      <c r="L165" s="237">
        <f t="shared" si="8"/>
        <v>6.2623002218165746E-2</v>
      </c>
      <c r="M165" s="237">
        <f t="shared" si="8"/>
        <v>6.7284081467668899E-2</v>
      </c>
      <c r="N165" s="237">
        <f t="shared" si="8"/>
        <v>6.740970549995777E-2</v>
      </c>
      <c r="O165" s="237">
        <f t="shared" si="8"/>
        <v>6.0165380908906642E-2</v>
      </c>
      <c r="P165" s="237">
        <f t="shared" si="8"/>
        <v>6.7802364578925439E-2</v>
      </c>
      <c r="Q165" s="237">
        <f t="shared" si="8"/>
        <v>8.1089314248358052E-2</v>
      </c>
    </row>
    <row r="166" spans="1:17" x14ac:dyDescent="0.25">
      <c r="A166" s="142" t="s">
        <v>190</v>
      </c>
      <c r="B166" s="235">
        <f t="shared" ref="B166:Q166" si="9">IF(B$36=0,0,B$36/B$5)</f>
        <v>4.1106379282436522E-4</v>
      </c>
      <c r="C166" s="235">
        <f t="shared" si="9"/>
        <v>0</v>
      </c>
      <c r="D166" s="235">
        <f t="shared" si="9"/>
        <v>1.167436335178639E-3</v>
      </c>
      <c r="E166" s="235">
        <f t="shared" si="9"/>
        <v>4.3678284555381591E-3</v>
      </c>
      <c r="F166" s="235">
        <f t="shared" si="9"/>
        <v>1.3630741478717489E-2</v>
      </c>
      <c r="G166" s="235">
        <f t="shared" si="9"/>
        <v>8.4872288768937116E-3</v>
      </c>
      <c r="H166" s="235">
        <f t="shared" si="9"/>
        <v>9.2853174339418646E-3</v>
      </c>
      <c r="I166" s="235">
        <f t="shared" si="9"/>
        <v>1.1425440193729942E-2</v>
      </c>
      <c r="J166" s="235">
        <f t="shared" si="9"/>
        <v>0</v>
      </c>
      <c r="K166" s="235">
        <f t="shared" si="9"/>
        <v>5.4404514899554805E-3</v>
      </c>
      <c r="L166" s="235">
        <f t="shared" si="9"/>
        <v>1.0281963354796275E-3</v>
      </c>
      <c r="M166" s="235">
        <f t="shared" si="9"/>
        <v>9.8230984891202102E-3</v>
      </c>
      <c r="N166" s="235">
        <f t="shared" si="9"/>
        <v>5.1436198055401288E-3</v>
      </c>
      <c r="O166" s="235">
        <f t="shared" si="9"/>
        <v>5.9746273672023576E-3</v>
      </c>
      <c r="P166" s="235">
        <f t="shared" si="9"/>
        <v>1.7037487991997786E-2</v>
      </c>
      <c r="Q166" s="235">
        <f t="shared" si="9"/>
        <v>2.722629218747339E-2</v>
      </c>
    </row>
    <row r="167" spans="1:17" x14ac:dyDescent="0.25">
      <c r="A167" s="142" t="s">
        <v>189</v>
      </c>
      <c r="B167" s="235">
        <f t="shared" ref="B167:Q167" si="10">IF(B$42=0,0,B$42/B$5)</f>
        <v>4.2882695211100122E-2</v>
      </c>
      <c r="C167" s="235">
        <f t="shared" si="10"/>
        <v>4.0707455958110962E-2</v>
      </c>
      <c r="D167" s="235">
        <f t="shared" si="10"/>
        <v>3.8763591548275834E-2</v>
      </c>
      <c r="E167" s="235">
        <f t="shared" si="10"/>
        <v>6.4133126838252064E-2</v>
      </c>
      <c r="F167" s="235">
        <f t="shared" si="10"/>
        <v>6.4305958307391609E-2</v>
      </c>
      <c r="G167" s="235">
        <f t="shared" si="10"/>
        <v>6.7443236338950399E-2</v>
      </c>
      <c r="H167" s="235">
        <f t="shared" si="10"/>
        <v>6.7073071060364198E-2</v>
      </c>
      <c r="I167" s="235">
        <f t="shared" si="10"/>
        <v>6.4514144920033212E-2</v>
      </c>
      <c r="J167" s="235">
        <f t="shared" si="10"/>
        <v>7.658198453552012E-2</v>
      </c>
      <c r="K167" s="235">
        <f t="shared" si="10"/>
        <v>6.6973115056706722E-2</v>
      </c>
      <c r="L167" s="235">
        <f t="shared" si="10"/>
        <v>6.1594805882686114E-2</v>
      </c>
      <c r="M167" s="235">
        <f t="shared" si="10"/>
        <v>5.746098297854868E-2</v>
      </c>
      <c r="N167" s="235">
        <f t="shared" si="10"/>
        <v>6.226608569441764E-2</v>
      </c>
      <c r="O167" s="235">
        <f t="shared" si="10"/>
        <v>5.4190753541704287E-2</v>
      </c>
      <c r="P167" s="235">
        <f t="shared" si="10"/>
        <v>5.0764876586927653E-2</v>
      </c>
      <c r="Q167" s="235">
        <f t="shared" si="10"/>
        <v>5.3863022060884669E-2</v>
      </c>
    </row>
    <row r="168" spans="1:17" x14ac:dyDescent="0.25">
      <c r="A168" s="127" t="s">
        <v>180</v>
      </c>
      <c r="B168" s="236">
        <f t="shared" ref="B168:Q168" si="11">IF(B$43=0,0,B$43/B$5)</f>
        <v>1.012612516608462E-2</v>
      </c>
      <c r="C168" s="236">
        <f t="shared" si="11"/>
        <v>9.5039226605852494E-3</v>
      </c>
      <c r="D168" s="236">
        <f t="shared" si="11"/>
        <v>9.3056339866159753E-3</v>
      </c>
      <c r="E168" s="236">
        <f t="shared" si="11"/>
        <v>1.5848104833574454E-2</v>
      </c>
      <c r="F168" s="236">
        <f t="shared" si="11"/>
        <v>1.7802178076718675E-2</v>
      </c>
      <c r="G168" s="236">
        <f t="shared" si="11"/>
        <v>1.7543972989407061E-2</v>
      </c>
      <c r="H168" s="236">
        <f t="shared" si="11"/>
        <v>1.763987860892758E-2</v>
      </c>
      <c r="I168" s="236">
        <f t="shared" si="11"/>
        <v>1.7476459782232716E-2</v>
      </c>
      <c r="J168" s="236">
        <f t="shared" si="11"/>
        <v>1.7941327728202134E-2</v>
      </c>
      <c r="K168" s="236">
        <f t="shared" si="11"/>
        <v>1.6816725727031839E-2</v>
      </c>
      <c r="L168" s="236">
        <f t="shared" si="11"/>
        <v>1.4661402116947664E-2</v>
      </c>
      <c r="M168" s="236">
        <f t="shared" si="11"/>
        <v>1.5572032979031168E-2</v>
      </c>
      <c r="N168" s="236">
        <f t="shared" si="11"/>
        <v>1.5766024586871003E-2</v>
      </c>
      <c r="O168" s="236">
        <f t="shared" si="11"/>
        <v>1.403614622121159E-2</v>
      </c>
      <c r="P168" s="236">
        <f t="shared" si="11"/>
        <v>1.5624143173313008E-2</v>
      </c>
      <c r="Q168" s="236">
        <f t="shared" si="11"/>
        <v>1.8556242316866003E-2</v>
      </c>
    </row>
    <row r="169" spans="1:17" x14ac:dyDescent="0.25">
      <c r="A169" s="142" t="s">
        <v>188</v>
      </c>
      <c r="B169" s="235">
        <f t="shared" ref="B169:Q169" si="12">IF(B$44=0,0,B$44/B$5)</f>
        <v>6.0707537866014707E-5</v>
      </c>
      <c r="C169" s="235">
        <f t="shared" si="12"/>
        <v>0</v>
      </c>
      <c r="D169" s="235">
        <f t="shared" si="12"/>
        <v>1.744023790714793E-4</v>
      </c>
      <c r="E169" s="235">
        <f t="shared" si="12"/>
        <v>6.657614040848801E-4</v>
      </c>
      <c r="F169" s="235">
        <f t="shared" si="12"/>
        <v>2.0545331270350928E-3</v>
      </c>
      <c r="G169" s="235">
        <f t="shared" si="12"/>
        <v>1.2656116265034264E-3</v>
      </c>
      <c r="H169" s="235">
        <f t="shared" si="12"/>
        <v>1.3859732860471152E-3</v>
      </c>
      <c r="I169" s="235">
        <f t="shared" si="12"/>
        <v>1.7010291808128122E-3</v>
      </c>
      <c r="J169" s="235">
        <f t="shared" si="12"/>
        <v>0</v>
      </c>
      <c r="K169" s="235">
        <f t="shared" si="12"/>
        <v>8.1471334901513342E-4</v>
      </c>
      <c r="L169" s="235">
        <f t="shared" si="12"/>
        <v>1.5337956055031969E-4</v>
      </c>
      <c r="M169" s="235">
        <f t="shared" si="12"/>
        <v>1.5372499791419412E-3</v>
      </c>
      <c r="N169" s="235">
        <f t="shared" si="12"/>
        <v>8.2017937713275318E-4</v>
      </c>
      <c r="O169" s="235">
        <f t="shared" si="12"/>
        <v>9.4659702800384629E-4</v>
      </c>
      <c r="P169" s="235">
        <f t="shared" si="12"/>
        <v>2.6304980184639402E-3</v>
      </c>
      <c r="Q169" s="235">
        <f t="shared" si="12"/>
        <v>4.2072499106116474E-3</v>
      </c>
    </row>
    <row r="170" spans="1:17" x14ac:dyDescent="0.25">
      <c r="A170" s="142" t="s">
        <v>187</v>
      </c>
      <c r="B170" s="235">
        <f t="shared" ref="B170:Q170" si="13">IF(B$45=0,0,B$45/B$5)</f>
        <v>2.0323377132285118E-3</v>
      </c>
      <c r="C170" s="235">
        <f t="shared" si="13"/>
        <v>1.8783234477167485E-3</v>
      </c>
      <c r="D170" s="235">
        <f t="shared" si="13"/>
        <v>1.869770377870406E-3</v>
      </c>
      <c r="E170" s="235">
        <f t="shared" si="13"/>
        <v>3.1684872445238614E-3</v>
      </c>
      <c r="F170" s="235">
        <f t="shared" si="13"/>
        <v>3.7014127912258E-3</v>
      </c>
      <c r="G170" s="235">
        <f t="shared" si="13"/>
        <v>3.6444328150516776E-3</v>
      </c>
      <c r="H170" s="235">
        <f t="shared" si="13"/>
        <v>3.6893186680694908E-3</v>
      </c>
      <c r="I170" s="235">
        <f t="shared" si="13"/>
        <v>3.6901995020525466E-3</v>
      </c>
      <c r="J170" s="235">
        <f t="shared" si="13"/>
        <v>3.5954663313389991E-3</v>
      </c>
      <c r="K170" s="235">
        <f t="shared" si="13"/>
        <v>3.4561501658138972E-3</v>
      </c>
      <c r="L170" s="235">
        <f t="shared" si="13"/>
        <v>2.9696620226629272E-3</v>
      </c>
      <c r="M170" s="235">
        <f t="shared" si="13"/>
        <v>3.2707984604779701E-3</v>
      </c>
      <c r="N170" s="235">
        <f t="shared" si="13"/>
        <v>3.2817359480749289E-3</v>
      </c>
      <c r="O170" s="235">
        <f t="shared" si="13"/>
        <v>2.938166410220698E-3</v>
      </c>
      <c r="P170" s="235">
        <f t="shared" si="13"/>
        <v>3.4840210864476658E-3</v>
      </c>
      <c r="Q170" s="235">
        <f t="shared" si="13"/>
        <v>4.2590025269344384E-3</v>
      </c>
    </row>
    <row r="171" spans="1:17" x14ac:dyDescent="0.25">
      <c r="A171" s="142" t="s">
        <v>186</v>
      </c>
      <c r="B171" s="235">
        <f t="shared" ref="B171:Q171" si="14">IF(B$56=0,0,B$56/B$5)</f>
        <v>8.0330799149900926E-3</v>
      </c>
      <c r="C171" s="235">
        <f t="shared" si="14"/>
        <v>7.6255992128685009E-3</v>
      </c>
      <c r="D171" s="235">
        <f t="shared" si="14"/>
        <v>7.2614612296740891E-3</v>
      </c>
      <c r="E171" s="235">
        <f t="shared" si="14"/>
        <v>1.2013856184965713E-2</v>
      </c>
      <c r="F171" s="235">
        <f t="shared" si="14"/>
        <v>1.2046232158457782E-2</v>
      </c>
      <c r="G171" s="235">
        <f t="shared" si="14"/>
        <v>1.2633928547851956E-2</v>
      </c>
      <c r="H171" s="235">
        <f t="shared" si="14"/>
        <v>1.2564586654810974E-2</v>
      </c>
      <c r="I171" s="235">
        <f t="shared" si="14"/>
        <v>1.208523109936736E-2</v>
      </c>
      <c r="J171" s="235">
        <f t="shared" si="14"/>
        <v>1.4345861396863134E-2</v>
      </c>
      <c r="K171" s="235">
        <f t="shared" si="14"/>
        <v>1.2545862212202807E-2</v>
      </c>
      <c r="L171" s="235">
        <f t="shared" si="14"/>
        <v>1.1538360533734415E-2</v>
      </c>
      <c r="M171" s="235">
        <f t="shared" si="14"/>
        <v>1.0763984539411258E-2</v>
      </c>
      <c r="N171" s="235">
        <f t="shared" si="14"/>
        <v>1.166410926166332E-2</v>
      </c>
      <c r="O171" s="235">
        <f t="shared" si="14"/>
        <v>1.0151382782987047E-2</v>
      </c>
      <c r="P171" s="235">
        <f t="shared" si="14"/>
        <v>9.5096240684014021E-3</v>
      </c>
      <c r="Q171" s="235">
        <f t="shared" si="14"/>
        <v>1.0089989879319916E-2</v>
      </c>
    </row>
    <row r="172" spans="1:17" x14ac:dyDescent="0.25">
      <c r="A172" s="72" t="s">
        <v>179</v>
      </c>
      <c r="B172" s="234">
        <f t="shared" ref="B172:Q172" si="15">IF(B$57=0,0,B$57/B$5)</f>
        <v>1.2594872423881256E-2</v>
      </c>
      <c r="C172" s="234">
        <f t="shared" si="15"/>
        <v>1.1815395005090615E-2</v>
      </c>
      <c r="D172" s="234">
        <f t="shared" si="15"/>
        <v>1.1676683958646685E-2</v>
      </c>
      <c r="E172" s="234">
        <f t="shared" si="15"/>
        <v>2.0239019784582875E-2</v>
      </c>
      <c r="F172" s="234">
        <f t="shared" si="15"/>
        <v>2.3677440677733773E-2</v>
      </c>
      <c r="G172" s="234">
        <f t="shared" si="15"/>
        <v>2.2663268414486522E-2</v>
      </c>
      <c r="H172" s="234">
        <f t="shared" si="15"/>
        <v>2.2849479837080092E-2</v>
      </c>
      <c r="I172" s="234">
        <f t="shared" si="15"/>
        <v>2.2875405745194671E-2</v>
      </c>
      <c r="J172" s="234">
        <f t="shared" si="15"/>
        <v>2.6124771032703376E-2</v>
      </c>
      <c r="K172" s="234">
        <f t="shared" si="15"/>
        <v>2.1426735828248309E-2</v>
      </c>
      <c r="L172" s="234">
        <f t="shared" si="15"/>
        <v>1.8252184849537108E-2</v>
      </c>
      <c r="M172" s="234">
        <f t="shared" si="15"/>
        <v>2.0428635436378226E-2</v>
      </c>
      <c r="N172" s="234">
        <f t="shared" si="15"/>
        <v>2.0073849834669207E-2</v>
      </c>
      <c r="O172" s="234">
        <f t="shared" si="15"/>
        <v>2.1721720069401585E-2</v>
      </c>
      <c r="P172" s="234">
        <f t="shared" si="15"/>
        <v>2.1152333664872045E-2</v>
      </c>
      <c r="Q172" s="234">
        <f t="shared" si="15"/>
        <v>2.5898455652888581E-2</v>
      </c>
    </row>
    <row r="173" spans="1:17" hidden="1" x14ac:dyDescent="0.25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</row>
    <row r="174" spans="1:17" x14ac:dyDescent="0.2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</row>
    <row r="175" spans="1:17" x14ac:dyDescent="0.25">
      <c r="A175" s="78" t="s">
        <v>40</v>
      </c>
      <c r="B175" s="77">
        <f t="shared" ref="B175:Q175" si="16">SUM(B$176:B$180,B$182:B$183,B$185:B$186,B$188:B$191)</f>
        <v>1.0000000000000002</v>
      </c>
      <c r="C175" s="77">
        <f t="shared" si="16"/>
        <v>1.0000000000000002</v>
      </c>
      <c r="D175" s="77">
        <f t="shared" si="16"/>
        <v>1</v>
      </c>
      <c r="E175" s="77">
        <f t="shared" si="16"/>
        <v>1</v>
      </c>
      <c r="F175" s="77">
        <f t="shared" si="16"/>
        <v>1</v>
      </c>
      <c r="G175" s="77">
        <f t="shared" si="16"/>
        <v>1</v>
      </c>
      <c r="H175" s="77">
        <f t="shared" si="16"/>
        <v>1.0000000000000004</v>
      </c>
      <c r="I175" s="77">
        <f t="shared" si="16"/>
        <v>1</v>
      </c>
      <c r="J175" s="77">
        <f t="shared" si="16"/>
        <v>0.99999999999999989</v>
      </c>
      <c r="K175" s="77">
        <f t="shared" si="16"/>
        <v>1.0000000000000002</v>
      </c>
      <c r="L175" s="77">
        <f t="shared" si="16"/>
        <v>1</v>
      </c>
      <c r="M175" s="77">
        <f t="shared" si="16"/>
        <v>0.99999999999999989</v>
      </c>
      <c r="N175" s="77">
        <f t="shared" si="16"/>
        <v>1</v>
      </c>
      <c r="O175" s="77">
        <f t="shared" si="16"/>
        <v>1.0000000000000002</v>
      </c>
      <c r="P175" s="77">
        <f t="shared" si="16"/>
        <v>1</v>
      </c>
      <c r="Q175" s="77">
        <f t="shared" si="16"/>
        <v>0.99999999999999989</v>
      </c>
    </row>
    <row r="176" spans="1:17" x14ac:dyDescent="0.25">
      <c r="A176" s="132" t="s">
        <v>83</v>
      </c>
      <c r="B176" s="240">
        <f t="shared" ref="B176:Q176" si="17">IF(B$61=0,0,B$61/B$60)</f>
        <v>9.6659695048378572E-3</v>
      </c>
      <c r="C176" s="240">
        <f t="shared" si="17"/>
        <v>9.6344690683084766E-3</v>
      </c>
      <c r="D176" s="240">
        <f t="shared" si="17"/>
        <v>9.6973889246888181E-3</v>
      </c>
      <c r="E176" s="240">
        <f t="shared" si="17"/>
        <v>9.7540872702355161E-3</v>
      </c>
      <c r="F176" s="240">
        <f t="shared" si="17"/>
        <v>9.9091798837744986E-3</v>
      </c>
      <c r="G176" s="240">
        <f t="shared" si="17"/>
        <v>9.8120934229890804E-3</v>
      </c>
      <c r="H176" s="240">
        <f t="shared" si="17"/>
        <v>9.8263679602928374E-3</v>
      </c>
      <c r="I176" s="240">
        <f t="shared" si="17"/>
        <v>9.8642702041155141E-3</v>
      </c>
      <c r="J176" s="240">
        <f t="shared" si="17"/>
        <v>9.6223657223911824E-3</v>
      </c>
      <c r="K176" s="240">
        <f t="shared" si="17"/>
        <v>9.7629816230341594E-3</v>
      </c>
      <c r="L176" s="240">
        <f t="shared" si="17"/>
        <v>9.6791237070829733E-3</v>
      </c>
      <c r="M176" s="240">
        <f t="shared" si="17"/>
        <v>9.8951806304741156E-3</v>
      </c>
      <c r="N176" s="240">
        <f t="shared" si="17"/>
        <v>9.7888480712291105E-3</v>
      </c>
      <c r="O176" s="240">
        <f t="shared" si="17"/>
        <v>9.8224339238464648E-3</v>
      </c>
      <c r="P176" s="240">
        <f t="shared" si="17"/>
        <v>1.0043506914276829E-2</v>
      </c>
      <c r="Q176" s="240">
        <f t="shared" si="17"/>
        <v>1.0168892694251508E-2</v>
      </c>
    </row>
    <row r="177" spans="1:17" x14ac:dyDescent="0.25">
      <c r="A177" s="76" t="s">
        <v>82</v>
      </c>
      <c r="B177" s="239">
        <f t="shared" ref="B177:Q177" si="18">IF(B$62=0,0,B$62/B$60)</f>
        <v>1.688680063444388E-2</v>
      </c>
      <c r="C177" s="239">
        <f t="shared" si="18"/>
        <v>1.6831768224988899E-2</v>
      </c>
      <c r="D177" s="239">
        <f t="shared" si="18"/>
        <v>1.6941691504812086E-2</v>
      </c>
      <c r="E177" s="239">
        <f t="shared" si="18"/>
        <v>1.7040745578701999E-2</v>
      </c>
      <c r="F177" s="239">
        <f t="shared" si="18"/>
        <v>1.7311698021020054E-2</v>
      </c>
      <c r="G177" s="239">
        <f t="shared" si="18"/>
        <v>1.7142084439395727E-2</v>
      </c>
      <c r="H177" s="239">
        <f t="shared" si="18"/>
        <v>1.716702257575926E-2</v>
      </c>
      <c r="I177" s="239">
        <f t="shared" si="18"/>
        <v>1.7233239175626591E-2</v>
      </c>
      <c r="J177" s="239">
        <f t="shared" si="18"/>
        <v>1.6810623239024193E-2</v>
      </c>
      <c r="K177" s="239">
        <f t="shared" si="18"/>
        <v>1.7056284336858425E-2</v>
      </c>
      <c r="L177" s="239">
        <f t="shared" si="18"/>
        <v>1.6909781504671879E-2</v>
      </c>
      <c r="M177" s="239">
        <f t="shared" si="18"/>
        <v>1.7287240815832688E-2</v>
      </c>
      <c r="N177" s="239">
        <f t="shared" si="18"/>
        <v>1.7101473963576239E-2</v>
      </c>
      <c r="O177" s="239">
        <f t="shared" si="18"/>
        <v>1.7160149670860766E-2</v>
      </c>
      <c r="P177" s="239">
        <f t="shared" si="18"/>
        <v>1.7546372233759336E-2</v>
      </c>
      <c r="Q177" s="239">
        <f t="shared" si="18"/>
        <v>1.7765425756302199E-2</v>
      </c>
    </row>
    <row r="178" spans="1:17" x14ac:dyDescent="0.25">
      <c r="A178" s="76" t="s">
        <v>81</v>
      </c>
      <c r="B178" s="239">
        <f t="shared" ref="B178:Q178" si="19">IF(B$63=0,0,B$63/B$60)</f>
        <v>1.6549232894446046E-2</v>
      </c>
      <c r="C178" s="239">
        <f t="shared" si="19"/>
        <v>1.6495300584796143E-2</v>
      </c>
      <c r="D178" s="239">
        <f t="shared" si="19"/>
        <v>1.6603026494380509E-2</v>
      </c>
      <c r="E178" s="239">
        <f t="shared" si="19"/>
        <v>1.6700100473841378E-2</v>
      </c>
      <c r="F178" s="239">
        <f t="shared" si="19"/>
        <v>1.696563656728553E-2</v>
      </c>
      <c r="G178" s="239">
        <f t="shared" si="19"/>
        <v>1.6799413567137308E-2</v>
      </c>
      <c r="H178" s="239">
        <f t="shared" si="19"/>
        <v>1.6823853189275793E-2</v>
      </c>
      <c r="I178" s="239">
        <f t="shared" si="19"/>
        <v>1.6888746116977417E-2</v>
      </c>
      <c r="J178" s="239">
        <f t="shared" si="19"/>
        <v>1.6474578287846299E-2</v>
      </c>
      <c r="K178" s="239">
        <f t="shared" si="19"/>
        <v>1.6715328611674466E-2</v>
      </c>
      <c r="L178" s="239">
        <f t="shared" si="19"/>
        <v>1.6571754376268035E-2</v>
      </c>
      <c r="M178" s="239">
        <f t="shared" si="19"/>
        <v>1.6941668262492059E-2</v>
      </c>
      <c r="N178" s="239">
        <f t="shared" si="19"/>
        <v>1.6759614896161106E-2</v>
      </c>
      <c r="O178" s="239">
        <f t="shared" si="19"/>
        <v>1.6817117673988503E-2</v>
      </c>
      <c r="P178" s="239">
        <f t="shared" si="19"/>
        <v>1.7195619634239115E-2</v>
      </c>
      <c r="Q178" s="239">
        <f t="shared" si="19"/>
        <v>1.7410294269143988E-2</v>
      </c>
    </row>
    <row r="179" spans="1:17" x14ac:dyDescent="0.25">
      <c r="A179" s="76" t="s">
        <v>80</v>
      </c>
      <c r="B179" s="239">
        <f t="shared" ref="B179:Q179" si="20">IF(B$64=0,0,B$64/B$60)</f>
        <v>9.6647086069268764E-2</v>
      </c>
      <c r="C179" s="239">
        <f t="shared" si="20"/>
        <v>9.6332122795388067E-2</v>
      </c>
      <c r="D179" s="239">
        <f t="shared" si="20"/>
        <v>9.696123928204918E-2</v>
      </c>
      <c r="E179" s="239">
        <f t="shared" si="20"/>
        <v>9.7528148776155676E-2</v>
      </c>
      <c r="F179" s="239">
        <f t="shared" si="20"/>
        <v>9.9078872597693476E-2</v>
      </c>
      <c r="G179" s="239">
        <f t="shared" si="20"/>
        <v>9.8108134636334027E-2</v>
      </c>
      <c r="H179" s="239">
        <f t="shared" si="20"/>
        <v>9.8250861388648372E-2</v>
      </c>
      <c r="I179" s="239">
        <f t="shared" si="20"/>
        <v>9.8629834384488635E-2</v>
      </c>
      <c r="J179" s="239">
        <f t="shared" si="20"/>
        <v>9.6211105124681617E-2</v>
      </c>
      <c r="K179" s="239">
        <f t="shared" si="20"/>
        <v>9.7617080701714792E-2</v>
      </c>
      <c r="L179" s="239">
        <f t="shared" si="20"/>
        <v>9.6778610932441583E-2</v>
      </c>
      <c r="M179" s="239">
        <f t="shared" si="20"/>
        <v>9.893889832631278E-2</v>
      </c>
      <c r="N179" s="239">
        <f t="shared" si="20"/>
        <v>9.7875711441626878E-2</v>
      </c>
      <c r="O179" s="239">
        <f t="shared" si="20"/>
        <v>9.8211526156022022E-2</v>
      </c>
      <c r="P179" s="239">
        <f t="shared" si="20"/>
        <v>0.10042196767697036</v>
      </c>
      <c r="Q179" s="239">
        <f t="shared" si="20"/>
        <v>0.10167566191457476</v>
      </c>
    </row>
    <row r="180" spans="1:17" x14ac:dyDescent="0.25">
      <c r="A180" s="129" t="s">
        <v>79</v>
      </c>
      <c r="B180" s="238">
        <f t="shared" ref="B180:Q180" si="21">IF(B$65=0,0,B$65/B$60)</f>
        <v>4.29683149345952E-2</v>
      </c>
      <c r="C180" s="238">
        <f t="shared" si="21"/>
        <v>4.4685441668000453E-2</v>
      </c>
      <c r="D180" s="238">
        <f t="shared" si="21"/>
        <v>4.2828091349258954E-2</v>
      </c>
      <c r="E180" s="238">
        <f t="shared" si="21"/>
        <v>4.3078497096752856E-2</v>
      </c>
      <c r="F180" s="238">
        <f t="shared" si="21"/>
        <v>4.3763456797949532E-2</v>
      </c>
      <c r="G180" s="238">
        <f t="shared" si="21"/>
        <v>4.3334678717211937E-2</v>
      </c>
      <c r="H180" s="238">
        <f t="shared" si="21"/>
        <v>4.3397721582911317E-2</v>
      </c>
      <c r="I180" s="238">
        <f t="shared" si="21"/>
        <v>4.356511517446323E-2</v>
      </c>
      <c r="J180" s="238">
        <f t="shared" si="21"/>
        <v>4.5928206218586308E-2</v>
      </c>
      <c r="K180" s="238">
        <f t="shared" si="21"/>
        <v>4.3117778614397563E-2</v>
      </c>
      <c r="L180" s="238">
        <f t="shared" si="21"/>
        <v>4.2747423819657702E-2</v>
      </c>
      <c r="M180" s="238">
        <f t="shared" si="21"/>
        <v>4.3701629711934274E-2</v>
      </c>
      <c r="N180" s="238">
        <f t="shared" si="21"/>
        <v>4.3232016644322711E-2</v>
      </c>
      <c r="O180" s="238">
        <f t="shared" si="21"/>
        <v>4.3549749206191819E-2</v>
      </c>
      <c r="P180" s="238">
        <f t="shared" si="21"/>
        <v>4.4356706215674953E-2</v>
      </c>
      <c r="Q180" s="238">
        <f t="shared" si="21"/>
        <v>4.4910466993999705E-2</v>
      </c>
    </row>
    <row r="181" spans="1:17" x14ac:dyDescent="0.25">
      <c r="A181" s="127" t="s">
        <v>183</v>
      </c>
      <c r="B181" s="237">
        <f t="shared" ref="B181:Q181" si="22">IF(B$70=0,0,B$70/B$60)</f>
        <v>4.9732280510865465E-2</v>
      </c>
      <c r="C181" s="237">
        <f t="shared" si="22"/>
        <v>4.958400891594756E-2</v>
      </c>
      <c r="D181" s="237">
        <f t="shared" si="22"/>
        <v>4.9893828433649708E-2</v>
      </c>
      <c r="E181" s="237">
        <f t="shared" si="22"/>
        <v>5.0145468705377491E-2</v>
      </c>
      <c r="F181" s="237">
        <f t="shared" si="22"/>
        <v>5.0978382493517896E-2</v>
      </c>
      <c r="G181" s="237">
        <f t="shared" si="22"/>
        <v>5.0508912942109054E-2</v>
      </c>
      <c r="H181" s="237">
        <f t="shared" si="22"/>
        <v>5.0580827726352952E-2</v>
      </c>
      <c r="I181" s="237">
        <f t="shared" si="22"/>
        <v>5.0785888030508833E-2</v>
      </c>
      <c r="J181" s="237">
        <f t="shared" si="22"/>
        <v>4.9510532394717852E-2</v>
      </c>
      <c r="K181" s="237">
        <f t="shared" si="22"/>
        <v>5.024076537275271E-2</v>
      </c>
      <c r="L181" s="237">
        <f t="shared" si="22"/>
        <v>4.9796075401012135E-2</v>
      </c>
      <c r="M181" s="237">
        <f t="shared" si="22"/>
        <v>5.0877020229772869E-2</v>
      </c>
      <c r="N181" s="237">
        <f t="shared" si="22"/>
        <v>5.0355720655656487E-2</v>
      </c>
      <c r="O181" s="237">
        <f t="shared" si="22"/>
        <v>5.0555898462934429E-2</v>
      </c>
      <c r="P181" s="237">
        <f t="shared" si="22"/>
        <v>5.1690544527510859E-2</v>
      </c>
      <c r="Q181" s="237">
        <f t="shared" si="22"/>
        <v>5.2360437794362481E-2</v>
      </c>
    </row>
    <row r="182" spans="1:17" x14ac:dyDescent="0.25">
      <c r="A182" s="142" t="s">
        <v>192</v>
      </c>
      <c r="B182" s="235">
        <f t="shared" ref="B182:Q182" si="23">IF(B$71=0,0,B$71/B$60)</f>
        <v>5.6013221279970831E-3</v>
      </c>
      <c r="C182" s="235">
        <f t="shared" si="23"/>
        <v>5.5968689522066682E-3</v>
      </c>
      <c r="D182" s="235">
        <f t="shared" si="23"/>
        <v>5.6194215214679828E-3</v>
      </c>
      <c r="E182" s="235">
        <f t="shared" si="23"/>
        <v>5.6121997797736866E-3</v>
      </c>
      <c r="F182" s="235">
        <f t="shared" si="23"/>
        <v>5.7370226029929278E-3</v>
      </c>
      <c r="G182" s="235">
        <f t="shared" si="23"/>
        <v>5.7108110774155155E-3</v>
      </c>
      <c r="H182" s="235">
        <f t="shared" si="23"/>
        <v>5.7175540223140288E-3</v>
      </c>
      <c r="I182" s="235">
        <f t="shared" si="23"/>
        <v>5.749567810658043E-3</v>
      </c>
      <c r="J182" s="235">
        <f t="shared" si="23"/>
        <v>5.5786514771287363E-3</v>
      </c>
      <c r="K182" s="235">
        <f t="shared" si="23"/>
        <v>5.6668883826393856E-3</v>
      </c>
      <c r="L182" s="235">
        <f t="shared" si="23"/>
        <v>5.6050601814706634E-3</v>
      </c>
      <c r="M182" s="235">
        <f t="shared" si="23"/>
        <v>5.6995753417193318E-3</v>
      </c>
      <c r="N182" s="235">
        <f t="shared" si="23"/>
        <v>5.6637477882250384E-3</v>
      </c>
      <c r="O182" s="235">
        <f t="shared" si="23"/>
        <v>5.7105859989557547E-3</v>
      </c>
      <c r="P182" s="235">
        <f t="shared" si="23"/>
        <v>5.8359010351882899E-3</v>
      </c>
      <c r="Q182" s="235">
        <f t="shared" si="23"/>
        <v>5.9333328810622756E-3</v>
      </c>
    </row>
    <row r="183" spans="1:17" x14ac:dyDescent="0.25">
      <c r="A183" s="142" t="s">
        <v>191</v>
      </c>
      <c r="B183" s="235">
        <f t="shared" ref="B183:Q183" si="24">IF(B$82=0,0,B$82/B$60)</f>
        <v>4.4130958382868381E-2</v>
      </c>
      <c r="C183" s="235">
        <f t="shared" si="24"/>
        <v>4.3987139963740894E-2</v>
      </c>
      <c r="D183" s="235">
        <f t="shared" si="24"/>
        <v>4.4274406912181721E-2</v>
      </c>
      <c r="E183" s="235">
        <f t="shared" si="24"/>
        <v>4.4533268925603803E-2</v>
      </c>
      <c r="F183" s="235">
        <f t="shared" si="24"/>
        <v>4.5241359890524968E-2</v>
      </c>
      <c r="G183" s="235">
        <f t="shared" si="24"/>
        <v>4.4798101864693532E-2</v>
      </c>
      <c r="H183" s="235">
        <f t="shared" si="24"/>
        <v>4.4863273704038927E-2</v>
      </c>
      <c r="I183" s="235">
        <f t="shared" si="24"/>
        <v>4.5036320219850795E-2</v>
      </c>
      <c r="J183" s="235">
        <f t="shared" si="24"/>
        <v>4.3931880917589108E-2</v>
      </c>
      <c r="K183" s="235">
        <f t="shared" si="24"/>
        <v>4.4573876990113323E-2</v>
      </c>
      <c r="L183" s="235">
        <f t="shared" si="24"/>
        <v>4.4191015219541475E-2</v>
      </c>
      <c r="M183" s="235">
        <f t="shared" si="24"/>
        <v>4.5177444888053538E-2</v>
      </c>
      <c r="N183" s="235">
        <f t="shared" si="24"/>
        <v>4.469197286743145E-2</v>
      </c>
      <c r="O183" s="235">
        <f t="shared" si="24"/>
        <v>4.4845312463978673E-2</v>
      </c>
      <c r="P183" s="235">
        <f t="shared" si="24"/>
        <v>4.5854643492322572E-2</v>
      </c>
      <c r="Q183" s="235">
        <f t="shared" si="24"/>
        <v>4.642710491330021E-2</v>
      </c>
    </row>
    <row r="184" spans="1:17" x14ac:dyDescent="0.25">
      <c r="A184" s="127" t="s">
        <v>181</v>
      </c>
      <c r="B184" s="237">
        <f t="shared" ref="B184:Q184" si="25">IF(B$83=0,0,B$83/B$60)</f>
        <v>0.3569301596411566</v>
      </c>
      <c r="C184" s="237">
        <f t="shared" si="25"/>
        <v>0.35658231997183032</v>
      </c>
      <c r="D184" s="237">
        <f t="shared" si="25"/>
        <v>0.35624770962120794</v>
      </c>
      <c r="E184" s="237">
        <f t="shared" si="25"/>
        <v>0.35465010529426666</v>
      </c>
      <c r="F184" s="237">
        <f t="shared" si="25"/>
        <v>0.35038965055786453</v>
      </c>
      <c r="G184" s="237">
        <f t="shared" si="25"/>
        <v>0.35315185837446283</v>
      </c>
      <c r="H184" s="237">
        <f t="shared" si="25"/>
        <v>0.35276034786451965</v>
      </c>
      <c r="I184" s="237">
        <f t="shared" si="25"/>
        <v>0.35177962145837394</v>
      </c>
      <c r="J184" s="237">
        <f t="shared" si="25"/>
        <v>0.35613436179831681</v>
      </c>
      <c r="K184" s="237">
        <f t="shared" si="25"/>
        <v>0.35444813681294518</v>
      </c>
      <c r="L184" s="237">
        <f t="shared" si="25"/>
        <v>0.3567478541507802</v>
      </c>
      <c r="M184" s="237">
        <f t="shared" si="25"/>
        <v>0.35010877770212356</v>
      </c>
      <c r="N184" s="237">
        <f t="shared" si="25"/>
        <v>0.35312596330248353</v>
      </c>
      <c r="O184" s="237">
        <f t="shared" si="25"/>
        <v>0.35194439255990329</v>
      </c>
      <c r="P184" s="237">
        <f t="shared" si="25"/>
        <v>0.34584240078411832</v>
      </c>
      <c r="Q184" s="237">
        <f t="shared" si="25"/>
        <v>0.34203435316594372</v>
      </c>
    </row>
    <row r="185" spans="1:17" x14ac:dyDescent="0.25">
      <c r="A185" s="142" t="s">
        <v>190</v>
      </c>
      <c r="B185" s="235">
        <f t="shared" ref="B185:Q185" si="26">IF(B$84=0,0,B$84/B$60)</f>
        <v>3.3889657209529916E-3</v>
      </c>
      <c r="C185" s="235">
        <f t="shared" si="26"/>
        <v>0</v>
      </c>
      <c r="D185" s="235">
        <f t="shared" si="26"/>
        <v>1.0415372270151225E-2</v>
      </c>
      <c r="E185" s="235">
        <f t="shared" si="26"/>
        <v>2.2613565241831422E-2</v>
      </c>
      <c r="F185" s="235">
        <f t="shared" si="26"/>
        <v>6.1281408587737833E-2</v>
      </c>
      <c r="G185" s="235">
        <f t="shared" si="26"/>
        <v>3.9474019312329849E-2</v>
      </c>
      <c r="H185" s="235">
        <f t="shared" si="26"/>
        <v>4.2896293028421767E-2</v>
      </c>
      <c r="I185" s="235">
        <f t="shared" si="26"/>
        <v>5.2926770936718881E-2</v>
      </c>
      <c r="J185" s="235">
        <f t="shared" si="26"/>
        <v>0</v>
      </c>
      <c r="K185" s="235">
        <f t="shared" si="26"/>
        <v>2.6629787566026422E-2</v>
      </c>
      <c r="L185" s="235">
        <f t="shared" si="26"/>
        <v>5.857381845893829E-3</v>
      </c>
      <c r="M185" s="235">
        <f t="shared" si="26"/>
        <v>5.1113917738864027E-2</v>
      </c>
      <c r="N185" s="235">
        <f t="shared" si="26"/>
        <v>2.6944869217596999E-2</v>
      </c>
      <c r="O185" s="235">
        <f t="shared" si="26"/>
        <v>3.4949277603767773E-2</v>
      </c>
      <c r="P185" s="235">
        <f t="shared" si="26"/>
        <v>8.6903838635659647E-2</v>
      </c>
      <c r="Q185" s="235">
        <f t="shared" si="26"/>
        <v>0.11484037476168457</v>
      </c>
    </row>
    <row r="186" spans="1:17" x14ac:dyDescent="0.25">
      <c r="A186" s="142" t="s">
        <v>189</v>
      </c>
      <c r="B186" s="235">
        <f t="shared" ref="B186:Q186" si="27">IF(B$90=0,0,B$90/B$60)</f>
        <v>0.35354119392020367</v>
      </c>
      <c r="C186" s="235">
        <f t="shared" si="27"/>
        <v>0.35658231997183032</v>
      </c>
      <c r="D186" s="235">
        <f t="shared" si="27"/>
        <v>0.34583233735105673</v>
      </c>
      <c r="E186" s="235">
        <f t="shared" si="27"/>
        <v>0.33203654005243527</v>
      </c>
      <c r="F186" s="235">
        <f t="shared" si="27"/>
        <v>0.28910824197012674</v>
      </c>
      <c r="G186" s="235">
        <f t="shared" si="27"/>
        <v>0.31367783906213298</v>
      </c>
      <c r="H186" s="235">
        <f t="shared" si="27"/>
        <v>0.30986405483609791</v>
      </c>
      <c r="I186" s="235">
        <f t="shared" si="27"/>
        <v>0.29885285052165506</v>
      </c>
      <c r="J186" s="235">
        <f t="shared" si="27"/>
        <v>0.35613436179831681</v>
      </c>
      <c r="K186" s="235">
        <f t="shared" si="27"/>
        <v>0.32781834924691877</v>
      </c>
      <c r="L186" s="235">
        <f t="shared" si="27"/>
        <v>0.3508904723048864</v>
      </c>
      <c r="M186" s="235">
        <f t="shared" si="27"/>
        <v>0.29899485996325947</v>
      </c>
      <c r="N186" s="235">
        <f t="shared" si="27"/>
        <v>0.32618109408488655</v>
      </c>
      <c r="O186" s="235">
        <f t="shared" si="27"/>
        <v>0.31699511495613553</v>
      </c>
      <c r="P186" s="235">
        <f t="shared" si="27"/>
        <v>0.25893856214845867</v>
      </c>
      <c r="Q186" s="235">
        <f t="shared" si="27"/>
        <v>0.22719397840425914</v>
      </c>
    </row>
    <row r="187" spans="1:17" x14ac:dyDescent="0.25">
      <c r="A187" s="127" t="s">
        <v>180</v>
      </c>
      <c r="B187" s="236">
        <f t="shared" ref="B187:Q187" si="28">IF(B$91=0,0,B$91/B$60)</f>
        <v>0.14000762148565121</v>
      </c>
      <c r="C187" s="236">
        <f t="shared" si="28"/>
        <v>0.14012393387236738</v>
      </c>
      <c r="D187" s="236">
        <f t="shared" si="28"/>
        <v>0.13933485881574756</v>
      </c>
      <c r="E187" s="236">
        <f t="shared" si="28"/>
        <v>0.13802333058004676</v>
      </c>
      <c r="F187" s="236">
        <f t="shared" si="28"/>
        <v>0.13418156903132156</v>
      </c>
      <c r="G187" s="236">
        <f t="shared" si="28"/>
        <v>0.1364393431065129</v>
      </c>
      <c r="H187" s="236">
        <f t="shared" si="28"/>
        <v>0.13608988098801372</v>
      </c>
      <c r="I187" s="236">
        <f t="shared" si="28"/>
        <v>0.13508904162417501</v>
      </c>
      <c r="J187" s="236">
        <f t="shared" si="28"/>
        <v>0.13991644266220238</v>
      </c>
      <c r="K187" s="236">
        <f t="shared" si="28"/>
        <v>0.1377131176724522</v>
      </c>
      <c r="L187" s="236">
        <f t="shared" si="28"/>
        <v>0.13978857122292818</v>
      </c>
      <c r="M187" s="236">
        <f t="shared" si="28"/>
        <v>0.13521995923550365</v>
      </c>
      <c r="N187" s="236">
        <f t="shared" si="28"/>
        <v>0.13770795684364362</v>
      </c>
      <c r="O187" s="236">
        <f t="shared" si="28"/>
        <v>0.13694575455556504</v>
      </c>
      <c r="P187" s="236">
        <f t="shared" si="28"/>
        <v>0.13172065210675205</v>
      </c>
      <c r="Q187" s="236">
        <f t="shared" si="28"/>
        <v>0.12898188464562862</v>
      </c>
    </row>
    <row r="188" spans="1:17" x14ac:dyDescent="0.25">
      <c r="A188" s="142" t="s">
        <v>188</v>
      </c>
      <c r="B188" s="235">
        <f t="shared" ref="B188:Q188" si="29">IF(B$92=0,0,B$92/B$60)</f>
        <v>9.3197456169235085E-4</v>
      </c>
      <c r="C188" s="235">
        <f t="shared" si="29"/>
        <v>0</v>
      </c>
      <c r="D188" s="235">
        <f t="shared" si="29"/>
        <v>2.8973268038967677E-3</v>
      </c>
      <c r="E188" s="235">
        <f t="shared" si="29"/>
        <v>6.4183820925229522E-3</v>
      </c>
      <c r="F188" s="235">
        <f t="shared" si="29"/>
        <v>1.7199898911986103E-2</v>
      </c>
      <c r="G188" s="235">
        <f t="shared" si="29"/>
        <v>1.0960979843048382E-2</v>
      </c>
      <c r="H188" s="235">
        <f t="shared" si="29"/>
        <v>1.1922885013847067E-2</v>
      </c>
      <c r="I188" s="235">
        <f t="shared" si="29"/>
        <v>1.4672959172780031E-2</v>
      </c>
      <c r="J188" s="235">
        <f t="shared" si="29"/>
        <v>0</v>
      </c>
      <c r="K188" s="235">
        <f t="shared" si="29"/>
        <v>7.4257629286862093E-3</v>
      </c>
      <c r="L188" s="235">
        <f t="shared" si="29"/>
        <v>1.6270408705461117E-3</v>
      </c>
      <c r="M188" s="235">
        <f t="shared" si="29"/>
        <v>1.4894936468860826E-2</v>
      </c>
      <c r="N188" s="235">
        <f t="shared" si="29"/>
        <v>8.0005446485185341E-3</v>
      </c>
      <c r="O188" s="235">
        <f t="shared" si="29"/>
        <v>1.0310886450714008E-2</v>
      </c>
      <c r="P188" s="235">
        <f t="shared" si="29"/>
        <v>2.4984741728915162E-2</v>
      </c>
      <c r="Q188" s="235">
        <f t="shared" si="29"/>
        <v>3.3045162970862664E-2</v>
      </c>
    </row>
    <row r="189" spans="1:17" x14ac:dyDescent="0.25">
      <c r="A189" s="142" t="s">
        <v>187</v>
      </c>
      <c r="B189" s="235">
        <f t="shared" ref="B189:Q189" si="30">IF(B$93=0,0,B$93/B$60)</f>
        <v>1.5752804391027199E-2</v>
      </c>
      <c r="C189" s="235">
        <f t="shared" si="30"/>
        <v>1.5740280560841702E-2</v>
      </c>
      <c r="D189" s="235">
        <f t="shared" si="30"/>
        <v>1.5803705981478178E-2</v>
      </c>
      <c r="E189" s="235">
        <f t="shared" si="30"/>
        <v>1.5783396011497308E-2</v>
      </c>
      <c r="F189" s="235">
        <f t="shared" si="30"/>
        <v>1.613443983164832E-2</v>
      </c>
      <c r="G189" s="235">
        <f t="shared" si="30"/>
        <v>1.6060724193487187E-2</v>
      </c>
      <c r="H189" s="235">
        <f t="shared" si="30"/>
        <v>1.6079687625615978E-2</v>
      </c>
      <c r="I189" s="235">
        <f t="shared" si="30"/>
        <v>1.6169721180922195E-2</v>
      </c>
      <c r="J189" s="235">
        <f t="shared" si="30"/>
        <v>1.5689046885140983E-2</v>
      </c>
      <c r="K189" s="235">
        <f t="shared" si="30"/>
        <v>1.5937198782285285E-2</v>
      </c>
      <c r="L189" s="235">
        <f t="shared" si="30"/>
        <v>1.5763317056399214E-2</v>
      </c>
      <c r="M189" s="235">
        <f t="shared" si="30"/>
        <v>1.6029125520429878E-2</v>
      </c>
      <c r="N189" s="235">
        <f t="shared" si="30"/>
        <v>1.5928366373016499E-2</v>
      </c>
      <c r="O189" s="235">
        <f t="shared" si="30"/>
        <v>1.6060091197050236E-2</v>
      </c>
      <c r="P189" s="235">
        <f t="shared" si="30"/>
        <v>1.6412519285975636E-2</v>
      </c>
      <c r="Q189" s="235">
        <f t="shared" si="30"/>
        <v>1.6686530452346186E-2</v>
      </c>
    </row>
    <row r="190" spans="1:17" x14ac:dyDescent="0.25">
      <c r="A190" s="142" t="s">
        <v>186</v>
      </c>
      <c r="B190" s="235">
        <f t="shared" ref="B190:Q190" si="31">IF(B$104=0,0,B$104/B$60)</f>
        <v>0.12332284253293166</v>
      </c>
      <c r="C190" s="235">
        <f t="shared" si="31"/>
        <v>0.12438365331152569</v>
      </c>
      <c r="D190" s="235">
        <f t="shared" si="31"/>
        <v>0.12063382603037262</v>
      </c>
      <c r="E190" s="235">
        <f t="shared" si="31"/>
        <v>0.1158215524760265</v>
      </c>
      <c r="F190" s="235">
        <f t="shared" si="31"/>
        <v>0.10084723028768713</v>
      </c>
      <c r="G190" s="235">
        <f t="shared" si="31"/>
        <v>0.10941763906997733</v>
      </c>
      <c r="H190" s="235">
        <f t="shared" si="31"/>
        <v>0.1080873083485507</v>
      </c>
      <c r="I190" s="235">
        <f t="shared" si="31"/>
        <v>0.10424636127047279</v>
      </c>
      <c r="J190" s="235">
        <f t="shared" si="31"/>
        <v>0.12422739577706141</v>
      </c>
      <c r="K190" s="235">
        <f t="shared" si="31"/>
        <v>0.1143501559614807</v>
      </c>
      <c r="L190" s="235">
        <f t="shared" si="31"/>
        <v>0.12239821329598284</v>
      </c>
      <c r="M190" s="235">
        <f t="shared" si="31"/>
        <v>0.10429589724621295</v>
      </c>
      <c r="N190" s="235">
        <f t="shared" si="31"/>
        <v>0.11377904582210858</v>
      </c>
      <c r="O190" s="235">
        <f t="shared" si="31"/>
        <v>0.11057477690780082</v>
      </c>
      <c r="P190" s="235">
        <f t="shared" si="31"/>
        <v>9.0323391091861244E-2</v>
      </c>
      <c r="Q190" s="235">
        <f t="shared" si="31"/>
        <v>7.9250191222419775E-2</v>
      </c>
    </row>
    <row r="191" spans="1:17" x14ac:dyDescent="0.25">
      <c r="A191" s="72" t="s">
        <v>179</v>
      </c>
      <c r="B191" s="234">
        <f t="shared" ref="B191:Q191" si="32">IF(B$105=0,0,B$105/B$60)</f>
        <v>0.27061253432473503</v>
      </c>
      <c r="C191" s="234">
        <f t="shared" si="32"/>
        <v>0.26973063489837279</v>
      </c>
      <c r="D191" s="234">
        <f t="shared" si="32"/>
        <v>0.27149216557420519</v>
      </c>
      <c r="E191" s="234">
        <f t="shared" si="32"/>
        <v>0.27307951622462173</v>
      </c>
      <c r="F191" s="234">
        <f t="shared" si="32"/>
        <v>0.27742155404957297</v>
      </c>
      <c r="G191" s="234">
        <f t="shared" si="32"/>
        <v>0.27470348079384727</v>
      </c>
      <c r="H191" s="234">
        <f t="shared" si="32"/>
        <v>0.27510311672422633</v>
      </c>
      <c r="I191" s="234">
        <f t="shared" si="32"/>
        <v>0.27616424383127086</v>
      </c>
      <c r="J191" s="234">
        <f t="shared" si="32"/>
        <v>0.26939178455223323</v>
      </c>
      <c r="K191" s="234">
        <f t="shared" si="32"/>
        <v>0.27332852625417065</v>
      </c>
      <c r="L191" s="234">
        <f t="shared" si="32"/>
        <v>0.27098080488515724</v>
      </c>
      <c r="M191" s="234">
        <f t="shared" si="32"/>
        <v>0.27702962508555395</v>
      </c>
      <c r="N191" s="234">
        <f t="shared" si="32"/>
        <v>0.27405269418130029</v>
      </c>
      <c r="O191" s="234">
        <f t="shared" si="32"/>
        <v>0.27499297779068788</v>
      </c>
      <c r="P191" s="234">
        <f t="shared" si="32"/>
        <v>0.28118222990669817</v>
      </c>
      <c r="Q191" s="234">
        <f t="shared" si="32"/>
        <v>0.28469258276579301</v>
      </c>
    </row>
    <row r="192" spans="1:17" hidden="1" x14ac:dyDescent="0.25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</row>
    <row r="193" spans="1:17" x14ac:dyDescent="0.2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</row>
    <row r="194" spans="1:17" x14ac:dyDescent="0.25">
      <c r="A194" s="78" t="s">
        <v>39</v>
      </c>
      <c r="B194" s="77">
        <f t="shared" ref="B194:Q194" si="33">SUM(B$195:B$199,B$201:B$202,B$204:B$205,B$207:B$210)</f>
        <v>0.99999999999999978</v>
      </c>
      <c r="C194" s="77">
        <f t="shared" si="33"/>
        <v>1</v>
      </c>
      <c r="D194" s="77">
        <f t="shared" si="33"/>
        <v>1.0000000000000004</v>
      </c>
      <c r="E194" s="77">
        <f t="shared" si="33"/>
        <v>0.99999999999999978</v>
      </c>
      <c r="F194" s="77">
        <f t="shared" si="33"/>
        <v>1.0000000000000002</v>
      </c>
      <c r="G194" s="77">
        <f t="shared" si="33"/>
        <v>0.99999999999999978</v>
      </c>
      <c r="H194" s="77">
        <f t="shared" si="33"/>
        <v>0.99999999999999989</v>
      </c>
      <c r="I194" s="77">
        <f t="shared" si="33"/>
        <v>1</v>
      </c>
      <c r="J194" s="77">
        <f t="shared" si="33"/>
        <v>1</v>
      </c>
      <c r="K194" s="77">
        <f t="shared" si="33"/>
        <v>1</v>
      </c>
      <c r="L194" s="77">
        <f t="shared" si="33"/>
        <v>1</v>
      </c>
      <c r="M194" s="77">
        <f t="shared" si="33"/>
        <v>1</v>
      </c>
      <c r="N194" s="77">
        <f t="shared" si="33"/>
        <v>0.99999999999999978</v>
      </c>
      <c r="O194" s="77">
        <f t="shared" si="33"/>
        <v>1</v>
      </c>
      <c r="P194" s="77">
        <f t="shared" si="33"/>
        <v>0.99999999999999978</v>
      </c>
      <c r="Q194" s="77">
        <f t="shared" si="33"/>
        <v>1</v>
      </c>
    </row>
    <row r="195" spans="1:17" x14ac:dyDescent="0.25">
      <c r="A195" s="132" t="s">
        <v>83</v>
      </c>
      <c r="B195" s="240">
        <f t="shared" ref="B195:Q195" si="34">IF(B$109=0,0,B$109/B$108)</f>
        <v>9.8726687854472275E-3</v>
      </c>
      <c r="C195" s="240">
        <f t="shared" si="34"/>
        <v>9.8399455183335385E-3</v>
      </c>
      <c r="D195" s="240">
        <f t="shared" si="34"/>
        <v>9.898466727508895E-3</v>
      </c>
      <c r="E195" s="240">
        <f t="shared" si="34"/>
        <v>9.9515190743291286E-3</v>
      </c>
      <c r="F195" s="240">
        <f t="shared" si="34"/>
        <v>1.0067314074557713E-2</v>
      </c>
      <c r="G195" s="240">
        <f t="shared" si="34"/>
        <v>9.9849575919556746E-3</v>
      </c>
      <c r="H195" s="240">
        <f t="shared" si="34"/>
        <v>9.996588871161555E-3</v>
      </c>
      <c r="I195" s="240">
        <f t="shared" si="34"/>
        <v>1.0024938243093836E-2</v>
      </c>
      <c r="J195" s="240">
        <f t="shared" si="34"/>
        <v>9.8296385990726924E-3</v>
      </c>
      <c r="K195" s="240">
        <f t="shared" si="34"/>
        <v>9.9487754766970585E-3</v>
      </c>
      <c r="L195" s="240">
        <f t="shared" si="34"/>
        <v>9.8846530901431189E-3</v>
      </c>
      <c r="M195" s="240">
        <f t="shared" si="34"/>
        <v>1.0057893621439568E-2</v>
      </c>
      <c r="N195" s="240">
        <f t="shared" si="34"/>
        <v>9.969018569482303E-3</v>
      </c>
      <c r="O195" s="240">
        <f t="shared" si="34"/>
        <v>9.9886620239738686E-3</v>
      </c>
      <c r="P195" s="240">
        <f t="shared" si="34"/>
        <v>1.016304665830379E-2</v>
      </c>
      <c r="Q195" s="240">
        <f t="shared" si="34"/>
        <v>1.0253561478052783E-2</v>
      </c>
    </row>
    <row r="196" spans="1:17" x14ac:dyDescent="0.25">
      <c r="A196" s="76" t="s">
        <v>82</v>
      </c>
      <c r="B196" s="239">
        <f t="shared" ref="B196:Q196" si="35">IF(B$110=0,0,B$110/B$108)</f>
        <v>1.7936972788240902E-2</v>
      </c>
      <c r="C196" s="239">
        <f t="shared" si="35"/>
        <v>1.7877520135213001E-2</v>
      </c>
      <c r="D196" s="239">
        <f t="shared" si="35"/>
        <v>1.7983843294565878E-2</v>
      </c>
      <c r="E196" s="239">
        <f t="shared" si="35"/>
        <v>1.8080230454101665E-2</v>
      </c>
      <c r="F196" s="239">
        <f t="shared" si="35"/>
        <v>1.8290610424629605E-2</v>
      </c>
      <c r="G196" s="239">
        <f t="shared" si="35"/>
        <v>1.8140982596585226E-2</v>
      </c>
      <c r="H196" s="239">
        <f t="shared" si="35"/>
        <v>1.8162114667673823E-2</v>
      </c>
      <c r="I196" s="239">
        <f t="shared" si="35"/>
        <v>1.8213620691421184E-2</v>
      </c>
      <c r="J196" s="239">
        <f t="shared" si="35"/>
        <v>1.7858794202607532E-2</v>
      </c>
      <c r="K196" s="239">
        <f t="shared" si="35"/>
        <v>1.8075245800292464E-2</v>
      </c>
      <c r="L196" s="239">
        <f t="shared" si="35"/>
        <v>1.7958746247058139E-2</v>
      </c>
      <c r="M196" s="239">
        <f t="shared" si="35"/>
        <v>1.8273495051379957E-2</v>
      </c>
      <c r="N196" s="239">
        <f t="shared" si="35"/>
        <v>1.8112024083077969E-2</v>
      </c>
      <c r="O196" s="239">
        <f t="shared" si="35"/>
        <v>1.8147712924296025E-2</v>
      </c>
      <c r="P196" s="239">
        <f t="shared" si="35"/>
        <v>1.8464540370717989E-2</v>
      </c>
      <c r="Q196" s="239">
        <f t="shared" si="35"/>
        <v>1.8628990520323279E-2</v>
      </c>
    </row>
    <row r="197" spans="1:17" x14ac:dyDescent="0.25">
      <c r="A197" s="76" t="s">
        <v>81</v>
      </c>
      <c r="B197" s="239">
        <f t="shared" ref="B197:Q197" si="36">IF(B$111=0,0,B$111/B$108)</f>
        <v>1.644988870471191E-2</v>
      </c>
      <c r="C197" s="239">
        <f t="shared" si="36"/>
        <v>1.6395365038034446E-2</v>
      </c>
      <c r="D197" s="239">
        <f t="shared" si="36"/>
        <v>1.6492873361135366E-2</v>
      </c>
      <c r="E197" s="239">
        <f t="shared" si="36"/>
        <v>1.6581269439205265E-2</v>
      </c>
      <c r="F197" s="239">
        <f t="shared" si="36"/>
        <v>1.6774207631270424E-2</v>
      </c>
      <c r="G197" s="239">
        <f t="shared" si="36"/>
        <v>1.6636984859762879E-2</v>
      </c>
      <c r="H197" s="239">
        <f t="shared" si="36"/>
        <v>1.6656364953695754E-2</v>
      </c>
      <c r="I197" s="239">
        <f t="shared" si="36"/>
        <v>1.6703600814967825E-2</v>
      </c>
      <c r="J197" s="239">
        <f t="shared" si="36"/>
        <v>1.6378191599077458E-2</v>
      </c>
      <c r="K197" s="239">
        <f t="shared" si="36"/>
        <v>1.6576698043498699E-2</v>
      </c>
      <c r="L197" s="239">
        <f t="shared" si="36"/>
        <v>1.6469857011431707E-2</v>
      </c>
      <c r="M197" s="239">
        <f t="shared" si="36"/>
        <v>1.6758511226508024E-2</v>
      </c>
      <c r="N197" s="239">
        <f t="shared" si="36"/>
        <v>1.6610427183065029E-2</v>
      </c>
      <c r="O197" s="239">
        <f t="shared" si="36"/>
        <v>1.6643157202392594E-2</v>
      </c>
      <c r="P197" s="239">
        <f t="shared" si="36"/>
        <v>1.693371772750284E-2</v>
      </c>
      <c r="Q197" s="239">
        <f t="shared" si="36"/>
        <v>1.7084533960008561E-2</v>
      </c>
    </row>
    <row r="198" spans="1:17" x14ac:dyDescent="0.25">
      <c r="A198" s="76" t="s">
        <v>80</v>
      </c>
      <c r="B198" s="239">
        <f t="shared" ref="B198:Q198" si="37">IF(B$112=0,0,B$112/B$108)</f>
        <v>0.1007472202575552</v>
      </c>
      <c r="C198" s="239">
        <f t="shared" si="37"/>
        <v>0.10041329046905571</v>
      </c>
      <c r="D198" s="239">
        <f t="shared" si="37"/>
        <v>0.10101047946411436</v>
      </c>
      <c r="E198" s="239">
        <f t="shared" si="37"/>
        <v>0.10155186058267848</v>
      </c>
      <c r="F198" s="239">
        <f t="shared" si="37"/>
        <v>0.10273350909599122</v>
      </c>
      <c r="G198" s="239">
        <f t="shared" si="37"/>
        <v>0.10189308925889759</v>
      </c>
      <c r="H198" s="239">
        <f t="shared" si="37"/>
        <v>0.10201178249914475</v>
      </c>
      <c r="I198" s="239">
        <f t="shared" si="37"/>
        <v>0.10230107817798234</v>
      </c>
      <c r="J198" s="239">
        <f t="shared" si="37"/>
        <v>0.10030811187069331</v>
      </c>
      <c r="K198" s="239">
        <f t="shared" si="37"/>
        <v>0.10152386310388693</v>
      </c>
      <c r="L198" s="239">
        <f t="shared" si="37"/>
        <v>0.10086951600261354</v>
      </c>
      <c r="M198" s="239">
        <f t="shared" si="37"/>
        <v>0.10263737658249916</v>
      </c>
      <c r="N198" s="239">
        <f t="shared" si="37"/>
        <v>0.10173043696672485</v>
      </c>
      <c r="O198" s="239">
        <f t="shared" si="37"/>
        <v>0.10193089172513813</v>
      </c>
      <c r="P198" s="239">
        <f t="shared" si="37"/>
        <v>0.10371042748655929</v>
      </c>
      <c r="Q198" s="239">
        <f t="shared" si="37"/>
        <v>0.10463410037379996</v>
      </c>
    </row>
    <row r="199" spans="1:17" x14ac:dyDescent="0.25">
      <c r="A199" s="129" t="s">
        <v>79</v>
      </c>
      <c r="B199" s="238">
        <f t="shared" ref="B199:Q199" si="38">IF(B$113=0,0,B$113/B$108)</f>
        <v>4.3917564920169183E-2</v>
      </c>
      <c r="C199" s="238">
        <f t="shared" si="38"/>
        <v>4.5670077093893188E-2</v>
      </c>
      <c r="D199" s="238">
        <f t="shared" si="38"/>
        <v>4.3746429941022964E-2</v>
      </c>
      <c r="E199" s="238">
        <f t="shared" si="38"/>
        <v>4.3980895625180726E-2</v>
      </c>
      <c r="F199" s="238">
        <f t="shared" si="38"/>
        <v>4.44926534564156E-2</v>
      </c>
      <c r="G199" s="238">
        <f t="shared" si="38"/>
        <v>4.4128677681629536E-2</v>
      </c>
      <c r="H199" s="238">
        <f t="shared" si="38"/>
        <v>4.4180082303669675E-2</v>
      </c>
      <c r="I199" s="238">
        <f t="shared" si="38"/>
        <v>4.4305372800394878E-2</v>
      </c>
      <c r="J199" s="238">
        <f t="shared" si="38"/>
        <v>4.69500390673755E-2</v>
      </c>
      <c r="K199" s="238">
        <f t="shared" si="38"/>
        <v>4.3968770252140452E-2</v>
      </c>
      <c r="L199" s="238">
        <f t="shared" si="38"/>
        <v>4.3685380352648517E-2</v>
      </c>
      <c r="M199" s="238">
        <f t="shared" si="38"/>
        <v>4.4451019615166197E-2</v>
      </c>
      <c r="N199" s="238">
        <f t="shared" si="38"/>
        <v>4.4058234920224683E-2</v>
      </c>
      <c r="O199" s="238">
        <f t="shared" si="38"/>
        <v>4.4317437795244233E-2</v>
      </c>
      <c r="P199" s="238">
        <f t="shared" si="38"/>
        <v>4.4915745121338023E-2</v>
      </c>
      <c r="Q199" s="238">
        <f t="shared" si="38"/>
        <v>4.5315776795917397E-2</v>
      </c>
    </row>
    <row r="200" spans="1:17" x14ac:dyDescent="0.25">
      <c r="A200" s="127" t="s">
        <v>183</v>
      </c>
      <c r="B200" s="237">
        <f t="shared" ref="B200:Q200" si="39">IF(B$118=0,0,B$118/B$108)</f>
        <v>0.11031710808431321</v>
      </c>
      <c r="C200" s="237">
        <f t="shared" si="39"/>
        <v>0.11018765065236406</v>
      </c>
      <c r="D200" s="237">
        <f t="shared" si="39"/>
        <v>0.11060353000656986</v>
      </c>
      <c r="E200" s="237">
        <f t="shared" si="39"/>
        <v>0.110511169174903</v>
      </c>
      <c r="F200" s="237">
        <f t="shared" si="39"/>
        <v>0.11240291291487657</v>
      </c>
      <c r="G200" s="237">
        <f t="shared" si="39"/>
        <v>0.11199491201080251</v>
      </c>
      <c r="H200" s="237">
        <f t="shared" si="39"/>
        <v>0.11209869254196504</v>
      </c>
      <c r="I200" s="237">
        <f t="shared" si="39"/>
        <v>0.11258621053408725</v>
      </c>
      <c r="J200" s="237">
        <f t="shared" si="39"/>
        <v>0.10988074834139845</v>
      </c>
      <c r="K200" s="237">
        <f t="shared" si="39"/>
        <v>0.1113271606639704</v>
      </c>
      <c r="L200" s="237">
        <f t="shared" si="39"/>
        <v>0.11038454396083826</v>
      </c>
      <c r="M200" s="237">
        <f t="shared" si="39"/>
        <v>0.11179796572131219</v>
      </c>
      <c r="N200" s="237">
        <f t="shared" si="39"/>
        <v>0.11124386835150644</v>
      </c>
      <c r="O200" s="237">
        <f t="shared" si="39"/>
        <v>0.11193007195217526</v>
      </c>
      <c r="P200" s="237">
        <f t="shared" si="39"/>
        <v>0.11382969878348144</v>
      </c>
      <c r="Q200" s="237">
        <f t="shared" si="39"/>
        <v>0.11525872186522078</v>
      </c>
    </row>
    <row r="201" spans="1:17" x14ac:dyDescent="0.25">
      <c r="A201" s="142" t="s">
        <v>192</v>
      </c>
      <c r="B201" s="235">
        <f t="shared" ref="B201:Q201" si="40">IF(B$119=0,0,B$119/B$108)</f>
        <v>9.58672347511796E-2</v>
      </c>
      <c r="C201" s="235">
        <f t="shared" si="40"/>
        <v>9.5785671872883088E-2</v>
      </c>
      <c r="D201" s="235">
        <f t="shared" si="40"/>
        <v>9.6115898190583471E-2</v>
      </c>
      <c r="E201" s="235">
        <f t="shared" si="40"/>
        <v>9.594588867969546E-2</v>
      </c>
      <c r="F201" s="235">
        <f t="shared" si="40"/>
        <v>9.7668152097551905E-2</v>
      </c>
      <c r="G201" s="235">
        <f t="shared" si="40"/>
        <v>9.7380690104244924E-2</v>
      </c>
      <c r="H201" s="235">
        <f t="shared" si="40"/>
        <v>9.7467446817949374E-2</v>
      </c>
      <c r="I201" s="235">
        <f t="shared" si="40"/>
        <v>9.7913471993651094E-2</v>
      </c>
      <c r="J201" s="235">
        <f t="shared" si="40"/>
        <v>9.5493855014596035E-2</v>
      </c>
      <c r="K201" s="235">
        <f t="shared" si="40"/>
        <v>9.676589576364629E-2</v>
      </c>
      <c r="L201" s="235">
        <f t="shared" si="40"/>
        <v>9.5917130113725657E-2</v>
      </c>
      <c r="M201" s="235">
        <f t="shared" si="40"/>
        <v>9.7076992903692191E-2</v>
      </c>
      <c r="N201" s="235">
        <f t="shared" si="40"/>
        <v>9.6652975178121145E-2</v>
      </c>
      <c r="O201" s="235">
        <f t="shared" si="40"/>
        <v>9.7310428150626835E-2</v>
      </c>
      <c r="P201" s="235">
        <f t="shared" si="40"/>
        <v>9.8954821474958002E-2</v>
      </c>
      <c r="Q201" s="235">
        <f t="shared" si="40"/>
        <v>0.10025136490924151</v>
      </c>
    </row>
    <row r="202" spans="1:17" x14ac:dyDescent="0.25">
      <c r="A202" s="142" t="s">
        <v>191</v>
      </c>
      <c r="B202" s="235">
        <f t="shared" ref="B202:Q202" si="41">IF(B$130=0,0,B$130/B$108)</f>
        <v>1.4449873333133601E-2</v>
      </c>
      <c r="C202" s="235">
        <f t="shared" si="41"/>
        <v>1.4401978779480979E-2</v>
      </c>
      <c r="D202" s="235">
        <f t="shared" si="41"/>
        <v>1.4487631815986385E-2</v>
      </c>
      <c r="E202" s="235">
        <f t="shared" si="41"/>
        <v>1.4565280495207543E-2</v>
      </c>
      <c r="F202" s="235">
        <f t="shared" si="41"/>
        <v>1.4734760817324659E-2</v>
      </c>
      <c r="G202" s="235">
        <f t="shared" si="41"/>
        <v>1.4614221906557595E-2</v>
      </c>
      <c r="H202" s="235">
        <f t="shared" si="41"/>
        <v>1.4631245724015649E-2</v>
      </c>
      <c r="I202" s="235">
        <f t="shared" si="41"/>
        <v>1.4672738540436174E-2</v>
      </c>
      <c r="J202" s="235">
        <f t="shared" si="41"/>
        <v>1.4386893326802411E-2</v>
      </c>
      <c r="K202" s="235">
        <f t="shared" si="41"/>
        <v>1.4561264900324111E-2</v>
      </c>
      <c r="L202" s="235">
        <f t="shared" si="41"/>
        <v>1.4467413847112615E-2</v>
      </c>
      <c r="M202" s="235">
        <f t="shared" si="41"/>
        <v>1.4720972817620007E-2</v>
      </c>
      <c r="N202" s="235">
        <f t="shared" si="41"/>
        <v>1.4590893173385296E-2</v>
      </c>
      <c r="O202" s="235">
        <f t="shared" si="41"/>
        <v>1.4619643801548432E-2</v>
      </c>
      <c r="P202" s="235">
        <f t="shared" si="41"/>
        <v>1.4874877308523422E-2</v>
      </c>
      <c r="Q202" s="235">
        <f t="shared" si="41"/>
        <v>1.5007356955979276E-2</v>
      </c>
    </row>
    <row r="203" spans="1:17" x14ac:dyDescent="0.25">
      <c r="A203" s="127" t="s">
        <v>181</v>
      </c>
      <c r="B203" s="237">
        <f t="shared" ref="B203:Q203" si="42">IF(B$131=0,0,B$131/B$108)</f>
        <v>0.19032220465941649</v>
      </c>
      <c r="C203" s="237">
        <f t="shared" si="42"/>
        <v>0.19012611776422206</v>
      </c>
      <c r="D203" s="237">
        <f t="shared" si="42"/>
        <v>0.18983761176355965</v>
      </c>
      <c r="E203" s="237">
        <f t="shared" si="42"/>
        <v>0.18889475667070141</v>
      </c>
      <c r="F203" s="237">
        <f t="shared" si="42"/>
        <v>0.18584215905695894</v>
      </c>
      <c r="G203" s="237">
        <f t="shared" si="42"/>
        <v>0.18761307993880957</v>
      </c>
      <c r="H203" s="237">
        <f t="shared" si="42"/>
        <v>0.18735083701267297</v>
      </c>
      <c r="I203" s="237">
        <f t="shared" si="42"/>
        <v>0.18663989871636752</v>
      </c>
      <c r="J203" s="237">
        <f t="shared" si="42"/>
        <v>0.18992696884195176</v>
      </c>
      <c r="K203" s="237">
        <f t="shared" si="42"/>
        <v>0.18856319264383128</v>
      </c>
      <c r="L203" s="237">
        <f t="shared" si="42"/>
        <v>0.19019707247906564</v>
      </c>
      <c r="M203" s="237">
        <f t="shared" si="42"/>
        <v>0.18578189045466939</v>
      </c>
      <c r="N203" s="237">
        <f t="shared" si="42"/>
        <v>0.18774463429864222</v>
      </c>
      <c r="O203" s="237">
        <f t="shared" si="42"/>
        <v>0.1868440703586263</v>
      </c>
      <c r="P203" s="237">
        <f t="shared" si="42"/>
        <v>0.18269802007906433</v>
      </c>
      <c r="Q203" s="237">
        <f t="shared" si="42"/>
        <v>0.18004782109262332</v>
      </c>
    </row>
    <row r="204" spans="1:17" x14ac:dyDescent="0.25">
      <c r="A204" s="142" t="s">
        <v>190</v>
      </c>
      <c r="B204" s="235">
        <f t="shared" ref="B204:Q204" si="43">IF(B$132=0,0,B$132/B$108)</f>
        <v>1.8070633991126303E-3</v>
      </c>
      <c r="C204" s="235">
        <f t="shared" si="43"/>
        <v>0</v>
      </c>
      <c r="D204" s="235">
        <f t="shared" si="43"/>
        <v>5.5501532893959286E-3</v>
      </c>
      <c r="E204" s="235">
        <f t="shared" si="43"/>
        <v>1.2044502003653661E-2</v>
      </c>
      <c r="F204" s="235">
        <f t="shared" si="43"/>
        <v>3.2502870058703684E-2</v>
      </c>
      <c r="G204" s="235">
        <f t="shared" si="43"/>
        <v>2.0970701881164965E-2</v>
      </c>
      <c r="H204" s="235">
        <f t="shared" si="43"/>
        <v>2.2782198884502305E-2</v>
      </c>
      <c r="I204" s="235">
        <f t="shared" si="43"/>
        <v>2.8080782866447218E-2</v>
      </c>
      <c r="J204" s="235">
        <f t="shared" si="43"/>
        <v>0</v>
      </c>
      <c r="K204" s="235">
        <f t="shared" si="43"/>
        <v>1.4166805355579883E-2</v>
      </c>
      <c r="L204" s="235">
        <f t="shared" si="43"/>
        <v>3.1228131200199834E-3</v>
      </c>
      <c r="M204" s="235">
        <f t="shared" si="43"/>
        <v>2.7123113931607722E-2</v>
      </c>
      <c r="N204" s="235">
        <f t="shared" si="43"/>
        <v>1.432563771344454E-2</v>
      </c>
      <c r="O204" s="235">
        <f t="shared" si="43"/>
        <v>1.8554252949122028E-2</v>
      </c>
      <c r="P204" s="235">
        <f t="shared" si="43"/>
        <v>4.5908654404456184E-2</v>
      </c>
      <c r="Q204" s="235">
        <f t="shared" si="43"/>
        <v>6.0452288075490246E-2</v>
      </c>
    </row>
    <row r="205" spans="1:17" x14ac:dyDescent="0.25">
      <c r="A205" s="142" t="s">
        <v>189</v>
      </c>
      <c r="B205" s="235">
        <f t="shared" ref="B205:Q205" si="44">IF(B$138=0,0,B$138/B$108)</f>
        <v>0.18851514126030386</v>
      </c>
      <c r="C205" s="235">
        <f t="shared" si="44"/>
        <v>0.19012611776422206</v>
      </c>
      <c r="D205" s="235">
        <f t="shared" si="44"/>
        <v>0.18428745847416372</v>
      </c>
      <c r="E205" s="235">
        <f t="shared" si="44"/>
        <v>0.17685025466704776</v>
      </c>
      <c r="F205" s="235">
        <f t="shared" si="44"/>
        <v>0.15333928899825525</v>
      </c>
      <c r="G205" s="235">
        <f t="shared" si="44"/>
        <v>0.16664237805764462</v>
      </c>
      <c r="H205" s="235">
        <f t="shared" si="44"/>
        <v>0.16456863812817069</v>
      </c>
      <c r="I205" s="235">
        <f t="shared" si="44"/>
        <v>0.1585591158499203</v>
      </c>
      <c r="J205" s="235">
        <f t="shared" si="44"/>
        <v>0.18992696884195176</v>
      </c>
      <c r="K205" s="235">
        <f t="shared" si="44"/>
        <v>0.17439638728825141</v>
      </c>
      <c r="L205" s="235">
        <f t="shared" si="44"/>
        <v>0.18707425935904565</v>
      </c>
      <c r="M205" s="235">
        <f t="shared" si="44"/>
        <v>0.15865877652306165</v>
      </c>
      <c r="N205" s="235">
        <f t="shared" si="44"/>
        <v>0.17341899658519766</v>
      </c>
      <c r="O205" s="235">
        <f t="shared" si="44"/>
        <v>0.16828981740950424</v>
      </c>
      <c r="P205" s="235">
        <f t="shared" si="44"/>
        <v>0.13678936567460814</v>
      </c>
      <c r="Q205" s="235">
        <f t="shared" si="44"/>
        <v>0.11959553301713306</v>
      </c>
    </row>
    <row r="206" spans="1:17" x14ac:dyDescent="0.25">
      <c r="A206" s="127" t="s">
        <v>180</v>
      </c>
      <c r="B206" s="236">
        <f t="shared" ref="B206:Q206" si="45">IF(B$139=0,0,B$139/B$108)</f>
        <v>0.19252754424766833</v>
      </c>
      <c r="C206" s="236">
        <f t="shared" si="45"/>
        <v>0.19263492445246866</v>
      </c>
      <c r="D206" s="236">
        <f t="shared" si="45"/>
        <v>0.19168722091754375</v>
      </c>
      <c r="E206" s="236">
        <f t="shared" si="45"/>
        <v>0.19000042110118853</v>
      </c>
      <c r="F206" s="236">
        <f t="shared" si="45"/>
        <v>0.18522005215958637</v>
      </c>
      <c r="G206" s="236">
        <f t="shared" si="45"/>
        <v>0.18808268779701798</v>
      </c>
      <c r="H206" s="236">
        <f t="shared" si="45"/>
        <v>0.18764437121834454</v>
      </c>
      <c r="I206" s="236">
        <f t="shared" si="45"/>
        <v>0.18641323877851451</v>
      </c>
      <c r="J206" s="236">
        <f t="shared" si="45"/>
        <v>0.19234429068541303</v>
      </c>
      <c r="K206" s="236">
        <f t="shared" si="45"/>
        <v>0.18965676245297894</v>
      </c>
      <c r="L206" s="236">
        <f t="shared" si="45"/>
        <v>0.19225549789782997</v>
      </c>
      <c r="M206" s="236">
        <f t="shared" si="45"/>
        <v>0.1863686136170504</v>
      </c>
      <c r="N206" s="236">
        <f t="shared" si="45"/>
        <v>0.18951997824321998</v>
      </c>
      <c r="O206" s="236">
        <f t="shared" si="45"/>
        <v>0.18855408170591628</v>
      </c>
      <c r="P206" s="236">
        <f t="shared" si="45"/>
        <v>0.18202554716097913</v>
      </c>
      <c r="Q206" s="236">
        <f t="shared" si="45"/>
        <v>0.17860257857619191</v>
      </c>
    </row>
    <row r="207" spans="1:17" x14ac:dyDescent="0.25">
      <c r="A207" s="142" t="s">
        <v>188</v>
      </c>
      <c r="B207" s="235">
        <f t="shared" ref="B207:Q207" si="46">IF(B$140=0,0,B$140/B$108)</f>
        <v>1.1103852319416154E-3</v>
      </c>
      <c r="C207" s="235">
        <f t="shared" si="46"/>
        <v>0</v>
      </c>
      <c r="D207" s="235">
        <f t="shared" si="46"/>
        <v>3.4497773781385927E-3</v>
      </c>
      <c r="E207" s="235">
        <f t="shared" si="46"/>
        <v>7.63851230120391E-3</v>
      </c>
      <c r="F207" s="235">
        <f t="shared" si="46"/>
        <v>2.0383664936285864E-2</v>
      </c>
      <c r="G207" s="235">
        <f t="shared" si="46"/>
        <v>1.3011111578290536E-2</v>
      </c>
      <c r="H207" s="235">
        <f t="shared" si="46"/>
        <v>1.4148833504531083E-2</v>
      </c>
      <c r="I207" s="235">
        <f t="shared" si="46"/>
        <v>1.7394619253095579E-2</v>
      </c>
      <c r="J207" s="235">
        <f t="shared" si="46"/>
        <v>0</v>
      </c>
      <c r="K207" s="235">
        <f t="shared" si="46"/>
        <v>8.8269102350108635E-3</v>
      </c>
      <c r="L207" s="235">
        <f t="shared" si="46"/>
        <v>1.9382256019310085E-3</v>
      </c>
      <c r="M207" s="235">
        <f t="shared" si="46"/>
        <v>1.7660477376815701E-2</v>
      </c>
      <c r="N207" s="235">
        <f t="shared" si="46"/>
        <v>9.5043154491229742E-3</v>
      </c>
      <c r="O207" s="235">
        <f t="shared" si="46"/>
        <v>1.22310763969682E-2</v>
      </c>
      <c r="P207" s="235">
        <f t="shared" si="46"/>
        <v>2.9491297009499533E-2</v>
      </c>
      <c r="Q207" s="235">
        <f t="shared" si="46"/>
        <v>3.8867753989397402E-2</v>
      </c>
    </row>
    <row r="208" spans="1:17" x14ac:dyDescent="0.25">
      <c r="A208" s="142" t="s">
        <v>187</v>
      </c>
      <c r="B208" s="235">
        <f t="shared" ref="B208:Q208" si="47">IF(B$141=0,0,B$141/B$108)</f>
        <v>4.4486256887915479E-2</v>
      </c>
      <c r="C208" s="235">
        <f t="shared" si="47"/>
        <v>4.4448408428367905E-2</v>
      </c>
      <c r="D208" s="235">
        <f t="shared" si="47"/>
        <v>4.4601646735892855E-2</v>
      </c>
      <c r="E208" s="235">
        <f t="shared" si="47"/>
        <v>4.4522755477639918E-2</v>
      </c>
      <c r="F208" s="235">
        <f t="shared" si="47"/>
        <v>4.5321955048111248E-2</v>
      </c>
      <c r="G208" s="235">
        <f t="shared" si="47"/>
        <v>4.5188561108951988E-2</v>
      </c>
      <c r="H208" s="235">
        <f t="shared" si="47"/>
        <v>4.5228819717251519E-2</v>
      </c>
      <c r="I208" s="235">
        <f t="shared" si="47"/>
        <v>4.5435793357372092E-2</v>
      </c>
      <c r="J208" s="235">
        <f t="shared" si="47"/>
        <v>4.4312993656515164E-2</v>
      </c>
      <c r="K208" s="235">
        <f t="shared" si="47"/>
        <v>4.4903271781059184E-2</v>
      </c>
      <c r="L208" s="235">
        <f t="shared" si="47"/>
        <v>4.4509410345105513E-2</v>
      </c>
      <c r="M208" s="235">
        <f t="shared" si="47"/>
        <v>4.5047633379942234E-2</v>
      </c>
      <c r="N208" s="235">
        <f t="shared" si="47"/>
        <v>4.4850872082782239E-2</v>
      </c>
      <c r="O208" s="235">
        <f t="shared" si="47"/>
        <v>4.5155956733471538E-2</v>
      </c>
      <c r="P208" s="235">
        <f t="shared" si="47"/>
        <v>4.5919021445214127E-2</v>
      </c>
      <c r="Q208" s="235">
        <f t="shared" si="47"/>
        <v>4.6520669802273554E-2</v>
      </c>
    </row>
    <row r="209" spans="1:17" x14ac:dyDescent="0.25">
      <c r="A209" s="142" t="s">
        <v>186</v>
      </c>
      <c r="B209" s="235">
        <f t="shared" ref="B209:Q209" si="48">IF(B$152=0,0,B$152/B$108)</f>
        <v>0.14693090212781124</v>
      </c>
      <c r="C209" s="235">
        <f t="shared" si="48"/>
        <v>0.14818651602410077</v>
      </c>
      <c r="D209" s="235">
        <f t="shared" si="48"/>
        <v>0.14363579680351232</v>
      </c>
      <c r="E209" s="235">
        <f t="shared" si="48"/>
        <v>0.1378391533223447</v>
      </c>
      <c r="F209" s="235">
        <f t="shared" si="48"/>
        <v>0.11951443217518926</v>
      </c>
      <c r="G209" s="235">
        <f t="shared" si="48"/>
        <v>0.12988301510977546</v>
      </c>
      <c r="H209" s="235">
        <f t="shared" si="48"/>
        <v>0.12826671799656195</v>
      </c>
      <c r="I209" s="235">
        <f t="shared" si="48"/>
        <v>0.12358282616804686</v>
      </c>
      <c r="J209" s="235">
        <f t="shared" si="48"/>
        <v>0.14803129702889786</v>
      </c>
      <c r="K209" s="235">
        <f t="shared" si="48"/>
        <v>0.13592658043690892</v>
      </c>
      <c r="L209" s="235">
        <f t="shared" si="48"/>
        <v>0.14580786195079348</v>
      </c>
      <c r="M209" s="235">
        <f t="shared" si="48"/>
        <v>0.12366050286029247</v>
      </c>
      <c r="N209" s="235">
        <f t="shared" si="48"/>
        <v>0.13516479071131476</v>
      </c>
      <c r="O209" s="235">
        <f t="shared" si="48"/>
        <v>0.13116704857547654</v>
      </c>
      <c r="P209" s="235">
        <f t="shared" si="48"/>
        <v>0.10661522870626546</v>
      </c>
      <c r="Q209" s="235">
        <f t="shared" si="48"/>
        <v>9.3214154784520969E-2</v>
      </c>
    </row>
    <row r="210" spans="1:17" x14ac:dyDescent="0.25">
      <c r="A210" s="72" t="s">
        <v>179</v>
      </c>
      <c r="B210" s="234">
        <f t="shared" ref="B210:Q210" si="49">IF(B$153=0,0,B$153/B$108)</f>
        <v>0.31790882755247735</v>
      </c>
      <c r="C210" s="234">
        <f t="shared" si="49"/>
        <v>0.31685510887641538</v>
      </c>
      <c r="D210" s="234">
        <f t="shared" si="49"/>
        <v>0.31873954452397957</v>
      </c>
      <c r="E210" s="234">
        <f t="shared" si="49"/>
        <v>0.32044787787771156</v>
      </c>
      <c r="F210" s="234">
        <f t="shared" si="49"/>
        <v>0.32417658118571385</v>
      </c>
      <c r="G210" s="234">
        <f t="shared" si="49"/>
        <v>0.32152462826453881</v>
      </c>
      <c r="H210" s="234">
        <f t="shared" si="49"/>
        <v>0.32189916593167167</v>
      </c>
      <c r="I210" s="234">
        <f t="shared" si="49"/>
        <v>0.32281204124317059</v>
      </c>
      <c r="J210" s="234">
        <f t="shared" si="49"/>
        <v>0.31652321679241024</v>
      </c>
      <c r="K210" s="234">
        <f t="shared" si="49"/>
        <v>0.32035953156270369</v>
      </c>
      <c r="L210" s="234">
        <f t="shared" si="49"/>
        <v>0.31829473295837107</v>
      </c>
      <c r="M210" s="234">
        <f t="shared" si="49"/>
        <v>0.32387323410997509</v>
      </c>
      <c r="N210" s="234">
        <f t="shared" si="49"/>
        <v>0.32101137738405638</v>
      </c>
      <c r="O210" s="234">
        <f t="shared" si="49"/>
        <v>0.32164391431223732</v>
      </c>
      <c r="P210" s="234">
        <f t="shared" si="49"/>
        <v>0.32725925661205307</v>
      </c>
      <c r="Q210" s="234">
        <f t="shared" si="49"/>
        <v>0.33017391533786211</v>
      </c>
    </row>
    <row r="211" spans="1:17" x14ac:dyDescent="0.25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</row>
    <row r="212" spans="1:17" ht="12.75" x14ac:dyDescent="0.25">
      <c r="A212" s="80" t="s">
        <v>128</v>
      </c>
      <c r="B212" s="233"/>
      <c r="C212" s="233"/>
      <c r="D212" s="233"/>
      <c r="E212" s="233"/>
      <c r="F212" s="233"/>
      <c r="G212" s="233"/>
      <c r="H212" s="233"/>
      <c r="I212" s="233"/>
      <c r="J212" s="233"/>
      <c r="K212" s="233"/>
      <c r="L212" s="233"/>
      <c r="M212" s="233"/>
      <c r="N212" s="233"/>
      <c r="O212" s="233"/>
      <c r="P212" s="233"/>
      <c r="Q212" s="233"/>
    </row>
    <row r="213" spans="1:17" x14ac:dyDescent="0.2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</row>
    <row r="214" spans="1:17" x14ac:dyDescent="0.25">
      <c r="A214" s="78" t="s">
        <v>194</v>
      </c>
      <c r="B214" s="253">
        <f>IF(B$5=0,0,(B$5-B$15)/(CHI_fec!B$5-CHI_fec!B$15))</f>
        <v>0.51383442362319476</v>
      </c>
      <c r="C214" s="253">
        <f>IF(C$5=0,0,(C$5-C$15)/(CHI_fec!C$5-CHI_fec!C$15))</f>
        <v>0.51422566444919082</v>
      </c>
      <c r="D214" s="253">
        <f>IF(D$5=0,0,(D$5-D$15)/(CHI_fec!D$5-CHI_fec!D$15))</f>
        <v>0.51773449569047958</v>
      </c>
      <c r="E214" s="253">
        <f>IF(E$5=0,0,(E$5-E$15)/(CHI_fec!E$5-CHI_fec!E$15))</f>
        <v>0.5167565397443753</v>
      </c>
      <c r="F214" s="253">
        <f>IF(F$5=0,0,(F$5-F$15)/(CHI_fec!F$5-CHI_fec!F$15))</f>
        <v>0.51034886965045956</v>
      </c>
      <c r="G214" s="253">
        <f>IF(G$5=0,0,(G$5-G$15)/(CHI_fec!G$5-CHI_fec!G$15))</f>
        <v>0.52682754119294362</v>
      </c>
      <c r="H214" s="253">
        <f>IF(H$5=0,0,(H$5-H$15)/(CHI_fec!H$5-CHI_fec!H$15))</f>
        <v>0.52866772276840879</v>
      </c>
      <c r="I214" s="253">
        <f>IF(I$5=0,0,(I$5-I$15)/(CHI_fec!I$5-CHI_fec!I$15))</f>
        <v>0.53069999887661046</v>
      </c>
      <c r="J214" s="253">
        <f>IF(J$5=0,0,(J$5-J$15)/(CHI_fec!J$5-CHI_fec!J$15))</f>
        <v>0.56424612537006957</v>
      </c>
      <c r="K214" s="253">
        <f>IF(K$5=0,0,(K$5-K$15)/(CHI_fec!K$5-CHI_fec!K$15))</f>
        <v>0.5574450949194939</v>
      </c>
      <c r="L214" s="253">
        <f>IF(L$5=0,0,(L$5-L$15)/(CHI_fec!L$5-CHI_fec!L$15))</f>
        <v>0.58663927753040201</v>
      </c>
      <c r="M214" s="253">
        <f>IF(M$5=0,0,(M$5-M$15)/(CHI_fec!M$5-CHI_fec!M$15))</f>
        <v>0.5836129318043688</v>
      </c>
      <c r="N214" s="253">
        <f>IF(N$5=0,0,(N$5-N$15)/(CHI_fec!N$5-CHI_fec!N$15))</f>
        <v>0.59375181558098278</v>
      </c>
      <c r="O214" s="253">
        <f>IF(O$5=0,0,(O$5-O$15)/(CHI_fec!O$5-CHI_fec!O$15))</f>
        <v>0.59120844585387367</v>
      </c>
      <c r="P214" s="253">
        <f>IF(P$5=0,0,(P$5-P$15)/(CHI_fec!P$5-CHI_fec!P$15))</f>
        <v>0.5809159703215715</v>
      </c>
      <c r="Q214" s="253">
        <f>IF(Q$5=0,0,(Q$5-Q$15)/(CHI_fec!Q$5-CHI_fec!Q$15))</f>
        <v>0.59105367519958052</v>
      </c>
    </row>
    <row r="215" spans="1:17" x14ac:dyDescent="0.25">
      <c r="A215" s="132" t="s">
        <v>83</v>
      </c>
      <c r="B215" s="252">
        <f>IF(B$6=0,0,B$6/CHI_fec!B$6)</f>
        <v>0.42597665025487796</v>
      </c>
      <c r="C215" s="252">
        <f>IF(C$6=0,0,C$6/CHI_fec!C$6)</f>
        <v>0.42597665025487796</v>
      </c>
      <c r="D215" s="252">
        <f>IF(D$6=0,0,D$6/CHI_fec!D$6)</f>
        <v>0.43080611179566786</v>
      </c>
      <c r="E215" s="252">
        <f>IF(E$6=0,0,E$6/CHI_fec!E$6)</f>
        <v>0.43477748367165792</v>
      </c>
      <c r="F215" s="252">
        <f>IF(F$6=0,0,F$6/CHI_fec!F$6)</f>
        <v>0.43716566697039339</v>
      </c>
      <c r="G215" s="252">
        <f>IF(G$6=0,0,G$6/CHI_fec!G$6)</f>
        <v>0.44287408467446343</v>
      </c>
      <c r="H215" s="252">
        <f>IF(H$6=0,0,H$6/CHI_fec!H$6)</f>
        <v>0.44287408467446332</v>
      </c>
      <c r="I215" s="252">
        <f>IF(I$6=0,0,I$6/CHI_fec!I$6)</f>
        <v>0.44693820943769869</v>
      </c>
      <c r="J215" s="252">
        <f>IF(J$6=0,0,J$6/CHI_fec!J$6)</f>
        <v>0.46278813050137441</v>
      </c>
      <c r="K215" s="252">
        <f>IF(K$6=0,0,K$6/CHI_fec!K$6)</f>
        <v>0.46278813050137435</v>
      </c>
      <c r="L215" s="252">
        <f>IF(L$6=0,0,L$6/CHI_fec!L$6)</f>
        <v>0.48215061359315187</v>
      </c>
      <c r="M215" s="252">
        <f>IF(M$6=0,0,M$6/CHI_fec!M$6)</f>
        <v>0.49244865375986335</v>
      </c>
      <c r="N215" s="252">
        <f>IF(N$6=0,0,N$6/CHI_fec!N$6)</f>
        <v>0.49244865375986335</v>
      </c>
      <c r="O215" s="252">
        <f>IF(O$6=0,0,O$6/CHI_fec!O$6)</f>
        <v>0.49244865375986341</v>
      </c>
      <c r="P215" s="252">
        <f>IF(P$6=0,0,P$6/CHI_fec!P$6)</f>
        <v>0.49244865375986335</v>
      </c>
      <c r="Q215" s="252">
        <f>IF(Q$6=0,0,Q$6/CHI_fec!Q$6)</f>
        <v>0.50896479886869883</v>
      </c>
    </row>
    <row r="216" spans="1:17" x14ac:dyDescent="0.25">
      <c r="A216" s="76" t="s">
        <v>82</v>
      </c>
      <c r="B216" s="251">
        <f>IF(B$7=0,0,B$7/CHI_fec!B$7)</f>
        <v>0.11183706988841401</v>
      </c>
      <c r="C216" s="251">
        <f>IF(C$7=0,0,C$7/CHI_fec!C$7)</f>
        <v>0.11183706988841402</v>
      </c>
      <c r="D216" s="251">
        <f>IF(D$7=0,0,D$7/CHI_fec!D$7)</f>
        <v>0.11310500987417982</v>
      </c>
      <c r="E216" s="251">
        <f>IF(E$7=0,0,E$7/CHI_fec!E$7)</f>
        <v>0.11414766466237593</v>
      </c>
      <c r="F216" s="251">
        <f>IF(F$7=0,0,F$7/CHI_fec!F$7)</f>
        <v>0.11477466480974834</v>
      </c>
      <c r="G216" s="251">
        <f>IF(G$7=0,0,G$7/CHI_fec!G$7)</f>
        <v>0.1162733683404239</v>
      </c>
      <c r="H216" s="251">
        <f>IF(H$7=0,0,H$7/CHI_fec!H$7)</f>
        <v>0.11627336834042387</v>
      </c>
      <c r="I216" s="251">
        <f>IF(I$7=0,0,I$7/CHI_fec!I$7)</f>
        <v>0.11734037472424616</v>
      </c>
      <c r="J216" s="251">
        <f>IF(J$7=0,0,J$7/CHI_fec!J$7)</f>
        <v>0.12150165616693444</v>
      </c>
      <c r="K216" s="251">
        <f>IF(K$7=0,0,K$7/CHI_fec!K$7)</f>
        <v>0.12150165616693444</v>
      </c>
      <c r="L216" s="251">
        <f>IF(L$7=0,0,L$7/CHI_fec!L$7)</f>
        <v>0.12658513521080386</v>
      </c>
      <c r="M216" s="251">
        <f>IF(M$7=0,0,M$7/CHI_fec!M$7)</f>
        <v>0.12928881072247592</v>
      </c>
      <c r="N216" s="251">
        <f>IF(N$7=0,0,N$7/CHI_fec!N$7)</f>
        <v>0.12928881072247592</v>
      </c>
      <c r="O216" s="251">
        <f>IF(O$7=0,0,O$7/CHI_fec!O$7)</f>
        <v>0.12928881072247589</v>
      </c>
      <c r="P216" s="251">
        <f>IF(P$7=0,0,P$7/CHI_fec!P$7)</f>
        <v>0.12928881072247592</v>
      </c>
      <c r="Q216" s="251">
        <f>IF(Q$7=0,0,Q$7/CHI_fec!Q$7)</f>
        <v>0.13362500444041517</v>
      </c>
    </row>
    <row r="217" spans="1:17" x14ac:dyDescent="0.25">
      <c r="A217" s="76" t="s">
        <v>81</v>
      </c>
      <c r="B217" s="251">
        <f>IF(B$8=0,0,B$8/CHI_fec!B$8)</f>
        <v>0.60678095780127961</v>
      </c>
      <c r="C217" s="251">
        <f>IF(C$8=0,0,C$8/CHI_fec!C$8)</f>
        <v>0.60678095780127961</v>
      </c>
      <c r="D217" s="251">
        <f>IF(D$8=0,0,D$8/CHI_fec!D$8)</f>
        <v>0.61366026749497193</v>
      </c>
      <c r="E217" s="251">
        <f>IF(E$8=0,0,E$8/CHI_fec!E$8)</f>
        <v>0.61931727435029249</v>
      </c>
      <c r="F217" s="251">
        <f>IF(F$8=0,0,F$8/CHI_fec!F$8)</f>
        <v>0.622719113743472</v>
      </c>
      <c r="G217" s="251">
        <f>IF(G$8=0,0,G$8/CHI_fec!G$8)</f>
        <v>0.6308504494867172</v>
      </c>
      <c r="H217" s="251">
        <f>IF(H$8=0,0,H$8/CHI_fec!H$8)</f>
        <v>0.63085044948671731</v>
      </c>
      <c r="I217" s="251">
        <f>IF(I$8=0,0,I$8/CHI_fec!I$8)</f>
        <v>0.63663957786965641</v>
      </c>
      <c r="J217" s="251">
        <f>IF(J$8=0,0,J$8/CHI_fec!J$8)</f>
        <v>0.65921694279878396</v>
      </c>
      <c r="K217" s="251">
        <f>IF(K$8=0,0,K$8/CHI_fec!K$8)</f>
        <v>0.65921694279878407</v>
      </c>
      <c r="L217" s="251">
        <f>IF(L$8=0,0,L$8/CHI_fec!L$8)</f>
        <v>0.68679776449126462</v>
      </c>
      <c r="M217" s="251">
        <f>IF(M$8=0,0,M$8/CHI_fec!M$8)</f>
        <v>0.70146677198755425</v>
      </c>
      <c r="N217" s="251">
        <f>IF(N$8=0,0,N$8/CHI_fec!N$8)</f>
        <v>0.70146677198755425</v>
      </c>
      <c r="O217" s="251">
        <f>IF(O$8=0,0,O$8/CHI_fec!O$8)</f>
        <v>0.70146677198755425</v>
      </c>
      <c r="P217" s="251">
        <f>IF(P$8=0,0,P$8/CHI_fec!P$8)</f>
        <v>0.70146677198755436</v>
      </c>
      <c r="Q217" s="251">
        <f>IF(Q$8=0,0,Q$8/CHI_fec!Q$8)</f>
        <v>0.72499313744051441</v>
      </c>
    </row>
    <row r="218" spans="1:17" x14ac:dyDescent="0.25">
      <c r="A218" s="76" t="s">
        <v>80</v>
      </c>
      <c r="B218" s="251">
        <f>IF(B$9=0,0,B$9/CHI_fec!B$9)</f>
        <v>0.430105735097632</v>
      </c>
      <c r="C218" s="251">
        <f>IF(C$9=0,0,C$9/CHI_fec!C$9)</f>
        <v>0.43010573509763184</v>
      </c>
      <c r="D218" s="251">
        <f>IF(D$9=0,0,D$9/CHI_fec!D$9)</f>
        <v>0.43498200966546174</v>
      </c>
      <c r="E218" s="251">
        <f>IF(E$9=0,0,E$9/CHI_fec!E$9)</f>
        <v>0.43899187691768499</v>
      </c>
      <c r="F218" s="251">
        <f>IF(F$9=0,0,F$9/CHI_fec!F$9)</f>
        <v>0.4414032093994909</v>
      </c>
      <c r="G218" s="251">
        <f>IF(G$9=0,0,G$9/CHI_fec!G$9)</f>
        <v>0.44716696004494128</v>
      </c>
      <c r="H218" s="251">
        <f>IF(H$9=0,0,H$9/CHI_fec!H$9)</f>
        <v>0.44716696004494128</v>
      </c>
      <c r="I218" s="251">
        <f>IF(I$9=0,0,I$9/CHI_fec!I$9)</f>
        <v>0.45127047925843322</v>
      </c>
      <c r="J218" s="251">
        <f>IF(J$9=0,0,J$9/CHI_fec!J$9)</f>
        <v>0.46727403707375637</v>
      </c>
      <c r="K218" s="251">
        <f>IF(K$9=0,0,K$9/CHI_fec!K$9)</f>
        <v>0.46727403707375653</v>
      </c>
      <c r="L218" s="251">
        <f>IF(L$9=0,0,L$9/CHI_fec!L$9)</f>
        <v>0.48682420494920592</v>
      </c>
      <c r="M218" s="251">
        <f>IF(M$9=0,0,M$9/CHI_fec!M$9)</f>
        <v>0.49722206627169424</v>
      </c>
      <c r="N218" s="251">
        <f>IF(N$9=0,0,N$9/CHI_fec!N$9)</f>
        <v>0.49722206627169419</v>
      </c>
      <c r="O218" s="251">
        <f>IF(O$9=0,0,O$9/CHI_fec!O$9)</f>
        <v>0.49722206627169424</v>
      </c>
      <c r="P218" s="251">
        <f>IF(P$9=0,0,P$9/CHI_fec!P$9)</f>
        <v>0.49722206627169424</v>
      </c>
      <c r="Q218" s="251">
        <f>IF(Q$9=0,0,Q$9/CHI_fec!Q$9)</f>
        <v>0.51389830598756703</v>
      </c>
    </row>
    <row r="219" spans="1:17" x14ac:dyDescent="0.25">
      <c r="A219" s="129" t="s">
        <v>79</v>
      </c>
      <c r="B219" s="250">
        <f>IF(B$10=0,0,B$10/CHI_fec!B$10)</f>
        <v>0.67368473915217342</v>
      </c>
      <c r="C219" s="250">
        <f>IF(C$10=0,0,C$10/CHI_fec!C$10)</f>
        <v>0.70289762464292094</v>
      </c>
      <c r="D219" s="250">
        <f>IF(D$10=0,0,D$10/CHI_fec!D$10)</f>
        <v>0.67689884955838353</v>
      </c>
      <c r="E219" s="250">
        <f>IF(E$10=0,0,E$10/CHI_fec!E$10)</f>
        <v>0.68313881918839015</v>
      </c>
      <c r="F219" s="250">
        <f>IF(F$10=0,0,F$10/CHI_fec!F$10)</f>
        <v>0.68689122307307604</v>
      </c>
      <c r="G219" s="250">
        <f>IF(G$10=0,0,G$10/CHI_fec!G$10)</f>
        <v>0.69586050477750183</v>
      </c>
      <c r="H219" s="250">
        <f>IF(H$10=0,0,H$10/CHI_fec!H$10)</f>
        <v>0.69586050477750194</v>
      </c>
      <c r="I219" s="250">
        <f>IF(I$10=0,0,I$10/CHI_fec!I$10)</f>
        <v>0.70224621125048847</v>
      </c>
      <c r="J219" s="250">
        <f>IF(J$10=0,0,J$10/CHI_fec!J$10)</f>
        <v>0.78586482393029011</v>
      </c>
      <c r="K219" s="250">
        <f>IF(K$10=0,0,K$10/CHI_fec!K$10)</f>
        <v>0.72715020643494377</v>
      </c>
      <c r="L219" s="250">
        <f>IF(L$10=0,0,L$10/CHI_fec!L$10)</f>
        <v>0.75757327187101242</v>
      </c>
      <c r="M219" s="250">
        <f>IF(M$10=0,0,M$10/CHI_fec!M$10)</f>
        <v>0.77375394190026958</v>
      </c>
      <c r="N219" s="250">
        <f>IF(N$10=0,0,N$10/CHI_fec!N$10)</f>
        <v>0.77375394190026958</v>
      </c>
      <c r="O219" s="250">
        <f>IF(O$10=0,0,O$10/CHI_fec!O$10)</f>
        <v>0.77677548433921872</v>
      </c>
      <c r="P219" s="250">
        <f>IF(P$10=0,0,P$10/CHI_fec!P$10)</f>
        <v>0.77375394190026958</v>
      </c>
      <c r="Q219" s="250">
        <f>IF(Q$10=0,0,Q$10/CHI_fec!Q$10)</f>
        <v>0.79970473349120375</v>
      </c>
    </row>
    <row r="220" spans="1:17" x14ac:dyDescent="0.25">
      <c r="A220" s="232" t="s">
        <v>185</v>
      </c>
      <c r="B220" s="254">
        <f>IF(B$15=0,0,B$15/CHI_fec!B$15)</f>
        <v>1</v>
      </c>
      <c r="C220" s="254">
        <f>IF(C$15=0,0,C$15/CHI_fec!C$15)</f>
        <v>1</v>
      </c>
      <c r="D220" s="254">
        <f>IF(D$15=0,0,D$15/CHI_fec!D$15)</f>
        <v>1</v>
      </c>
      <c r="E220" s="254">
        <f>IF(E$15=0,0,E$15/CHI_fec!E$15)</f>
        <v>1</v>
      </c>
      <c r="F220" s="254">
        <f>IF(F$15=0,0,F$15/CHI_fec!F$15)</f>
        <v>1</v>
      </c>
      <c r="G220" s="254">
        <f>IF(G$15=0,0,G$15/CHI_fec!G$15)</f>
        <v>1</v>
      </c>
      <c r="H220" s="254">
        <f>IF(H$15=0,0,H$15/CHI_fec!H$15)</f>
        <v>1</v>
      </c>
      <c r="I220" s="254">
        <f>IF(I$15=0,0,I$15/CHI_fec!I$15)</f>
        <v>1</v>
      </c>
      <c r="J220" s="254">
        <f>IF(J$15=0,0,J$15/CHI_fec!J$15)</f>
        <v>1</v>
      </c>
      <c r="K220" s="254">
        <f>IF(K$15=0,0,K$15/CHI_fec!K$15)</f>
        <v>1</v>
      </c>
      <c r="L220" s="254">
        <f>IF(L$15=0,0,L$15/CHI_fec!L$15)</f>
        <v>1</v>
      </c>
      <c r="M220" s="254">
        <f>IF(M$15=0,0,M$15/CHI_fec!M$15)</f>
        <v>1</v>
      </c>
      <c r="N220" s="254">
        <f>IF(N$15=0,0,N$15/CHI_fec!N$15)</f>
        <v>1</v>
      </c>
      <c r="O220" s="254">
        <f>IF(O$15=0,0,O$15/CHI_fec!O$15)</f>
        <v>1</v>
      </c>
      <c r="P220" s="254">
        <f>IF(P$15=0,0,P$15/CHI_fec!P$15)</f>
        <v>1</v>
      </c>
      <c r="Q220" s="254">
        <f>IF(Q$15=0,0,Q$15/CHI_fec!Q$15)</f>
        <v>1</v>
      </c>
    </row>
    <row r="221" spans="1:17" x14ac:dyDescent="0.25">
      <c r="A221" s="127" t="s">
        <v>184</v>
      </c>
      <c r="B221" s="249">
        <f>IF(B$24=0,0,B$24/CHI_fec!B$24)</f>
        <v>0.56708871512878467</v>
      </c>
      <c r="C221" s="249">
        <f>IF(C$24=0,0,C$24/CHI_fec!C$24)</f>
        <v>0.56334045005810773</v>
      </c>
      <c r="D221" s="249">
        <f>IF(D$24=0,0,D$24/CHI_fec!D$24)</f>
        <v>0.57204619288811853</v>
      </c>
      <c r="E221" s="249">
        <f>IF(E$24=0,0,E$24/CHI_fec!E$24)</f>
        <v>0.56520116531497688</v>
      </c>
      <c r="F221" s="249">
        <f>IF(F$24=0,0,F$24/CHI_fec!F$24)</f>
        <v>0.56064155631925761</v>
      </c>
      <c r="G221" s="249">
        <f>IF(G$24=0,0,G$24/CHI_fec!G$24)</f>
        <v>0.58893357871909635</v>
      </c>
      <c r="H221" s="249">
        <f>IF(H$24=0,0,H$24/CHI_fec!H$24)</f>
        <v>0.59963222486223011</v>
      </c>
      <c r="I221" s="249">
        <f>IF(I$24=0,0,I$24/CHI_fec!I$24)</f>
        <v>0.60097187344469727</v>
      </c>
      <c r="J221" s="249">
        <f>IF(J$24=0,0,J$24/CHI_fec!J$24)</f>
        <v>0.63044372492457368</v>
      </c>
      <c r="K221" s="249">
        <f>IF(K$24=0,0,K$24/CHI_fec!K$24)</f>
        <v>0.63426116692226042</v>
      </c>
      <c r="L221" s="249">
        <f>IF(L$24=0,0,L$24/CHI_fec!L$24)</f>
        <v>0.66614315658829804</v>
      </c>
      <c r="M221" s="249">
        <f>IF(M$24=0,0,M$24/CHI_fec!M$24)</f>
        <v>0.66541230323284539</v>
      </c>
      <c r="N221" s="249">
        <f>IF(N$24=0,0,N$24/CHI_fec!N$24)</f>
        <v>0.68349199382398285</v>
      </c>
      <c r="O221" s="249">
        <f>IF(O$24=0,0,O$24/CHI_fec!O$24)</f>
        <v>0.67881447153142849</v>
      </c>
      <c r="P221" s="249">
        <f>IF(P$24=0,0,P$24/CHI_fec!P$24)</f>
        <v>0.68633270086634801</v>
      </c>
      <c r="Q221" s="249">
        <f>IF(Q$24=0,0,Q$24/CHI_fec!Q$24)</f>
        <v>0.69821615617191179</v>
      </c>
    </row>
    <row r="222" spans="1:17" x14ac:dyDescent="0.25">
      <c r="A222" s="127" t="s">
        <v>181</v>
      </c>
      <c r="B222" s="249">
        <f>IF(B$35=0,0,B$35/CHI_fec!B$35)</f>
        <v>0.4970822782985817</v>
      </c>
      <c r="C222" s="249">
        <f>IF(C$35=0,0,C$35/CHI_fec!C$35)</f>
        <v>0.49822151049975211</v>
      </c>
      <c r="D222" s="249">
        <f>IF(D$35=0,0,D$35/CHI_fec!D$35)</f>
        <v>0.50013101030933971</v>
      </c>
      <c r="E222" s="249">
        <f>IF(E$35=0,0,E$35/CHI_fec!E$35)</f>
        <v>0.4995571294755059</v>
      </c>
      <c r="F222" s="249">
        <f>IF(F$35=0,0,F$35/CHI_fec!F$35)</f>
        <v>0.48849965938257423</v>
      </c>
      <c r="G222" s="249">
        <f>IF(G$35=0,0,G$35/CHI_fec!G$35)</f>
        <v>0.50371484445894432</v>
      </c>
      <c r="H222" s="249">
        <f>IF(H$35=0,0,H$35/CHI_fec!H$35)</f>
        <v>0.50242549342967102</v>
      </c>
      <c r="I222" s="249">
        <f>IF(I$35=0,0,I$35/CHI_fec!I$35)</f>
        <v>0.50368366041304258</v>
      </c>
      <c r="J222" s="249">
        <f>IF(J$35=0,0,J$35/CHI_fec!J$35)</f>
        <v>0.54127615042231003</v>
      </c>
      <c r="K222" s="249">
        <f>IF(K$35=0,0,K$35/CHI_fec!K$35)</f>
        <v>0.53095424605979391</v>
      </c>
      <c r="L222" s="249">
        <f>IF(L$35=0,0,L$35/CHI_fec!L$35)</f>
        <v>0.56158139754458059</v>
      </c>
      <c r="M222" s="249">
        <f>IF(M$35=0,0,M$35/CHI_fec!M$35)</f>
        <v>0.55061100574618582</v>
      </c>
      <c r="N222" s="249">
        <f>IF(N$35=0,0,N$35/CHI_fec!N$35)</f>
        <v>0.56138871329661388</v>
      </c>
      <c r="O222" s="249">
        <f>IF(O$35=0,0,O$35/CHI_fec!O$35)</f>
        <v>0.55759715497089124</v>
      </c>
      <c r="P222" s="249">
        <f>IF(P$35=0,0,P$35/CHI_fec!P$35)</f>
        <v>0.53586879723620529</v>
      </c>
      <c r="Q222" s="249">
        <f>IF(Q$35=0,0,Q$35/CHI_fec!Q$35)</f>
        <v>0.54098904460163422</v>
      </c>
    </row>
    <row r="223" spans="1:17" x14ac:dyDescent="0.25">
      <c r="A223" s="127" t="s">
        <v>180</v>
      </c>
      <c r="B223" s="248">
        <f>IF(B$43=0,0,B$43/CHI_fec!B$43)</f>
        <v>0.71547244238884611</v>
      </c>
      <c r="C223" s="248">
        <f>IF(C$43=0,0,C$43/CHI_fec!C$43)</f>
        <v>0.71581046041175866</v>
      </c>
      <c r="D223" s="248">
        <f>IF(D$43=0,0,D$43/CHI_fec!D$43)</f>
        <v>0.71724230103487019</v>
      </c>
      <c r="E223" s="248">
        <f>IF(E$43=0,0,E$43/CHI_fec!E$43)</f>
        <v>0.71123398986704811</v>
      </c>
      <c r="F223" s="248">
        <f>IF(F$43=0,0,F$43/CHI_fec!F$43)</f>
        <v>0.68666044272903015</v>
      </c>
      <c r="G223" s="248">
        <f>IF(G$43=0,0,G$43/CHI_fec!G$43)</f>
        <v>0.71621477121246879</v>
      </c>
      <c r="H223" s="248">
        <f>IF(H$43=0,0,H$43/CHI_fec!H$43)</f>
        <v>0.71426133356275212</v>
      </c>
      <c r="I223" s="248">
        <f>IF(I$43=0,0,I$43/CHI_fec!I$43)</f>
        <v>0.71332876773956044</v>
      </c>
      <c r="J223" s="248">
        <f>IF(J$43=0,0,J$43/CHI_fec!J$43)</f>
        <v>0.78035728558082273</v>
      </c>
      <c r="K223" s="248">
        <f>IF(K$43=0,0,K$43/CHI_fec!K$43)</f>
        <v>0.75879635483130892</v>
      </c>
      <c r="L223" s="248">
        <f>IF(L$43=0,0,L$43/CHI_fec!L$43)</f>
        <v>0.80909770425048622</v>
      </c>
      <c r="M223" s="248">
        <f>IF(M$43=0,0,M$43/CHI_fec!M$43)</f>
        <v>0.78419579541361473</v>
      </c>
      <c r="N223" s="248">
        <f>IF(N$43=0,0,N$43/CHI_fec!N$43)</f>
        <v>0.80799761956047711</v>
      </c>
      <c r="O223" s="248">
        <f>IF(O$43=0,0,O$43/CHI_fec!O$43)</f>
        <v>0.80051301482878023</v>
      </c>
      <c r="P223" s="248">
        <f>IF(P$43=0,0,P$43/CHI_fec!P$43)</f>
        <v>0.75990005201149424</v>
      </c>
      <c r="Q223" s="248">
        <f>IF(Q$43=0,0,Q$43/CHI_fec!Q$43)</f>
        <v>0.76183603762761032</v>
      </c>
    </row>
    <row r="224" spans="1:17" x14ac:dyDescent="0.25">
      <c r="A224" s="72" t="s">
        <v>179</v>
      </c>
      <c r="B224" s="247">
        <f>IF(B$57=0,0,B$57/CHI_fec!B$57)</f>
        <v>0.60888201157418065</v>
      </c>
      <c r="C224" s="247">
        <f>IF(C$57=0,0,C$57/CHI_fec!C$57)</f>
        <v>0.60888201157418065</v>
      </c>
      <c r="D224" s="247">
        <f>IF(D$57=0,0,D$57/CHI_fec!D$57)</f>
        <v>0.61578514172466392</v>
      </c>
      <c r="E224" s="247">
        <f>IF(E$57=0,0,E$57/CHI_fec!E$57)</f>
        <v>0.62146173666270832</v>
      </c>
      <c r="F224" s="247">
        <f>IF(F$57=0,0,F$57/CHI_fec!F$57)</f>
        <v>0.62487535534361904</v>
      </c>
      <c r="G224" s="247">
        <f>IF(G$57=0,0,G$57/CHI_fec!G$57)</f>
        <v>0.6330348468380006</v>
      </c>
      <c r="H224" s="247">
        <f>IF(H$57=0,0,H$57/CHI_fec!H$57)</f>
        <v>0.6330348468380006</v>
      </c>
      <c r="I224" s="247">
        <f>IF(I$57=0,0,I$57/CHI_fec!I$57)</f>
        <v>0.63884402079071978</v>
      </c>
      <c r="J224" s="247">
        <f>IF(J$57=0,0,J$57/CHI_fec!J$57)</f>
        <v>0.66149956262562648</v>
      </c>
      <c r="K224" s="247">
        <f>IF(K$57=0,0,K$57/CHI_fec!K$57)</f>
        <v>0.66149956262562637</v>
      </c>
      <c r="L224" s="247">
        <f>IF(L$57=0,0,L$57/CHI_fec!L$57)</f>
        <v>0.68917588630895166</v>
      </c>
      <c r="M224" s="247">
        <f>IF(M$57=0,0,M$57/CHI_fec!M$57)</f>
        <v>0.70389568704973704</v>
      </c>
      <c r="N224" s="247">
        <f>IF(N$57=0,0,N$57/CHI_fec!N$57)</f>
        <v>0.70389568704973682</v>
      </c>
      <c r="O224" s="247">
        <f>IF(O$57=0,0,O$57/CHI_fec!O$57)</f>
        <v>0.70389568704973693</v>
      </c>
      <c r="P224" s="247">
        <f>IF(P$57=0,0,P$57/CHI_fec!P$57)</f>
        <v>0.70389568704973682</v>
      </c>
      <c r="Q224" s="247">
        <f>IF(Q$57=0,0,Q$57/CHI_fec!Q$57)</f>
        <v>0.72750351543963021</v>
      </c>
    </row>
    <row r="225" spans="1:17" x14ac:dyDescent="0.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</row>
    <row r="226" spans="1:17" x14ac:dyDescent="0.25">
      <c r="A226" s="78" t="s">
        <v>40</v>
      </c>
      <c r="B226" s="253">
        <f>IF(B$60=0,0,B$60/CHI_fec!B$60)</f>
        <v>0.56536075502835292</v>
      </c>
      <c r="C226" s="253">
        <f>IF(C$60=0,0,C$60/CHI_fec!C$60)</f>
        <v>0.56720923369943554</v>
      </c>
      <c r="D226" s="253">
        <f>IF(D$60=0,0,D$60/CHI_fec!D$60)</f>
        <v>0.56696107853848332</v>
      </c>
      <c r="E226" s="253">
        <f>IF(E$60=0,0,E$60/CHI_fec!E$60)</f>
        <v>0.57285450885069866</v>
      </c>
      <c r="F226" s="253">
        <f>IF(F$60=0,0,F$60/CHI_fec!F$60)</f>
        <v>0.5638885294258299</v>
      </c>
      <c r="G226" s="253">
        <f>IF(G$60=0,0,G$60/CHI_fec!G$60)</f>
        <v>0.57690034548051639</v>
      </c>
      <c r="H226" s="253">
        <f>IF(H$60=0,0,H$60/CHI_fec!H$60)</f>
        <v>0.58480993139430038</v>
      </c>
      <c r="I226" s="253">
        <f>IF(I$60=0,0,I$60/CHI_fec!I$60)</f>
        <v>0.58256287123161521</v>
      </c>
      <c r="J226" s="253">
        <f>IF(J$60=0,0,J$60/CHI_fec!J$60)</f>
        <v>0.59720839328958431</v>
      </c>
      <c r="K226" s="253">
        <f>IF(K$60=0,0,K$60/CHI_fec!K$60)</f>
        <v>0.64710924474574127</v>
      </c>
      <c r="L226" s="253">
        <f>IF(L$60=0,0,L$60/CHI_fec!L$60)</f>
        <v>0.65271566473781262</v>
      </c>
      <c r="M226" s="253">
        <f>IF(M$60=0,0,M$60/CHI_fec!M$60)</f>
        <v>0.63846390485198035</v>
      </c>
      <c r="N226" s="253">
        <f>IF(N$60=0,0,N$60/CHI_fec!N$60)</f>
        <v>0.64539929709573252</v>
      </c>
      <c r="O226" s="253">
        <f>IF(O$60=0,0,O$60/CHI_fec!O$60)</f>
        <v>0.64319248299653287</v>
      </c>
      <c r="P226" s="253">
        <f>IF(P$60=0,0,P$60/CHI_fec!P$60)</f>
        <v>0.62903483001217053</v>
      </c>
      <c r="Q226" s="253">
        <f>IF(Q$60=0,0,Q$60/CHI_fec!Q$60)</f>
        <v>0.6212786243795847</v>
      </c>
    </row>
    <row r="227" spans="1:17" x14ac:dyDescent="0.25">
      <c r="A227" s="132" t="s">
        <v>83</v>
      </c>
      <c r="B227" s="252">
        <f>IF(B$61=0,0,B$61/CHI_fec!B$61)</f>
        <v>0.45018700553079244</v>
      </c>
      <c r="C227" s="252">
        <f>IF(C$61=0,0,C$61/CHI_fec!C$61)</f>
        <v>0.45018700553079244</v>
      </c>
      <c r="D227" s="252">
        <f>IF(D$61=0,0,D$61/CHI_fec!D$61)</f>
        <v>0.45292879919682183</v>
      </c>
      <c r="E227" s="252">
        <f>IF(E$61=0,0,E$61/CHI_fec!E$61)</f>
        <v>0.46031258507762507</v>
      </c>
      <c r="F227" s="252">
        <f>IF(F$61=0,0,F$61/CHI_fec!F$61)</f>
        <v>0.46031258507762501</v>
      </c>
      <c r="G227" s="252">
        <f>IF(G$61=0,0,G$61/CHI_fec!G$61)</f>
        <v>0.46632033012021562</v>
      </c>
      <c r="H227" s="252">
        <f>IF(H$61=0,0,H$61/CHI_fec!H$61)</f>
        <v>0.4734015093515091</v>
      </c>
      <c r="I227" s="252">
        <f>IF(I$61=0,0,I$61/CHI_fec!I$61)</f>
        <v>0.47340150935150904</v>
      </c>
      <c r="J227" s="252">
        <f>IF(J$61=0,0,J$61/CHI_fec!J$61)</f>
        <v>0.47340150935150904</v>
      </c>
      <c r="K227" s="252">
        <f>IF(K$61=0,0,K$61/CHI_fec!K$61)</f>
        <v>0.52045352254919974</v>
      </c>
      <c r="L227" s="252">
        <f>IF(L$61=0,0,L$61/CHI_fec!L$61)</f>
        <v>0.52045352254919963</v>
      </c>
      <c r="M227" s="252">
        <f>IF(M$61=0,0,M$61/CHI_fec!M$61)</f>
        <v>0.52045352254919963</v>
      </c>
      <c r="N227" s="252">
        <f>IF(N$61=0,0,N$61/CHI_fec!N$61)</f>
        <v>0.52045352254919952</v>
      </c>
      <c r="O227" s="252">
        <f>IF(O$61=0,0,O$61/CHI_fec!O$61)</f>
        <v>0.52045352254919963</v>
      </c>
      <c r="P227" s="252">
        <f>IF(P$61=0,0,P$61/CHI_fec!P$61)</f>
        <v>0.52045352254919952</v>
      </c>
      <c r="Q227" s="252">
        <f>IF(Q$61=0,0,Q$61/CHI_fec!Q$61)</f>
        <v>0.52045352254919974</v>
      </c>
    </row>
    <row r="228" spans="1:17" x14ac:dyDescent="0.25">
      <c r="A228" s="76" t="s">
        <v>82</v>
      </c>
      <c r="B228" s="251">
        <f>IF(B$62=0,0,B$62/CHI_fec!B$62)</f>
        <v>0.12097644410535011</v>
      </c>
      <c r="C228" s="251">
        <f>IF(C$62=0,0,C$62/CHI_fec!C$62)</f>
        <v>0.12097644410535009</v>
      </c>
      <c r="D228" s="251">
        <f>IF(D$62=0,0,D$62/CHI_fec!D$62)</f>
        <v>0.12171323224919206</v>
      </c>
      <c r="E228" s="251">
        <f>IF(E$62=0,0,E$62/CHI_fec!E$62)</f>
        <v>0.12369743914303978</v>
      </c>
      <c r="F228" s="251">
        <f>IF(F$62=0,0,F$62/CHI_fec!F$62)</f>
        <v>0.12369743914303979</v>
      </c>
      <c r="G228" s="251">
        <f>IF(G$62=0,0,G$62/CHI_fec!G$62)</f>
        <v>0.12531186964284338</v>
      </c>
      <c r="H228" s="251">
        <f>IF(H$62=0,0,H$62/CHI_fec!H$62)</f>
        <v>0.12721475860443054</v>
      </c>
      <c r="I228" s="251">
        <f>IF(I$62=0,0,I$62/CHI_fec!I$62)</f>
        <v>0.12721475860443054</v>
      </c>
      <c r="J228" s="251">
        <f>IF(J$62=0,0,J$62/CHI_fec!J$62)</f>
        <v>0.12721475860443054</v>
      </c>
      <c r="K228" s="251">
        <f>IF(K$62=0,0,K$62/CHI_fec!K$62)</f>
        <v>0.13985880468910872</v>
      </c>
      <c r="L228" s="251">
        <f>IF(L$62=0,0,L$62/CHI_fec!L$62)</f>
        <v>0.13985880468910872</v>
      </c>
      <c r="M228" s="251">
        <f>IF(M$62=0,0,M$62/CHI_fec!M$62)</f>
        <v>0.13985880468910872</v>
      </c>
      <c r="N228" s="251">
        <f>IF(N$62=0,0,N$62/CHI_fec!N$62)</f>
        <v>0.13985880468910872</v>
      </c>
      <c r="O228" s="251">
        <f>IF(O$62=0,0,O$62/CHI_fec!O$62)</f>
        <v>0.13985880468910872</v>
      </c>
      <c r="P228" s="251">
        <f>IF(P$62=0,0,P$62/CHI_fec!P$62)</f>
        <v>0.13985880468910875</v>
      </c>
      <c r="Q228" s="251">
        <f>IF(Q$62=0,0,Q$62/CHI_fec!Q$62)</f>
        <v>0.13985880468910872</v>
      </c>
    </row>
    <row r="229" spans="1:17" x14ac:dyDescent="0.25">
      <c r="A229" s="76" t="s">
        <v>81</v>
      </c>
      <c r="B229" s="251">
        <f>IF(B$63=0,0,B$63/CHI_fec!B$63)</f>
        <v>0.64242864174600911</v>
      </c>
      <c r="C229" s="251">
        <f>IF(C$63=0,0,C$63/CHI_fec!C$63)</f>
        <v>0.64242864174600911</v>
      </c>
      <c r="D229" s="251">
        <f>IF(D$63=0,0,D$63/CHI_fec!D$63)</f>
        <v>0.64634125308124357</v>
      </c>
      <c r="E229" s="251">
        <f>IF(E$63=0,0,E$63/CHI_fec!E$63)</f>
        <v>0.65687810882356978</v>
      </c>
      <c r="F229" s="251">
        <f>IF(F$63=0,0,F$63/CHI_fec!F$63)</f>
        <v>0.65687810882356967</v>
      </c>
      <c r="G229" s="251">
        <f>IF(G$63=0,0,G$63/CHI_fec!G$63)</f>
        <v>0.66545131826820314</v>
      </c>
      <c r="H229" s="251">
        <f>IF(H$63=0,0,H$63/CHI_fec!H$63)</f>
        <v>0.6755563464001374</v>
      </c>
      <c r="I229" s="251">
        <f>IF(I$63=0,0,I$63/CHI_fec!I$63)</f>
        <v>0.6755563464001374</v>
      </c>
      <c r="J229" s="251">
        <f>IF(J$63=0,0,J$63/CHI_fec!J$63)</f>
        <v>0.67555634640013729</v>
      </c>
      <c r="K229" s="251">
        <f>IF(K$63=0,0,K$63/CHI_fec!K$63)</f>
        <v>0.7427008009460162</v>
      </c>
      <c r="L229" s="251">
        <f>IF(L$63=0,0,L$63/CHI_fec!L$63)</f>
        <v>0.7427008009460162</v>
      </c>
      <c r="M229" s="251">
        <f>IF(M$63=0,0,M$63/CHI_fec!M$63)</f>
        <v>0.74270080094601632</v>
      </c>
      <c r="N229" s="251">
        <f>IF(N$63=0,0,N$63/CHI_fec!N$63)</f>
        <v>0.7427008009460162</v>
      </c>
      <c r="O229" s="251">
        <f>IF(O$63=0,0,O$63/CHI_fec!O$63)</f>
        <v>0.74270080094601609</v>
      </c>
      <c r="P229" s="251">
        <f>IF(P$63=0,0,P$63/CHI_fec!P$63)</f>
        <v>0.7427008009460162</v>
      </c>
      <c r="Q229" s="251">
        <f>IF(Q$63=0,0,Q$63/CHI_fec!Q$63)</f>
        <v>0.7427008009460162</v>
      </c>
    </row>
    <row r="230" spans="1:17" x14ac:dyDescent="0.25">
      <c r="A230" s="76" t="s">
        <v>80</v>
      </c>
      <c r="B230" s="251">
        <f>IF(B$64=0,0,B$64/CHI_fec!B$64)</f>
        <v>0.47381924203284098</v>
      </c>
      <c r="C230" s="251">
        <f>IF(C$64=0,0,C$64/CHI_fec!C$64)</f>
        <v>0.47381924203284093</v>
      </c>
      <c r="D230" s="251">
        <f>IF(D$64=0,0,D$64/CHI_fec!D$64)</f>
        <v>0.47670496414540342</v>
      </c>
      <c r="E230" s="251">
        <f>IF(E$64=0,0,E$64/CHI_fec!E$64)</f>
        <v>0.48447635644769765</v>
      </c>
      <c r="F230" s="251">
        <f>IF(F$64=0,0,F$64/CHI_fec!F$64)</f>
        <v>0.48447635644769771</v>
      </c>
      <c r="G230" s="251">
        <f>IF(G$64=0,0,G$64/CHI_fec!G$64)</f>
        <v>0.49079947365773491</v>
      </c>
      <c r="H230" s="251">
        <f>IF(H$64=0,0,H$64/CHI_fec!H$64)</f>
        <v>0.49825237419651036</v>
      </c>
      <c r="I230" s="251">
        <f>IF(I$64=0,0,I$64/CHI_fec!I$64)</f>
        <v>0.49825237419651042</v>
      </c>
      <c r="J230" s="251">
        <f>IF(J$64=0,0,J$64/CHI_fec!J$64)</f>
        <v>0.49825237419651031</v>
      </c>
      <c r="K230" s="251">
        <f>IF(K$64=0,0,K$64/CHI_fec!K$64)</f>
        <v>0.54777434829961247</v>
      </c>
      <c r="L230" s="251">
        <f>IF(L$64=0,0,L$64/CHI_fec!L$64)</f>
        <v>0.54777434829961247</v>
      </c>
      <c r="M230" s="251">
        <f>IF(M$64=0,0,M$64/CHI_fec!M$64)</f>
        <v>0.54777434829961236</v>
      </c>
      <c r="N230" s="251">
        <f>IF(N$64=0,0,N$64/CHI_fec!N$64)</f>
        <v>0.54777434829961236</v>
      </c>
      <c r="O230" s="251">
        <f>IF(O$64=0,0,O$64/CHI_fec!O$64)</f>
        <v>0.54777434829961236</v>
      </c>
      <c r="P230" s="251">
        <f>IF(P$64=0,0,P$64/CHI_fec!P$64)</f>
        <v>0.54777434829961236</v>
      </c>
      <c r="Q230" s="251">
        <f>IF(Q$64=0,0,Q$64/CHI_fec!Q$64)</f>
        <v>0.54777434829961247</v>
      </c>
    </row>
    <row r="231" spans="1:17" x14ac:dyDescent="0.25">
      <c r="A231" s="129" t="s">
        <v>79</v>
      </c>
      <c r="B231" s="250">
        <f>IF(B$65=0,0,B$65/CHI_fec!B$65)</f>
        <v>0.71472311122866239</v>
      </c>
      <c r="C231" s="250">
        <f>IF(C$65=0,0,C$65/CHI_fec!C$65)</f>
        <v>0.7457155371995845</v>
      </c>
      <c r="D231" s="250">
        <f>IF(D$65=0,0,D$65/CHI_fec!D$65)</f>
        <v>0.71440718061029573</v>
      </c>
      <c r="E231" s="250">
        <f>IF(E$65=0,0,E$65/CHI_fec!E$65)</f>
        <v>0.72605366823194606</v>
      </c>
      <c r="F231" s="250">
        <f>IF(F$65=0,0,F$65/CHI_fec!F$65)</f>
        <v>0.72605366823194595</v>
      </c>
      <c r="G231" s="250">
        <f>IF(G$65=0,0,G$65/CHI_fec!G$65)</f>
        <v>0.73552971878407147</v>
      </c>
      <c r="H231" s="250">
        <f>IF(H$65=0,0,H$65/CHI_fec!H$65)</f>
        <v>0.74669890320995791</v>
      </c>
      <c r="I231" s="250">
        <f>IF(I$65=0,0,I$65/CHI_fec!I$65)</f>
        <v>0.74669890320995791</v>
      </c>
      <c r="J231" s="250">
        <f>IF(J$65=0,0,J$65/CHI_fec!J$65)</f>
        <v>0.80699200372507118</v>
      </c>
      <c r="K231" s="250">
        <f>IF(K$65=0,0,K$65/CHI_fec!K$65)</f>
        <v>0.82091431223276401</v>
      </c>
      <c r="L231" s="250">
        <f>IF(L$65=0,0,L$65/CHI_fec!L$65)</f>
        <v>0.8209143122327639</v>
      </c>
      <c r="M231" s="250">
        <f>IF(M$65=0,0,M$65/CHI_fec!M$65)</f>
        <v>0.82091431223276412</v>
      </c>
      <c r="N231" s="250">
        <f>IF(N$65=0,0,N$65/CHI_fec!N$65)</f>
        <v>0.82091431223276401</v>
      </c>
      <c r="O231" s="250">
        <f>IF(O$65=0,0,O$65/CHI_fec!O$65)</f>
        <v>0.82412001794724521</v>
      </c>
      <c r="P231" s="250">
        <f>IF(P$65=0,0,P$65/CHI_fec!P$65)</f>
        <v>0.82091431223276401</v>
      </c>
      <c r="Q231" s="250">
        <f>IF(Q$65=0,0,Q$65/CHI_fec!Q$65)</f>
        <v>0.82091431223276412</v>
      </c>
    </row>
    <row r="232" spans="1:17" x14ac:dyDescent="0.25">
      <c r="A232" s="127" t="s">
        <v>183</v>
      </c>
      <c r="B232" s="249">
        <f>IF(B$70=0,0,B$70/CHI_fec!B$70)</f>
        <v>0.59611720116480182</v>
      </c>
      <c r="C232" s="249">
        <f>IF(C$70=0,0,C$70/CHI_fec!C$70)</f>
        <v>0.59628316779306467</v>
      </c>
      <c r="D232" s="249">
        <f>IF(D$70=0,0,D$70/CHI_fec!D$70)</f>
        <v>0.59974646395444275</v>
      </c>
      <c r="E232" s="249">
        <f>IF(E$70=0,0,E$70/CHI_fec!E$70)</f>
        <v>0.60903696352408609</v>
      </c>
      <c r="F232" s="249">
        <f>IF(F$70=0,0,F$70/CHI_fec!F$70)</f>
        <v>0.60946242119459226</v>
      </c>
      <c r="G232" s="249">
        <f>IF(G$70=0,0,G$70/CHI_fec!G$70)</f>
        <v>0.61778369452086979</v>
      </c>
      <c r="H232" s="249">
        <f>IF(H$70=0,0,H$70/CHI_fec!H$70)</f>
        <v>0.62714547372878182</v>
      </c>
      <c r="I232" s="249">
        <f>IF(I$70=0,0,I$70/CHI_fec!I$70)</f>
        <v>0.62726849268442175</v>
      </c>
      <c r="J232" s="249">
        <f>IF(J$70=0,0,J$70/CHI_fec!J$70)</f>
        <v>0.62688967935198325</v>
      </c>
      <c r="K232" s="249">
        <f>IF(K$70=0,0,K$70/CHI_fec!K$70)</f>
        <v>0.68928919700459124</v>
      </c>
      <c r="L232" s="249">
        <f>IF(L$70=0,0,L$70/CHI_fec!L$70)</f>
        <v>0.68910717577687686</v>
      </c>
      <c r="M232" s="249">
        <f>IF(M$70=0,0,M$70/CHI_fec!M$70)</f>
        <v>0.68869295147007914</v>
      </c>
      <c r="N232" s="249">
        <f>IF(N$70=0,0,N$70/CHI_fec!N$70)</f>
        <v>0.68904077801651509</v>
      </c>
      <c r="O232" s="249">
        <f>IF(O$70=0,0,O$70/CHI_fec!O$70)</f>
        <v>0.68941450085344425</v>
      </c>
      <c r="P232" s="249">
        <f>IF(P$70=0,0,P$70/CHI_fec!P$70)</f>
        <v>0.68937165310531068</v>
      </c>
      <c r="Q232" s="249">
        <f>IF(Q$70=0,0,Q$70/CHI_fec!Q$70)</f>
        <v>0.68969535572031859</v>
      </c>
    </row>
    <row r="233" spans="1:17" x14ac:dyDescent="0.25">
      <c r="A233" s="127" t="s">
        <v>181</v>
      </c>
      <c r="B233" s="249">
        <f>IF(B$83=0,0,B$83/CHI_fec!B$83)</f>
        <v>0.54874036502411638</v>
      </c>
      <c r="C233" s="249">
        <f>IF(C$83=0,0,C$83/CHI_fec!C$83)</f>
        <v>0.54999798920669063</v>
      </c>
      <c r="D233" s="249">
        <f>IF(D$83=0,0,D$83/CHI_fec!D$83)</f>
        <v>0.54924148170775478</v>
      </c>
      <c r="E233" s="249">
        <f>IF(E$83=0,0,E$83/CHI_fec!E$83)</f>
        <v>0.55246202649673515</v>
      </c>
      <c r="F233" s="249">
        <f>IF(F$83=0,0,F$83/CHI_fec!F$83)</f>
        <v>0.53728229994169163</v>
      </c>
      <c r="G233" s="249">
        <f>IF(G$83=0,0,G$83/CHI_fec!G$83)</f>
        <v>0.55401343712188456</v>
      </c>
      <c r="H233" s="249">
        <f>IF(H$83=0,0,H$83/CHI_fec!H$83)</f>
        <v>0.56098662221875806</v>
      </c>
      <c r="I233" s="249">
        <f>IF(I$83=0,0,I$83/CHI_fec!I$83)</f>
        <v>0.55727746634098896</v>
      </c>
      <c r="J233" s="249">
        <f>IF(J$83=0,0,J$83/CHI_fec!J$83)</f>
        <v>0.57835938183900604</v>
      </c>
      <c r="K233" s="249">
        <f>IF(K$83=0,0,K$83/CHI_fec!K$83)</f>
        <v>0.62371803986510399</v>
      </c>
      <c r="L233" s="249">
        <f>IF(L$83=0,0,L$83/CHI_fec!L$83)</f>
        <v>0.63320364821762654</v>
      </c>
      <c r="M233" s="249">
        <f>IF(M$83=0,0,M$83/CHI_fec!M$83)</f>
        <v>0.60785130340525562</v>
      </c>
      <c r="N233" s="249">
        <f>IF(N$83=0,0,N$83/CHI_fec!N$83)</f>
        <v>0.61974943750333855</v>
      </c>
      <c r="O233" s="249">
        <f>IF(O$83=0,0,O$83/CHI_fec!O$83)</f>
        <v>0.61556371719231029</v>
      </c>
      <c r="P233" s="249">
        <f>IF(P$83=0,0,P$83/CHI_fec!P$83)</f>
        <v>0.59157652763007884</v>
      </c>
      <c r="Q233" s="249">
        <f>IF(Q$83=0,0,Q$83/CHI_fec!Q$83)</f>
        <v>0.57784870284616141</v>
      </c>
    </row>
    <row r="234" spans="1:17" x14ac:dyDescent="0.25">
      <c r="A234" s="127" t="s">
        <v>180</v>
      </c>
      <c r="B234" s="248">
        <f>IF(B$91=0,0,B$91/CHI_fec!B$91)</f>
        <v>0.8391023959129813</v>
      </c>
      <c r="C234" s="248">
        <f>IF(C$91=0,0,C$91/CHI_fec!C$91)</f>
        <v>0.84254525803547997</v>
      </c>
      <c r="D234" s="248">
        <f>IF(D$91=0,0,D$91/CHI_fec!D$91)</f>
        <v>0.83743412265370776</v>
      </c>
      <c r="E234" s="248">
        <f>IF(E$91=0,0,E$91/CHI_fec!E$91)</f>
        <v>0.83817453822042232</v>
      </c>
      <c r="F234" s="248">
        <f>IF(F$91=0,0,F$91/CHI_fec!F$91)</f>
        <v>0.80209119965621734</v>
      </c>
      <c r="G234" s="248">
        <f>IF(G$91=0,0,G$91/CHI_fec!G$91)</f>
        <v>0.83440720214025732</v>
      </c>
      <c r="H234" s="248">
        <f>IF(H$91=0,0,H$91/CHI_fec!H$91)</f>
        <v>0.84368086405844289</v>
      </c>
      <c r="I234" s="248">
        <f>IF(I$91=0,0,I$91/CHI_fec!I$91)</f>
        <v>0.8342583225764888</v>
      </c>
      <c r="J234" s="248">
        <f>IF(J$91=0,0,J$91/CHI_fec!J$91)</f>
        <v>0.88579307910993077</v>
      </c>
      <c r="K234" s="248">
        <f>IF(K$91=0,0,K$91/CHI_fec!K$91)</f>
        <v>0.94469265737862329</v>
      </c>
      <c r="L234" s="248">
        <f>IF(L$91=0,0,L$91/CHI_fec!L$91)</f>
        <v>0.96723794742425517</v>
      </c>
      <c r="M234" s="248">
        <f>IF(M$91=0,0,M$91/CHI_fec!M$91)</f>
        <v>0.9151973956315419</v>
      </c>
      <c r="N234" s="248">
        <f>IF(N$91=0,0,N$91/CHI_fec!N$91)</f>
        <v>0.94216105426693209</v>
      </c>
      <c r="O234" s="248">
        <f>IF(O$91=0,0,O$91/CHI_fec!O$91)</f>
        <v>0.933742569031214</v>
      </c>
      <c r="P234" s="248">
        <f>IF(P$91=0,0,P$91/CHI_fec!P$91)</f>
        <v>0.87834713796265984</v>
      </c>
      <c r="Q234" s="248">
        <f>IF(Q$91=0,0,Q$91/CHI_fec!Q$91)</f>
        <v>0.8494792113992008</v>
      </c>
    </row>
    <row r="235" spans="1:17" x14ac:dyDescent="0.25">
      <c r="A235" s="72" t="s">
        <v>179</v>
      </c>
      <c r="B235" s="247">
        <f>IF(B$105=0,0,B$105/CHI_fec!B$105)</f>
        <v>0.6487407571286844</v>
      </c>
      <c r="C235" s="247">
        <f>IF(C$105=0,0,C$105/CHI_fec!C$105)</f>
        <v>0.64874075712868429</v>
      </c>
      <c r="D235" s="247">
        <f>IF(D$105=0,0,D$105/CHI_fec!D$105)</f>
        <v>0.65269181141709798</v>
      </c>
      <c r="E235" s="247">
        <f>IF(E$105=0,0,E$105/CHI_fec!E$105)</f>
        <v>0.6633321959327293</v>
      </c>
      <c r="F235" s="247">
        <f>IF(F$105=0,0,F$105/CHI_fec!F$105)</f>
        <v>0.66333219593272941</v>
      </c>
      <c r="G235" s="247">
        <f>IF(G$105=0,0,G$105/CHI_fec!G$105)</f>
        <v>0.67198964054948607</v>
      </c>
      <c r="H235" s="247">
        <f>IF(H$105=0,0,H$105/CHI_fec!H$105)</f>
        <v>0.68219395457773491</v>
      </c>
      <c r="I235" s="247">
        <f>IF(I$105=0,0,I$105/CHI_fec!I$105)</f>
        <v>0.68219395457773502</v>
      </c>
      <c r="J235" s="247">
        <f>IF(J$105=0,0,J$105/CHI_fec!J$105)</f>
        <v>0.6821939545777348</v>
      </c>
      <c r="K235" s="247">
        <f>IF(K$105=0,0,K$105/CHI_fec!K$105)</f>
        <v>0.74999812993439285</v>
      </c>
      <c r="L235" s="247">
        <f>IF(L$105=0,0,L$105/CHI_fec!L$105)</f>
        <v>0.74999812993439285</v>
      </c>
      <c r="M235" s="247">
        <f>IF(M$105=0,0,M$105/CHI_fec!M$105)</f>
        <v>0.74999812993439285</v>
      </c>
      <c r="N235" s="247">
        <f>IF(N$105=0,0,N$105/CHI_fec!N$105)</f>
        <v>0.74999812993439297</v>
      </c>
      <c r="O235" s="247">
        <f>IF(O$105=0,0,O$105/CHI_fec!O$105)</f>
        <v>0.74999812993439297</v>
      </c>
      <c r="P235" s="247">
        <f>IF(P$105=0,0,P$105/CHI_fec!P$105)</f>
        <v>0.74999812993439297</v>
      </c>
      <c r="Q235" s="247">
        <f>IF(Q$105=0,0,Q$105/CHI_fec!Q$105)</f>
        <v>0.74999812993439297</v>
      </c>
    </row>
    <row r="236" spans="1:17" x14ac:dyDescent="0.25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</row>
    <row r="237" spans="1:17" x14ac:dyDescent="0.25">
      <c r="A237" s="78" t="s">
        <v>39</v>
      </c>
      <c r="B237" s="253">
        <f>IF(B$108=0,0,B$108/CHI_fec!B$108)</f>
        <v>0.55286689920882992</v>
      </c>
      <c r="C237" s="253">
        <f>IF(C$108=0,0,C$108/CHI_fec!C$108)</f>
        <v>0.55470548776477457</v>
      </c>
      <c r="D237" s="253">
        <f>IF(D$108=0,0,D$108/CHI_fec!D$108)</f>
        <v>0.55142598632542694</v>
      </c>
      <c r="E237" s="253">
        <f>IF(E$108=0,0,E$108/CHI_fec!E$108)</f>
        <v>0.55654627849369032</v>
      </c>
      <c r="F237" s="253">
        <f>IF(F$108=0,0,F$108/CHI_fec!F$108)</f>
        <v>0.55014484152965837</v>
      </c>
      <c r="G237" s="253">
        <f>IF(G$108=0,0,G$108/CHI_fec!G$108)</f>
        <v>0.57873237609581329</v>
      </c>
      <c r="H237" s="253">
        <f>IF(H$108=0,0,H$108/CHI_fec!H$108)</f>
        <v>0.57805900661562293</v>
      </c>
      <c r="I237" s="253">
        <f>IF(I$108=0,0,I$108/CHI_fec!I$108)</f>
        <v>0.57642432225348816</v>
      </c>
      <c r="J237" s="253">
        <f>IF(J$108=0,0,J$108/CHI_fec!J$108)</f>
        <v>0.58787697779179626</v>
      </c>
      <c r="K237" s="253">
        <f>IF(K$108=0,0,K$108/CHI_fec!K$108)</f>
        <v>0.63197756538755201</v>
      </c>
      <c r="L237" s="253">
        <f>IF(L$108=0,0,L$108/CHI_fec!L$108)</f>
        <v>0.6360772448979648</v>
      </c>
      <c r="M237" s="253">
        <f>IF(M$108=0,0,M$108/CHI_fec!M$108)</f>
        <v>0.62512123720895796</v>
      </c>
      <c r="N237" s="253">
        <f>IF(N$108=0,0,N$108/CHI_fec!N$108)</f>
        <v>0.66233048124718152</v>
      </c>
      <c r="O237" s="253">
        <f>IF(O$108=0,0,O$108/CHI_fec!O$108)</f>
        <v>0.66102795858343244</v>
      </c>
      <c r="P237" s="253">
        <f>IF(P$108=0,0,P$108/CHI_fec!P$108)</f>
        <v>0.64968558038572521</v>
      </c>
      <c r="Q237" s="253">
        <f>IF(Q$108=0,0,Q$108/CHI_fec!Q$108)</f>
        <v>0.64395038551436201</v>
      </c>
    </row>
    <row r="238" spans="1:17" x14ac:dyDescent="0.25">
      <c r="A238" s="132" t="s">
        <v>83</v>
      </c>
      <c r="B238" s="252">
        <f>IF(B$109=0,0,B$109/CHI_fec!B$109)</f>
        <v>0.42555161663832147</v>
      </c>
      <c r="C238" s="252">
        <f>IF(C$109=0,0,C$109/CHI_fec!C$109)</f>
        <v>0.42555161663832147</v>
      </c>
      <c r="D238" s="252">
        <f>IF(D$109=0,0,D$109/CHI_fec!D$109)</f>
        <v>0.42555161663832153</v>
      </c>
      <c r="E238" s="252">
        <f>IF(E$109=0,0,E$109/CHI_fec!E$109)</f>
        <v>0.43180508392839156</v>
      </c>
      <c r="F238" s="252">
        <f>IF(F$109=0,0,F$109/CHI_fec!F$109)</f>
        <v>0.43180508392839151</v>
      </c>
      <c r="G238" s="252">
        <f>IF(G$109=0,0,G$109/CHI_fec!G$109)</f>
        <v>0.45052727870785275</v>
      </c>
      <c r="H238" s="252">
        <f>IF(H$109=0,0,H$109/CHI_fec!H$109)</f>
        <v>0.45052727870785275</v>
      </c>
      <c r="I238" s="252">
        <f>IF(I$109=0,0,I$109/CHI_fec!I$109)</f>
        <v>0.45052727870785275</v>
      </c>
      <c r="J238" s="252">
        <f>IF(J$109=0,0,J$109/CHI_fec!J$109)</f>
        <v>0.45052727870785286</v>
      </c>
      <c r="K238" s="252">
        <f>IF(K$109=0,0,K$109/CHI_fec!K$109)</f>
        <v>0.49019443865497014</v>
      </c>
      <c r="L238" s="252">
        <f>IF(L$109=0,0,L$109/CHI_fec!L$109)</f>
        <v>0.49019443865497014</v>
      </c>
      <c r="M238" s="252">
        <f>IF(M$109=0,0,M$109/CHI_fec!M$109)</f>
        <v>0.49019443865497009</v>
      </c>
      <c r="N238" s="252">
        <f>IF(N$109=0,0,N$109/CHI_fec!N$109)</f>
        <v>0.51478304643811001</v>
      </c>
      <c r="O238" s="252">
        <f>IF(O$109=0,0,O$109/CHI_fec!O$109)</f>
        <v>0.51478304643811001</v>
      </c>
      <c r="P238" s="252">
        <f>IF(P$109=0,0,P$109/CHI_fec!P$109)</f>
        <v>0.51478304643811001</v>
      </c>
      <c r="Q238" s="252">
        <f>IF(Q$109=0,0,Q$109/CHI_fec!Q$109)</f>
        <v>0.51478304643811001</v>
      </c>
    </row>
    <row r="239" spans="1:17" x14ac:dyDescent="0.25">
      <c r="A239" s="76" t="s">
        <v>82</v>
      </c>
      <c r="B239" s="251">
        <f>IF(B$110=0,0,B$110/CHI_fec!B$110)</f>
        <v>0.11569067135882279</v>
      </c>
      <c r="C239" s="251">
        <f>IF(C$110=0,0,C$110/CHI_fec!C$110)</f>
        <v>0.1156906713588228</v>
      </c>
      <c r="D239" s="251">
        <f>IF(D$110=0,0,D$110/CHI_fec!D$110)</f>
        <v>0.1156906713588228</v>
      </c>
      <c r="E239" s="251">
        <f>IF(E$110=0,0,E$110/CHI_fec!E$110)</f>
        <v>0.1173907420454853</v>
      </c>
      <c r="F239" s="251">
        <f>IF(F$110=0,0,F$110/CHI_fec!F$110)</f>
        <v>0.11739074204548532</v>
      </c>
      <c r="G239" s="251">
        <f>IF(G$110=0,0,G$110/CHI_fec!G$110)</f>
        <v>0.12248056710702984</v>
      </c>
      <c r="H239" s="251">
        <f>IF(H$110=0,0,H$110/CHI_fec!H$110)</f>
        <v>0.1224805671070298</v>
      </c>
      <c r="I239" s="251">
        <f>IF(I$110=0,0,I$110/CHI_fec!I$110)</f>
        <v>0.12248056710702983</v>
      </c>
      <c r="J239" s="251">
        <f>IF(J$110=0,0,J$110/CHI_fec!J$110)</f>
        <v>0.12248056710702984</v>
      </c>
      <c r="K239" s="251">
        <f>IF(K$110=0,0,K$110/CHI_fec!K$110)</f>
        <v>0.13326450067878293</v>
      </c>
      <c r="L239" s="251">
        <f>IF(L$110=0,0,L$110/CHI_fec!L$110)</f>
        <v>0.13326450067878295</v>
      </c>
      <c r="M239" s="251">
        <f>IF(M$110=0,0,M$110/CHI_fec!M$110)</f>
        <v>0.13326450067878295</v>
      </c>
      <c r="N239" s="251">
        <f>IF(N$110=0,0,N$110/CHI_fec!N$110)</f>
        <v>0.13994917165872647</v>
      </c>
      <c r="O239" s="251">
        <f>IF(O$110=0,0,O$110/CHI_fec!O$110)</f>
        <v>0.13994917165872647</v>
      </c>
      <c r="P239" s="251">
        <f>IF(P$110=0,0,P$110/CHI_fec!P$110)</f>
        <v>0.13994917165872645</v>
      </c>
      <c r="Q239" s="251">
        <f>IF(Q$110=0,0,Q$110/CHI_fec!Q$110)</f>
        <v>0.13994917165872647</v>
      </c>
    </row>
    <row r="240" spans="1:17" x14ac:dyDescent="0.25">
      <c r="A240" s="76" t="s">
        <v>81</v>
      </c>
      <c r="B240" s="251">
        <f>IF(B$111=0,0,B$111/CHI_fec!B$111)</f>
        <v>0.60751152899129024</v>
      </c>
      <c r="C240" s="251">
        <f>IF(C$111=0,0,C$111/CHI_fec!C$111)</f>
        <v>0.60751152899129035</v>
      </c>
      <c r="D240" s="251">
        <f>IF(D$111=0,0,D$111/CHI_fec!D$111)</f>
        <v>0.60751152899129046</v>
      </c>
      <c r="E240" s="251">
        <f>IF(E$111=0,0,E$111/CHI_fec!E$111)</f>
        <v>0.61643889132843399</v>
      </c>
      <c r="F240" s="251">
        <f>IF(F$111=0,0,F$111/CHI_fec!F$111)</f>
        <v>0.61643889132843399</v>
      </c>
      <c r="G240" s="251">
        <f>IF(G$111=0,0,G$111/CHI_fec!G$111)</f>
        <v>0.64316643443211818</v>
      </c>
      <c r="H240" s="251">
        <f>IF(H$111=0,0,H$111/CHI_fec!H$111)</f>
        <v>0.64316643443211818</v>
      </c>
      <c r="I240" s="251">
        <f>IF(I$111=0,0,I$111/CHI_fec!I$111)</f>
        <v>0.64316643443211818</v>
      </c>
      <c r="J240" s="251">
        <f>IF(J$111=0,0,J$111/CHI_fec!J$111)</f>
        <v>0.64316643443211818</v>
      </c>
      <c r="K240" s="251">
        <f>IF(K$111=0,0,K$111/CHI_fec!K$111)</f>
        <v>0.69979471652062575</v>
      </c>
      <c r="L240" s="251">
        <f>IF(L$111=0,0,L$111/CHI_fec!L$111)</f>
        <v>0.69979471652062586</v>
      </c>
      <c r="M240" s="251">
        <f>IF(M$111=0,0,M$111/CHI_fec!M$111)</f>
        <v>0.69979471652062575</v>
      </c>
      <c r="N240" s="251">
        <f>IF(N$111=0,0,N$111/CHI_fec!N$111)</f>
        <v>0.73489706868205185</v>
      </c>
      <c r="O240" s="251">
        <f>IF(O$111=0,0,O$111/CHI_fec!O$111)</f>
        <v>0.73489706868205185</v>
      </c>
      <c r="P240" s="251">
        <f>IF(P$111=0,0,P$111/CHI_fec!P$111)</f>
        <v>0.73489706868205185</v>
      </c>
      <c r="Q240" s="251">
        <f>IF(Q$111=0,0,Q$111/CHI_fec!Q$111)</f>
        <v>0.73489706868205185</v>
      </c>
    </row>
    <row r="241" spans="1:17" x14ac:dyDescent="0.25">
      <c r="A241" s="76" t="s">
        <v>80</v>
      </c>
      <c r="B241" s="251">
        <f>IF(B$112=0,0,B$112/CHI_fec!B$112)</f>
        <v>0.45711675955997966</v>
      </c>
      <c r="C241" s="251">
        <f>IF(C$112=0,0,C$112/CHI_fec!C$112)</f>
        <v>0.45711675955997955</v>
      </c>
      <c r="D241" s="251">
        <f>IF(D$112=0,0,D$112/CHI_fec!D$112)</f>
        <v>0.4571167595599796</v>
      </c>
      <c r="E241" s="251">
        <f>IF(E$112=0,0,E$112/CHI_fec!E$112)</f>
        <v>0.46383407560787215</v>
      </c>
      <c r="F241" s="251">
        <f>IF(F$112=0,0,F$112/CHI_fec!F$112)</f>
        <v>0.46383407560787204</v>
      </c>
      <c r="G241" s="251">
        <f>IF(G$112=0,0,G$112/CHI_fec!G$112)</f>
        <v>0.48394498266315361</v>
      </c>
      <c r="H241" s="251">
        <f>IF(H$112=0,0,H$112/CHI_fec!H$112)</f>
        <v>0.48394498266315356</v>
      </c>
      <c r="I241" s="251">
        <f>IF(I$112=0,0,I$112/CHI_fec!I$112)</f>
        <v>0.4839449826631535</v>
      </c>
      <c r="J241" s="251">
        <f>IF(J$112=0,0,J$112/CHI_fec!J$112)</f>
        <v>0.4839449826631535</v>
      </c>
      <c r="K241" s="251">
        <f>IF(K$112=0,0,K$112/CHI_fec!K$112)</f>
        <v>0.52655444038114552</v>
      </c>
      <c r="L241" s="251">
        <f>IF(L$112=0,0,L$112/CHI_fec!L$112)</f>
        <v>0.52655444038114563</v>
      </c>
      <c r="M241" s="251">
        <f>IF(M$112=0,0,M$112/CHI_fec!M$112)</f>
        <v>0.52655444038114563</v>
      </c>
      <c r="N241" s="251">
        <f>IF(N$112=0,0,N$112/CHI_fec!N$112)</f>
        <v>0.55296689958106682</v>
      </c>
      <c r="O241" s="251">
        <f>IF(O$112=0,0,O$112/CHI_fec!O$112)</f>
        <v>0.55296689958106682</v>
      </c>
      <c r="P241" s="251">
        <f>IF(P$112=0,0,P$112/CHI_fec!P$112)</f>
        <v>0.55296689958106682</v>
      </c>
      <c r="Q241" s="251">
        <f>IF(Q$112=0,0,Q$112/CHI_fec!Q$112)</f>
        <v>0.55296689958106693</v>
      </c>
    </row>
    <row r="242" spans="1:17" x14ac:dyDescent="0.25">
      <c r="A242" s="129" t="s">
        <v>79</v>
      </c>
      <c r="B242" s="250">
        <f>IF(B$113=0,0,B$113/CHI_fec!B$113)</f>
        <v>0.67607970321000754</v>
      </c>
      <c r="C242" s="250">
        <f>IF(C$113=0,0,C$113/CHI_fec!C$113)</f>
        <v>0.70539644115088496</v>
      </c>
      <c r="D242" s="250">
        <f>IF(D$113=0,0,D$113/CHI_fec!D$113)</f>
        <v>0.67169003096425195</v>
      </c>
      <c r="E242" s="250">
        <f>IF(E$113=0,0,E$113/CHI_fec!E$113)</f>
        <v>0.68156049431927934</v>
      </c>
      <c r="F242" s="250">
        <f>IF(F$113=0,0,F$113/CHI_fec!F$113)</f>
        <v>0.68156049431927934</v>
      </c>
      <c r="G242" s="250">
        <f>IF(G$113=0,0,G$113/CHI_fec!G$113)</f>
        <v>0.71111157836984951</v>
      </c>
      <c r="H242" s="250">
        <f>IF(H$113=0,0,H$113/CHI_fec!H$113)</f>
        <v>0.71111157836984928</v>
      </c>
      <c r="I242" s="250">
        <f>IF(I$113=0,0,I$113/CHI_fec!I$113)</f>
        <v>0.7111115783698494</v>
      </c>
      <c r="J242" s="250">
        <f>IF(J$113=0,0,J$113/CHI_fec!J$113)</f>
        <v>0.76853113756271785</v>
      </c>
      <c r="K242" s="250">
        <f>IF(K$113=0,0,K$113/CHI_fec!K$113)</f>
        <v>0.77372216390497173</v>
      </c>
      <c r="L242" s="250">
        <f>IF(L$113=0,0,L$113/CHI_fec!L$113)</f>
        <v>0.77372216390497173</v>
      </c>
      <c r="M242" s="250">
        <f>IF(M$113=0,0,M$113/CHI_fec!M$113)</f>
        <v>0.77372216390497173</v>
      </c>
      <c r="N242" s="250">
        <f>IF(N$113=0,0,N$113/CHI_fec!N$113)</f>
        <v>0.81253278540770246</v>
      </c>
      <c r="O242" s="250">
        <f>IF(O$113=0,0,O$113/CHI_fec!O$113)</f>
        <v>0.81570576089926183</v>
      </c>
      <c r="P242" s="250">
        <f>IF(P$113=0,0,P$113/CHI_fec!P$113)</f>
        <v>0.81253278540770268</v>
      </c>
      <c r="Q242" s="250">
        <f>IF(Q$113=0,0,Q$113/CHI_fec!Q$113)</f>
        <v>0.81253278540770268</v>
      </c>
    </row>
    <row r="243" spans="1:17" x14ac:dyDescent="0.25">
      <c r="A243" s="127" t="s">
        <v>182</v>
      </c>
      <c r="B243" s="249">
        <f>IF(B$118=0,0,B$118/CHI_fec!B$118)</f>
        <v>0.63915064962683477</v>
      </c>
      <c r="C243" s="249">
        <f>IF(C$118=0,0,C$118/CHI_fec!C$118)</f>
        <v>0.64052364005415507</v>
      </c>
      <c r="D243" s="249">
        <f>IF(D$118=0,0,D$118/CHI_fec!D$118)</f>
        <v>0.63913999355275808</v>
      </c>
      <c r="E243" s="249">
        <f>IF(E$118=0,0,E$118/CHI_fec!E$118)</f>
        <v>0.64453608072479296</v>
      </c>
      <c r="F243" s="249">
        <f>IF(F$118=0,0,F$118/CHI_fec!F$118)</f>
        <v>0.64802892086193908</v>
      </c>
      <c r="G243" s="249">
        <f>IF(G$118=0,0,G$118/CHI_fec!G$118)</f>
        <v>0.67922841957562585</v>
      </c>
      <c r="H243" s="249">
        <f>IF(H$118=0,0,H$118/CHI_fec!H$118)</f>
        <v>0.67906679784091173</v>
      </c>
      <c r="I243" s="249">
        <f>IF(I$118=0,0,I$118/CHI_fec!I$118)</f>
        <v>0.68009138978786976</v>
      </c>
      <c r="J243" s="249">
        <f>IF(J$118=0,0,J$118/CHI_fec!J$118)</f>
        <v>0.67693635495768301</v>
      </c>
      <c r="K243" s="249">
        <f>IF(K$118=0,0,K$118/CHI_fec!K$118)</f>
        <v>0.73729717772246561</v>
      </c>
      <c r="L243" s="249">
        <f>IF(L$118=0,0,L$118/CHI_fec!L$118)</f>
        <v>0.73579681620854731</v>
      </c>
      <c r="M243" s="249">
        <f>IF(M$118=0,0,M$118/CHI_fec!M$118)</f>
        <v>0.7323824550603879</v>
      </c>
      <c r="N243" s="249">
        <f>IF(N$118=0,0,N$118/CHI_fec!N$118)</f>
        <v>0.77213031155310496</v>
      </c>
      <c r="O243" s="249">
        <f>IF(O$118=0,0,O$118/CHI_fec!O$118)</f>
        <v>0.77536534942273572</v>
      </c>
      <c r="P243" s="249">
        <f>IF(P$118=0,0,P$118/CHI_fec!P$118)</f>
        <v>0.77499444865311851</v>
      </c>
      <c r="Q243" s="249">
        <f>IF(Q$118=0,0,Q$118/CHI_fec!Q$118)</f>
        <v>0.77779649903530512</v>
      </c>
    </row>
    <row r="244" spans="1:17" x14ac:dyDescent="0.25">
      <c r="A244" s="127" t="s">
        <v>181</v>
      </c>
      <c r="B244" s="249">
        <f>IF(B$131=0,0,B$131/CHI_fec!B$131)</f>
        <v>0.50394166026181419</v>
      </c>
      <c r="C244" s="249">
        <f>IF(C$131=0,0,C$131/CHI_fec!C$131)</f>
        <v>0.50509661305724773</v>
      </c>
      <c r="D244" s="249">
        <f>IF(D$131=0,0,D$131/CHI_fec!D$131)</f>
        <v>0.5013484815507403</v>
      </c>
      <c r="E244" s="249">
        <f>IF(E$131=0,0,E$131/CHI_fec!E$131)</f>
        <v>0.50349063802953342</v>
      </c>
      <c r="F244" s="249">
        <f>IF(F$131=0,0,F$131/CHI_fec!F$131)</f>
        <v>0.48965647415626701</v>
      </c>
      <c r="G244" s="249">
        <f>IF(G$131=0,0,G$131/CHI_fec!G$131)</f>
        <v>0.52000929372826499</v>
      </c>
      <c r="H244" s="249">
        <f>IF(H$131=0,0,H$131/CHI_fec!H$131)</f>
        <v>0.5186782340513949</v>
      </c>
      <c r="I244" s="249">
        <f>IF(I$131=0,0,I$131/CHI_fec!I$131)</f>
        <v>0.51524881462443328</v>
      </c>
      <c r="J244" s="249">
        <f>IF(J$131=0,0,J$131/CHI_fec!J$131)</f>
        <v>0.53474077801151776</v>
      </c>
      <c r="K244" s="249">
        <f>IF(K$131=0,0,K$131/CHI_fec!K$131)</f>
        <v>0.57072749838154169</v>
      </c>
      <c r="L244" s="249">
        <f>IF(L$131=0,0,L$131/CHI_fec!L$131)</f>
        <v>0.57940721770925752</v>
      </c>
      <c r="M244" s="249">
        <f>IF(M$131=0,0,M$131/CHI_fec!M$131)</f>
        <v>0.55620878603330326</v>
      </c>
      <c r="N244" s="249">
        <f>IF(N$131=0,0,N$131/CHI_fec!N$131)</f>
        <v>0.59554212972145115</v>
      </c>
      <c r="O244" s="249">
        <f>IF(O$131=0,0,O$131/CHI_fec!O$131)</f>
        <v>0.59151990293494483</v>
      </c>
      <c r="P244" s="249">
        <f>IF(P$131=0,0,P$131/CHI_fec!P$131)</f>
        <v>0.56846964892346541</v>
      </c>
      <c r="Q244" s="249">
        <f>IF(Q$131=0,0,Q$131/CHI_fec!Q$131)</f>
        <v>0.55527803064432313</v>
      </c>
    </row>
    <row r="245" spans="1:17" x14ac:dyDescent="0.25">
      <c r="A245" s="127" t="s">
        <v>180</v>
      </c>
      <c r="B245" s="248">
        <f>IF(B$139=0,0,B$139/CHI_fec!B$139)</f>
        <v>0.75224589488415361</v>
      </c>
      <c r="C245" s="248">
        <f>IF(C$139=0,0,C$139/CHI_fec!C$139)</f>
        <v>0.7551684814590911</v>
      </c>
      <c r="D245" s="248">
        <f>IF(D$139=0,0,D$139/CHI_fec!D$139)</f>
        <v>0.74701058515737817</v>
      </c>
      <c r="E245" s="248">
        <f>IF(E$139=0,0,E$139/CHI_fec!E$139)</f>
        <v>0.74731244163532973</v>
      </c>
      <c r="F245" s="248">
        <f>IF(F$139=0,0,F$139/CHI_fec!F$139)</f>
        <v>0.7201308452899231</v>
      </c>
      <c r="G245" s="248">
        <f>IF(G$139=0,0,G$139/CHI_fec!G$139)</f>
        <v>0.76925967555737818</v>
      </c>
      <c r="H245" s="248">
        <f>IF(H$139=0,0,H$139/CHI_fec!H$139)</f>
        <v>0.76657399044713659</v>
      </c>
      <c r="I245" s="248">
        <f>IF(I$139=0,0,I$139/CHI_fec!I$139)</f>
        <v>0.75939094756050507</v>
      </c>
      <c r="J245" s="248">
        <f>IF(J$139=0,0,J$139/CHI_fec!J$139)</f>
        <v>0.79912021825553958</v>
      </c>
      <c r="K245" s="248">
        <f>IF(K$139=0,0,K$139/CHI_fec!K$139)</f>
        <v>0.84706426435127735</v>
      </c>
      <c r="L245" s="248">
        <f>IF(L$139=0,0,L$139/CHI_fec!L$139)</f>
        <v>0.8642412546603625</v>
      </c>
      <c r="M245" s="248">
        <f>IF(M$139=0,0,M$139/CHI_fec!M$139)</f>
        <v>0.8233479226177346</v>
      </c>
      <c r="N245" s="248">
        <f>IF(N$139=0,0,N$139/CHI_fec!N$139)</f>
        <v>0.88710720435069124</v>
      </c>
      <c r="O245" s="248">
        <f>IF(O$139=0,0,O$139/CHI_fec!O$139)</f>
        <v>0.88085035344361551</v>
      </c>
      <c r="P245" s="248">
        <f>IF(P$139=0,0,P$139/CHI_fec!P$139)</f>
        <v>0.83576068784191038</v>
      </c>
      <c r="Q245" s="248">
        <f>IF(Q$139=0,0,Q$139/CHI_fec!Q$139)</f>
        <v>0.81280524677576149</v>
      </c>
    </row>
    <row r="246" spans="1:17" x14ac:dyDescent="0.25">
      <c r="A246" s="72" t="s">
        <v>179</v>
      </c>
      <c r="B246" s="247">
        <f>IF(B$153=0,0,B$153/CHI_fec!B$153)</f>
        <v>0.62106856296402801</v>
      </c>
      <c r="C246" s="247">
        <f>IF(C$153=0,0,C$153/CHI_fec!C$153)</f>
        <v>0.62106856296402801</v>
      </c>
      <c r="D246" s="247">
        <f>IF(D$153=0,0,D$153/CHI_fec!D$153)</f>
        <v>0.62106856296402801</v>
      </c>
      <c r="E246" s="247">
        <f>IF(E$153=0,0,E$153/CHI_fec!E$153)</f>
        <v>0.63019514547842903</v>
      </c>
      <c r="F246" s="247">
        <f>IF(F$153=0,0,F$153/CHI_fec!F$153)</f>
        <v>0.63019514547842914</v>
      </c>
      <c r="G246" s="247">
        <f>IF(G$153=0,0,G$153/CHI_fec!G$153)</f>
        <v>0.65751913192939604</v>
      </c>
      <c r="H246" s="247">
        <f>IF(H$153=0,0,H$153/CHI_fec!H$153)</f>
        <v>0.65751913192939604</v>
      </c>
      <c r="I246" s="247">
        <f>IF(I$153=0,0,I$153/CHI_fec!I$153)</f>
        <v>0.65751913192939604</v>
      </c>
      <c r="J246" s="247">
        <f>IF(J$153=0,0,J$153/CHI_fec!J$153)</f>
        <v>0.65751913192939604</v>
      </c>
      <c r="K246" s="247">
        <f>IF(K$153=0,0,K$153/CHI_fec!K$153)</f>
        <v>0.71541111274205205</v>
      </c>
      <c r="L246" s="247">
        <f>IF(L$153=0,0,L$153/CHI_fec!L$153)</f>
        <v>0.71541111274205205</v>
      </c>
      <c r="M246" s="247">
        <f>IF(M$153=0,0,M$153/CHI_fec!M$153)</f>
        <v>0.71541111274205194</v>
      </c>
      <c r="N246" s="247">
        <f>IF(N$153=0,0,N$153/CHI_fec!N$153)</f>
        <v>0.7512967978248557</v>
      </c>
      <c r="O246" s="247">
        <f>IF(O$153=0,0,O$153/CHI_fec!O$153)</f>
        <v>0.75129679782485581</v>
      </c>
      <c r="P246" s="247">
        <f>IF(P$153=0,0,P$153/CHI_fec!P$153)</f>
        <v>0.75129679782485581</v>
      </c>
      <c r="Q246" s="247">
        <f>IF(Q$153=0,0,Q$153/CHI_fec!Q$153)</f>
        <v>0.75129679782485581</v>
      </c>
    </row>
    <row r="249" spans="1:17" x14ac:dyDescent="0.25">
      <c r="B249" s="13"/>
    </row>
    <row r="250" spans="1:17" x14ac:dyDescent="0.25">
      <c r="B250" s="13"/>
    </row>
    <row r="251" spans="1:17" x14ac:dyDescent="0.25">
      <c r="B251" s="13"/>
    </row>
    <row r="252" spans="1:17" x14ac:dyDescent="0.25">
      <c r="B252" s="13"/>
    </row>
    <row r="253" spans="1:17" x14ac:dyDescent="0.25">
      <c r="B253" s="13"/>
    </row>
    <row r="254" spans="1:17" x14ac:dyDescent="0.25">
      <c r="B254" s="13"/>
    </row>
    <row r="255" spans="1:17" x14ac:dyDescent="0.25">
      <c r="B255" s="13"/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tabColor theme="4" tint="0.39997558519241921"/>
    <pageSetUpPr fitToPage="1"/>
  </sheetPr>
  <dimension ref="A1:Q25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98" t="s">
        <v>135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41</v>
      </c>
      <c r="B5" s="96">
        <v>511.383641658839</v>
      </c>
      <c r="C5" s="96">
        <v>497.71892244102946</v>
      </c>
      <c r="D5" s="96">
        <v>524.38642264531836</v>
      </c>
      <c r="E5" s="96">
        <v>722.02952631667415</v>
      </c>
      <c r="F5" s="96">
        <v>906.46899363536397</v>
      </c>
      <c r="G5" s="96">
        <v>743.10774745509343</v>
      </c>
      <c r="H5" s="96">
        <v>746.72552834152589</v>
      </c>
      <c r="I5" s="96">
        <v>775.78927493992569</v>
      </c>
      <c r="J5" s="96">
        <v>521.37728825526074</v>
      </c>
      <c r="K5" s="96">
        <v>516.35220352140084</v>
      </c>
      <c r="L5" s="96">
        <v>510.96022133580652</v>
      </c>
      <c r="M5" s="96">
        <v>653.7223807794453</v>
      </c>
      <c r="N5" s="96">
        <v>556.97715433639462</v>
      </c>
      <c r="O5" s="96">
        <v>558.79175468541973</v>
      </c>
      <c r="P5" s="96">
        <v>741.90240893089242</v>
      </c>
      <c r="Q5" s="96">
        <v>836.06860961576581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18.798576524838122</v>
      </c>
      <c r="C10" s="158">
        <v>12.250528328890004</v>
      </c>
      <c r="D10" s="158">
        <v>20.244215043759031</v>
      </c>
      <c r="E10" s="158">
        <v>25.240644930434428</v>
      </c>
      <c r="F10" s="158">
        <v>28.051864035423176</v>
      </c>
      <c r="G10" s="158">
        <v>25.822332839837344</v>
      </c>
      <c r="H10" s="158">
        <v>25.201434169023379</v>
      </c>
      <c r="I10" s="158">
        <v>25.024916430583531</v>
      </c>
      <c r="J10" s="158">
        <v>7.9157198238503153</v>
      </c>
      <c r="K10" s="158">
        <v>17.34523290108627</v>
      </c>
      <c r="L10" s="158">
        <v>18.250426754662183</v>
      </c>
      <c r="M10" s="158">
        <v>19.005109449981319</v>
      </c>
      <c r="N10" s="158">
        <v>17.885883376441022</v>
      </c>
      <c r="O10" s="158">
        <v>17.500309338873407</v>
      </c>
      <c r="P10" s="158">
        <v>20.504682804543009</v>
      </c>
      <c r="Q10" s="158">
        <v>21.633072689094334</v>
      </c>
    </row>
    <row r="11" spans="1:17" x14ac:dyDescent="0.25">
      <c r="A11" s="92" t="s">
        <v>125</v>
      </c>
      <c r="B11" s="91">
        <v>8.2875218458324724</v>
      </c>
      <c r="C11" s="91">
        <v>3.6262778050667364</v>
      </c>
      <c r="D11" s="91">
        <v>9.4792817361298205</v>
      </c>
      <c r="E11" s="91">
        <v>11.818842270743703</v>
      </c>
      <c r="F11" s="91">
        <v>13.135185624169713</v>
      </c>
      <c r="G11" s="91">
        <v>12.091215566710568</v>
      </c>
      <c r="H11" s="91">
        <v>11.800481971087725</v>
      </c>
      <c r="I11" s="91">
        <v>11.717828167495986</v>
      </c>
      <c r="J11" s="91">
        <v>3.3083558631228454</v>
      </c>
      <c r="K11" s="91">
        <v>8.1218436522621964</v>
      </c>
      <c r="L11" s="91">
        <v>8.5456974566854207</v>
      </c>
      <c r="M11" s="91">
        <v>8.899074946247179</v>
      </c>
      <c r="N11" s="91">
        <v>8.3750013156036633</v>
      </c>
      <c r="O11" s="91">
        <v>7.9138823470724002</v>
      </c>
      <c r="P11" s="91">
        <v>9.6012448392836465</v>
      </c>
      <c r="Q11" s="91">
        <v>10.129609391860285</v>
      </c>
    </row>
    <row r="12" spans="1:17" x14ac:dyDescent="0.25">
      <c r="A12" s="92" t="s">
        <v>26</v>
      </c>
      <c r="B12" s="91">
        <v>10.51105467900565</v>
      </c>
      <c r="C12" s="91">
        <v>8.6242505238232674</v>
      </c>
      <c r="D12" s="91">
        <v>10.76493330762921</v>
      </c>
      <c r="E12" s="91">
        <v>13.421802659690725</v>
      </c>
      <c r="F12" s="91">
        <v>14.916678411253462</v>
      </c>
      <c r="G12" s="91">
        <v>13.731117273126777</v>
      </c>
      <c r="H12" s="91">
        <v>13.400952197935656</v>
      </c>
      <c r="I12" s="91">
        <v>13.307088263087547</v>
      </c>
      <c r="J12" s="91">
        <v>4.6073639607274703</v>
      </c>
      <c r="K12" s="91">
        <v>9.2233892488240716</v>
      </c>
      <c r="L12" s="91">
        <v>9.7047292979767619</v>
      </c>
      <c r="M12" s="91">
        <v>10.106034503734142</v>
      </c>
      <c r="N12" s="91">
        <v>9.5108820608373588</v>
      </c>
      <c r="O12" s="91">
        <v>9.5864269918010088</v>
      </c>
      <c r="P12" s="91">
        <v>10.903437965259361</v>
      </c>
      <c r="Q12" s="91">
        <v>11.503463297234047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232" t="s">
        <v>185</v>
      </c>
      <c r="B15" s="246">
        <v>0</v>
      </c>
      <c r="C15" s="246">
        <v>0</v>
      </c>
      <c r="D15" s="246">
        <v>0</v>
      </c>
      <c r="E15" s="246">
        <v>0</v>
      </c>
      <c r="F15" s="246">
        <v>0</v>
      </c>
      <c r="G15" s="246">
        <v>0</v>
      </c>
      <c r="H15" s="246">
        <v>0</v>
      </c>
      <c r="I15" s="246">
        <v>0</v>
      </c>
      <c r="J15" s="246">
        <v>0</v>
      </c>
      <c r="K15" s="246">
        <v>0</v>
      </c>
      <c r="L15" s="246">
        <v>0</v>
      </c>
      <c r="M15" s="246">
        <v>0</v>
      </c>
      <c r="N15" s="246">
        <v>0</v>
      </c>
      <c r="O15" s="246">
        <v>0</v>
      </c>
      <c r="P15" s="246">
        <v>0</v>
      </c>
      <c r="Q15" s="246">
        <v>0</v>
      </c>
    </row>
    <row r="16" spans="1:17" x14ac:dyDescent="0.25">
      <c r="A16" s="245" t="s">
        <v>33</v>
      </c>
      <c r="B16" s="244">
        <v>0</v>
      </c>
      <c r="C16" s="244">
        <v>0</v>
      </c>
      <c r="D16" s="244">
        <v>0</v>
      </c>
      <c r="E16" s="244">
        <v>0</v>
      </c>
      <c r="F16" s="244">
        <v>0</v>
      </c>
      <c r="G16" s="244">
        <v>0</v>
      </c>
      <c r="H16" s="244">
        <v>0</v>
      </c>
      <c r="I16" s="244">
        <v>0</v>
      </c>
      <c r="J16" s="244">
        <v>0</v>
      </c>
      <c r="K16" s="244">
        <v>0</v>
      </c>
      <c r="L16" s="244">
        <v>0</v>
      </c>
      <c r="M16" s="244">
        <v>0</v>
      </c>
      <c r="N16" s="244">
        <v>0</v>
      </c>
      <c r="O16" s="244">
        <v>0</v>
      </c>
      <c r="P16" s="244">
        <v>0</v>
      </c>
      <c r="Q16" s="244">
        <v>0</v>
      </c>
    </row>
    <row r="17" spans="1:17" x14ac:dyDescent="0.25">
      <c r="A17" s="245" t="s">
        <v>31</v>
      </c>
      <c r="B17" s="244">
        <v>0</v>
      </c>
      <c r="C17" s="244">
        <v>0</v>
      </c>
      <c r="D17" s="244">
        <v>0</v>
      </c>
      <c r="E17" s="244">
        <v>0</v>
      </c>
      <c r="F17" s="244">
        <v>0</v>
      </c>
      <c r="G17" s="244">
        <v>0</v>
      </c>
      <c r="H17" s="244">
        <v>0</v>
      </c>
      <c r="I17" s="244">
        <v>0</v>
      </c>
      <c r="J17" s="244">
        <v>0</v>
      </c>
      <c r="K17" s="244">
        <v>0</v>
      </c>
      <c r="L17" s="244">
        <v>0</v>
      </c>
      <c r="M17" s="244">
        <v>0</v>
      </c>
      <c r="N17" s="244">
        <v>0</v>
      </c>
      <c r="O17" s="244">
        <v>0</v>
      </c>
      <c r="P17" s="244">
        <v>0</v>
      </c>
      <c r="Q17" s="244">
        <v>0</v>
      </c>
    </row>
    <row r="18" spans="1:17" x14ac:dyDescent="0.25">
      <c r="A18" s="245" t="s">
        <v>30</v>
      </c>
      <c r="B18" s="244">
        <v>0</v>
      </c>
      <c r="C18" s="244">
        <v>0</v>
      </c>
      <c r="D18" s="244">
        <v>0</v>
      </c>
      <c r="E18" s="244">
        <v>0</v>
      </c>
      <c r="F18" s="244">
        <v>0</v>
      </c>
      <c r="G18" s="244">
        <v>0</v>
      </c>
      <c r="H18" s="244">
        <v>0</v>
      </c>
      <c r="I18" s="244">
        <v>0</v>
      </c>
      <c r="J18" s="244">
        <v>0</v>
      </c>
      <c r="K18" s="244">
        <v>0</v>
      </c>
      <c r="L18" s="244">
        <v>0</v>
      </c>
      <c r="M18" s="244">
        <v>0</v>
      </c>
      <c r="N18" s="244">
        <v>0</v>
      </c>
      <c r="O18" s="244">
        <v>0</v>
      </c>
      <c r="P18" s="244">
        <v>0</v>
      </c>
      <c r="Q18" s="244">
        <v>0</v>
      </c>
    </row>
    <row r="19" spans="1:17" x14ac:dyDescent="0.25">
      <c r="A19" s="245" t="s">
        <v>68</v>
      </c>
      <c r="B19" s="244">
        <v>0</v>
      </c>
      <c r="C19" s="244">
        <v>0</v>
      </c>
      <c r="D19" s="244">
        <v>0</v>
      </c>
      <c r="E19" s="244">
        <v>0</v>
      </c>
      <c r="F19" s="244">
        <v>0</v>
      </c>
      <c r="G19" s="244">
        <v>0</v>
      </c>
      <c r="H19" s="244">
        <v>0</v>
      </c>
      <c r="I19" s="244">
        <v>0</v>
      </c>
      <c r="J19" s="244">
        <v>0</v>
      </c>
      <c r="K19" s="244">
        <v>0</v>
      </c>
      <c r="L19" s="244">
        <v>0</v>
      </c>
      <c r="M19" s="244">
        <v>0</v>
      </c>
      <c r="N19" s="244">
        <v>0</v>
      </c>
      <c r="O19" s="244">
        <v>0</v>
      </c>
      <c r="P19" s="244">
        <v>0</v>
      </c>
      <c r="Q19" s="244">
        <v>0</v>
      </c>
    </row>
    <row r="20" spans="1:17" x14ac:dyDescent="0.25">
      <c r="A20" s="245" t="s">
        <v>29</v>
      </c>
      <c r="B20" s="244">
        <v>0</v>
      </c>
      <c r="C20" s="244">
        <v>0</v>
      </c>
      <c r="D20" s="244">
        <v>0</v>
      </c>
      <c r="E20" s="244">
        <v>0</v>
      </c>
      <c r="F20" s="244">
        <v>0</v>
      </c>
      <c r="G20" s="244">
        <v>0</v>
      </c>
      <c r="H20" s="244">
        <v>0</v>
      </c>
      <c r="I20" s="244">
        <v>0</v>
      </c>
      <c r="J20" s="244">
        <v>0</v>
      </c>
      <c r="K20" s="244">
        <v>0</v>
      </c>
      <c r="L20" s="244">
        <v>0</v>
      </c>
      <c r="M20" s="244">
        <v>0</v>
      </c>
      <c r="N20" s="244">
        <v>0</v>
      </c>
      <c r="O20" s="244">
        <v>0</v>
      </c>
      <c r="P20" s="244">
        <v>0</v>
      </c>
      <c r="Q20" s="244">
        <v>0</v>
      </c>
    </row>
    <row r="21" spans="1:17" x14ac:dyDescent="0.25">
      <c r="A21" s="245" t="s">
        <v>28</v>
      </c>
      <c r="B21" s="244">
        <v>0</v>
      </c>
      <c r="C21" s="244">
        <v>0</v>
      </c>
      <c r="D21" s="244">
        <v>0</v>
      </c>
      <c r="E21" s="244">
        <v>0</v>
      </c>
      <c r="F21" s="244">
        <v>0</v>
      </c>
      <c r="G21" s="244">
        <v>0</v>
      </c>
      <c r="H21" s="244">
        <v>0</v>
      </c>
      <c r="I21" s="244">
        <v>0</v>
      </c>
      <c r="J21" s="244">
        <v>0</v>
      </c>
      <c r="K21" s="244">
        <v>0</v>
      </c>
      <c r="L21" s="244">
        <v>0</v>
      </c>
      <c r="M21" s="244">
        <v>0</v>
      </c>
      <c r="N21" s="244">
        <v>0</v>
      </c>
      <c r="O21" s="244">
        <v>0</v>
      </c>
      <c r="P21" s="244">
        <v>0</v>
      </c>
      <c r="Q21" s="244">
        <v>0</v>
      </c>
    </row>
    <row r="22" spans="1:17" x14ac:dyDescent="0.25">
      <c r="A22" s="245" t="s">
        <v>67</v>
      </c>
      <c r="B22" s="244">
        <v>0</v>
      </c>
      <c r="C22" s="244">
        <v>0</v>
      </c>
      <c r="D22" s="244">
        <v>0</v>
      </c>
      <c r="E22" s="244">
        <v>0</v>
      </c>
      <c r="F22" s="244">
        <v>0</v>
      </c>
      <c r="G22" s="244">
        <v>0</v>
      </c>
      <c r="H22" s="244">
        <v>0</v>
      </c>
      <c r="I22" s="244">
        <v>0</v>
      </c>
      <c r="J22" s="244">
        <v>0</v>
      </c>
      <c r="K22" s="244">
        <v>0</v>
      </c>
      <c r="L22" s="244">
        <v>0</v>
      </c>
      <c r="M22" s="244">
        <v>0</v>
      </c>
      <c r="N22" s="244">
        <v>0</v>
      </c>
      <c r="O22" s="244">
        <v>0</v>
      </c>
      <c r="P22" s="244">
        <v>0</v>
      </c>
      <c r="Q22" s="244">
        <v>0</v>
      </c>
    </row>
    <row r="23" spans="1:17" x14ac:dyDescent="0.25">
      <c r="A23" s="245" t="s">
        <v>66</v>
      </c>
      <c r="B23" s="244">
        <v>0</v>
      </c>
      <c r="C23" s="244">
        <v>0</v>
      </c>
      <c r="D23" s="244">
        <v>0</v>
      </c>
      <c r="E23" s="244">
        <v>0</v>
      </c>
      <c r="F23" s="244">
        <v>0</v>
      </c>
      <c r="G23" s="244">
        <v>0</v>
      </c>
      <c r="H23" s="244">
        <v>0</v>
      </c>
      <c r="I23" s="244">
        <v>0</v>
      </c>
      <c r="J23" s="244">
        <v>0</v>
      </c>
      <c r="K23" s="244">
        <v>0</v>
      </c>
      <c r="L23" s="244">
        <v>0</v>
      </c>
      <c r="M23" s="244">
        <v>0</v>
      </c>
      <c r="N23" s="244">
        <v>0</v>
      </c>
      <c r="O23" s="244">
        <v>0</v>
      </c>
      <c r="P23" s="244">
        <v>0</v>
      </c>
      <c r="Q23" s="244">
        <v>0</v>
      </c>
    </row>
    <row r="24" spans="1:17" x14ac:dyDescent="0.25">
      <c r="A24" s="156" t="s">
        <v>184</v>
      </c>
      <c r="B24" s="206">
        <v>334.10687680400042</v>
      </c>
      <c r="C24" s="206">
        <v>335.06752738316823</v>
      </c>
      <c r="D24" s="206">
        <v>333.94717849432482</v>
      </c>
      <c r="E24" s="206">
        <v>461.97188209419221</v>
      </c>
      <c r="F24" s="206">
        <v>517.67989134148195</v>
      </c>
      <c r="G24" s="206">
        <v>436.56277019505637</v>
      </c>
      <c r="H24" s="206">
        <v>430.48512018592851</v>
      </c>
      <c r="I24" s="206">
        <v>436.8736923660573</v>
      </c>
      <c r="J24" s="206">
        <v>339.83224224771664</v>
      </c>
      <c r="K24" s="206">
        <v>298.1094617465227</v>
      </c>
      <c r="L24" s="206">
        <v>306.84447889823798</v>
      </c>
      <c r="M24" s="206">
        <v>337.69979937867191</v>
      </c>
      <c r="N24" s="206">
        <v>300.04570855766883</v>
      </c>
      <c r="O24" s="206">
        <v>280.30839646481672</v>
      </c>
      <c r="P24" s="206">
        <v>335.8863535226493</v>
      </c>
      <c r="Q24" s="206">
        <v>349.71312838881511</v>
      </c>
    </row>
    <row r="25" spans="1:17" x14ac:dyDescent="0.25">
      <c r="A25" s="88" t="s">
        <v>33</v>
      </c>
      <c r="B25" s="87">
        <v>10.532236246443039</v>
      </c>
      <c r="C25" s="87">
        <v>34.706120812819208</v>
      </c>
      <c r="D25" s="87">
        <v>27.353472361257602</v>
      </c>
      <c r="E25" s="87">
        <v>40.885242785769606</v>
      </c>
      <c r="F25" s="87">
        <v>35.704324672991994</v>
      </c>
      <c r="G25" s="87">
        <v>24.233233032581467</v>
      </c>
      <c r="H25" s="87">
        <v>30.6222143703264</v>
      </c>
      <c r="I25" s="87">
        <v>22.266095030697599</v>
      </c>
      <c r="J25" s="87">
        <v>26.280239437499091</v>
      </c>
      <c r="K25" s="87">
        <v>30.286716942355199</v>
      </c>
      <c r="L25" s="87">
        <v>25.333352593200676</v>
      </c>
      <c r="M25" s="87">
        <v>27.380308468098981</v>
      </c>
      <c r="N25" s="87">
        <v>20.074516365371867</v>
      </c>
      <c r="O25" s="87">
        <v>24.058748850855643</v>
      </c>
      <c r="P25" s="87">
        <v>16.826318272669653</v>
      </c>
      <c r="Q25" s="87">
        <v>10.563730198454339</v>
      </c>
    </row>
    <row r="26" spans="1:17" x14ac:dyDescent="0.25">
      <c r="A26" s="88" t="s">
        <v>31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7">
        <v>0</v>
      </c>
      <c r="J26" s="87">
        <v>0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7">
        <v>0</v>
      </c>
    </row>
    <row r="27" spans="1:17" x14ac:dyDescent="0.25">
      <c r="A27" s="88" t="s">
        <v>30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125</v>
      </c>
      <c r="B28" s="87">
        <v>48.454803701956621</v>
      </c>
      <c r="C28" s="87">
        <v>35.860633812099309</v>
      </c>
      <c r="D28" s="87">
        <v>48.521959466534888</v>
      </c>
      <c r="E28" s="87">
        <v>69.471890944719547</v>
      </c>
      <c r="F28" s="87">
        <v>38.8422844161515</v>
      </c>
      <c r="G28" s="87">
        <v>40.056948093087691</v>
      </c>
      <c r="H28" s="87">
        <v>49.7469993328518</v>
      </c>
      <c r="I28" s="87">
        <v>37.100198469196499</v>
      </c>
      <c r="J28" s="87">
        <v>59.258753217883552</v>
      </c>
      <c r="K28" s="87">
        <v>50.394751299381163</v>
      </c>
      <c r="L28" s="87">
        <v>69.809615426156782</v>
      </c>
      <c r="M28" s="87">
        <v>83.564099318065644</v>
      </c>
      <c r="N28" s="87">
        <v>75.950737209210516</v>
      </c>
      <c r="O28" s="87">
        <v>43.229306400122091</v>
      </c>
      <c r="P28" s="87">
        <v>62.497458127649757</v>
      </c>
      <c r="Q28" s="87">
        <v>33.969137030661415</v>
      </c>
    </row>
    <row r="29" spans="1:17" x14ac:dyDescent="0.25">
      <c r="A29" s="88" t="s">
        <v>29</v>
      </c>
      <c r="B29" s="87">
        <v>153.80553572742716</v>
      </c>
      <c r="C29" s="87">
        <v>148.16628468351936</v>
      </c>
      <c r="D29" s="87">
        <v>136.84859452191748</v>
      </c>
      <c r="E29" s="87">
        <v>256.40042844324103</v>
      </c>
      <c r="F29" s="87">
        <v>353.27970477465698</v>
      </c>
      <c r="G29" s="87">
        <v>205.07978966880529</v>
      </c>
      <c r="H29" s="87">
        <v>150.86135329256453</v>
      </c>
      <c r="I29" s="87">
        <v>190.78616012846405</v>
      </c>
      <c r="J29" s="87">
        <v>99.033694976344904</v>
      </c>
      <c r="K29" s="87">
        <v>68.293088639657313</v>
      </c>
      <c r="L29" s="87">
        <v>48.423800994264248</v>
      </c>
      <c r="M29" s="87">
        <v>102.53540699804915</v>
      </c>
      <c r="N29" s="87">
        <v>39.876970059526855</v>
      </c>
      <c r="O29" s="87">
        <v>59.379767617486529</v>
      </c>
      <c r="P29" s="87">
        <v>48.42088720806764</v>
      </c>
      <c r="Q29" s="87">
        <v>102.53997604808779</v>
      </c>
    </row>
    <row r="30" spans="1:17" x14ac:dyDescent="0.25">
      <c r="A30" s="88" t="s">
        <v>28</v>
      </c>
      <c r="B30" s="87">
        <v>0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88" t="s">
        <v>26</v>
      </c>
      <c r="B31" s="87">
        <v>121.11109659282033</v>
      </c>
      <c r="C31" s="87">
        <v>116.1596176641864</v>
      </c>
      <c r="D31" s="87">
        <v>121.05226655613997</v>
      </c>
      <c r="E31" s="87">
        <v>95.042904162527307</v>
      </c>
      <c r="F31" s="87">
        <v>88.99824311655307</v>
      </c>
      <c r="G31" s="87">
        <v>163.43475110450558</v>
      </c>
      <c r="H31" s="87">
        <v>195.83251455380628</v>
      </c>
      <c r="I31" s="87">
        <v>186.37919392489914</v>
      </c>
      <c r="J31" s="87">
        <v>155.08944064673432</v>
      </c>
      <c r="K31" s="87">
        <v>149.13490486512902</v>
      </c>
      <c r="L31" s="87">
        <v>163.27770988461626</v>
      </c>
      <c r="M31" s="87">
        <v>124.21998459445813</v>
      </c>
      <c r="N31" s="87">
        <v>164.14348492355961</v>
      </c>
      <c r="O31" s="87">
        <v>153.64057359635248</v>
      </c>
      <c r="P31" s="87">
        <v>208.14168991426223</v>
      </c>
      <c r="Q31" s="87">
        <v>202.64028511161152</v>
      </c>
    </row>
    <row r="32" spans="1:17" x14ac:dyDescent="0.25">
      <c r="A32" s="88" t="s">
        <v>25</v>
      </c>
      <c r="B32" s="87">
        <v>0.20320453535330107</v>
      </c>
      <c r="C32" s="87">
        <v>0.1748704105440011</v>
      </c>
      <c r="D32" s="87">
        <v>0.17088558847488536</v>
      </c>
      <c r="E32" s="87">
        <v>0.17141575793471514</v>
      </c>
      <c r="F32" s="87">
        <v>0.85533436112832673</v>
      </c>
      <c r="G32" s="87">
        <v>3.7580482960763879</v>
      </c>
      <c r="H32" s="87">
        <v>3.4220386363795248</v>
      </c>
      <c r="I32" s="87">
        <v>0.34204481279999882</v>
      </c>
      <c r="J32" s="87">
        <v>0.17011396925474401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86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7">
        <v>0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7">
        <v>0</v>
      </c>
    </row>
    <row r="34" spans="1:17" x14ac:dyDescent="0.25">
      <c r="A34" s="88" t="s">
        <v>22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6" t="s">
        <v>181</v>
      </c>
      <c r="B35" s="204">
        <v>6.2448776934834909</v>
      </c>
      <c r="C35" s="204">
        <v>0</v>
      </c>
      <c r="D35" s="204">
        <v>20.767251286715695</v>
      </c>
      <c r="E35" s="204">
        <v>61.518006840668562</v>
      </c>
      <c r="F35" s="204">
        <v>173.0547036078284</v>
      </c>
      <c r="G35" s="204">
        <v>98.333236865698311</v>
      </c>
      <c r="H35" s="204">
        <v>104.64475705995476</v>
      </c>
      <c r="I35" s="204">
        <v>126.0822985945497</v>
      </c>
      <c r="J35" s="204">
        <v>0</v>
      </c>
      <c r="K35" s="204">
        <v>45.730523314246703</v>
      </c>
      <c r="L35" s="204">
        <v>10.473174868255411</v>
      </c>
      <c r="M35" s="204">
        <v>106.07936064826868</v>
      </c>
      <c r="N35" s="204">
        <v>53.894207359776438</v>
      </c>
      <c r="O35" s="204">
        <v>68.871366868329673</v>
      </c>
      <c r="P35" s="204">
        <v>182.49071967767372</v>
      </c>
      <c r="Q35" s="204">
        <v>249.0517962558061</v>
      </c>
    </row>
    <row r="36" spans="1:17" x14ac:dyDescent="0.25">
      <c r="A36" s="152" t="s">
        <v>190</v>
      </c>
      <c r="B36" s="151">
        <v>6.2448776934834909</v>
      </c>
      <c r="C36" s="151">
        <v>0</v>
      </c>
      <c r="D36" s="151">
        <v>20.767251286715695</v>
      </c>
      <c r="E36" s="151">
        <v>61.518006840668562</v>
      </c>
      <c r="F36" s="151">
        <v>173.0547036078284</v>
      </c>
      <c r="G36" s="151">
        <v>98.333236865698311</v>
      </c>
      <c r="H36" s="151">
        <v>104.64475705995476</v>
      </c>
      <c r="I36" s="151">
        <v>126.0822985945497</v>
      </c>
      <c r="J36" s="151">
        <v>0</v>
      </c>
      <c r="K36" s="151">
        <v>45.730523314246703</v>
      </c>
      <c r="L36" s="151">
        <v>10.473174868255411</v>
      </c>
      <c r="M36" s="151">
        <v>106.07936064826868</v>
      </c>
      <c r="N36" s="151">
        <v>53.894207359776438</v>
      </c>
      <c r="O36" s="151">
        <v>68.871366868329673</v>
      </c>
      <c r="P36" s="151">
        <v>182.49071967767372</v>
      </c>
      <c r="Q36" s="151">
        <v>249.0517962558061</v>
      </c>
    </row>
    <row r="37" spans="1:17" x14ac:dyDescent="0.25">
      <c r="A37" s="154" t="s">
        <v>33</v>
      </c>
      <c r="B37" s="83">
        <v>0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</row>
    <row r="38" spans="1:17" x14ac:dyDescent="0.25">
      <c r="A38" s="154" t="s">
        <v>30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56.137188484864993</v>
      </c>
      <c r="N38" s="208">
        <v>50.67215684814461</v>
      </c>
      <c r="O38" s="208">
        <v>61.861995110300292</v>
      </c>
      <c r="P38" s="208">
        <v>86.674367054919983</v>
      </c>
      <c r="Q38" s="208">
        <v>138.14370205021822</v>
      </c>
    </row>
    <row r="39" spans="1:17" x14ac:dyDescent="0.25">
      <c r="A39" s="154" t="s">
        <v>125</v>
      </c>
      <c r="B39" s="208">
        <v>0</v>
      </c>
      <c r="C39" s="208">
        <v>0</v>
      </c>
      <c r="D39" s="208">
        <v>3.9052725656041725</v>
      </c>
      <c r="E39" s="208">
        <v>29.214842610008841</v>
      </c>
      <c r="F39" s="208">
        <v>55.620822364047235</v>
      </c>
      <c r="G39" s="208">
        <v>15.707795204919732</v>
      </c>
      <c r="H39" s="208">
        <v>18.321067814526657</v>
      </c>
      <c r="I39" s="208">
        <v>16.926919903237067</v>
      </c>
      <c r="J39" s="208">
        <v>0</v>
      </c>
      <c r="K39" s="208">
        <v>10.300822291033555</v>
      </c>
      <c r="L39" s="208">
        <v>1.7326577177790756</v>
      </c>
      <c r="M39" s="208">
        <v>25.169260781348672</v>
      </c>
      <c r="N39" s="208">
        <v>1.53858350597986</v>
      </c>
      <c r="O39" s="208">
        <v>0</v>
      </c>
      <c r="P39" s="208">
        <v>23.624523782571579</v>
      </c>
      <c r="Q39" s="208">
        <v>13.915152091021147</v>
      </c>
    </row>
    <row r="40" spans="1:17" x14ac:dyDescent="0.25">
      <c r="A40" s="154" t="s">
        <v>29</v>
      </c>
      <c r="B40" s="208">
        <v>0</v>
      </c>
      <c r="C40" s="208">
        <v>0</v>
      </c>
      <c r="D40" s="208">
        <v>0</v>
      </c>
      <c r="E40" s="208">
        <v>0</v>
      </c>
      <c r="F40" s="208">
        <v>0</v>
      </c>
      <c r="G40" s="208">
        <v>0</v>
      </c>
      <c r="H40" s="208">
        <v>0</v>
      </c>
      <c r="I40" s="208">
        <v>0</v>
      </c>
      <c r="J40" s="208">
        <v>0</v>
      </c>
      <c r="K40" s="208">
        <v>0</v>
      </c>
      <c r="L40" s="208">
        <v>0</v>
      </c>
      <c r="M40" s="208">
        <v>0</v>
      </c>
      <c r="N40" s="208">
        <v>0</v>
      </c>
      <c r="O40" s="208">
        <v>0</v>
      </c>
      <c r="P40" s="208">
        <v>0</v>
      </c>
      <c r="Q40" s="208">
        <v>0</v>
      </c>
    </row>
    <row r="41" spans="1:17" x14ac:dyDescent="0.25">
      <c r="A41" s="154" t="s">
        <v>26</v>
      </c>
      <c r="B41" s="208">
        <v>6.2448776934834909</v>
      </c>
      <c r="C41" s="208">
        <v>0</v>
      </c>
      <c r="D41" s="208">
        <v>16.861978721111523</v>
      </c>
      <c r="E41" s="208">
        <v>32.303164230659718</v>
      </c>
      <c r="F41" s="208">
        <v>117.43388124378116</v>
      </c>
      <c r="G41" s="208">
        <v>82.625441660778577</v>
      </c>
      <c r="H41" s="208">
        <v>86.323689245428099</v>
      </c>
      <c r="I41" s="208">
        <v>109.15537869131263</v>
      </c>
      <c r="J41" s="208">
        <v>0</v>
      </c>
      <c r="K41" s="208">
        <v>35.429701023213148</v>
      </c>
      <c r="L41" s="208">
        <v>8.7405171504763359</v>
      </c>
      <c r="M41" s="208">
        <v>24.772911382055007</v>
      </c>
      <c r="N41" s="208">
        <v>1.6834670056519729</v>
      </c>
      <c r="O41" s="208">
        <v>7.0093717580293768</v>
      </c>
      <c r="P41" s="208">
        <v>72.19182884018214</v>
      </c>
      <c r="Q41" s="208">
        <v>96.992942114566731</v>
      </c>
    </row>
    <row r="42" spans="1:17" x14ac:dyDescent="0.25">
      <c r="A42" s="152" t="s">
        <v>189</v>
      </c>
      <c r="B42" s="151">
        <v>0</v>
      </c>
      <c r="C42" s="151">
        <v>0</v>
      </c>
      <c r="D42" s="151">
        <v>0</v>
      </c>
      <c r="E42" s="151">
        <v>0</v>
      </c>
      <c r="F42" s="151">
        <v>0</v>
      </c>
      <c r="G42" s="151">
        <v>0</v>
      </c>
      <c r="H42" s="151">
        <v>0</v>
      </c>
      <c r="I42" s="151">
        <v>0</v>
      </c>
      <c r="J42" s="151">
        <v>0</v>
      </c>
      <c r="K42" s="151">
        <v>0</v>
      </c>
      <c r="L42" s="151">
        <v>0</v>
      </c>
      <c r="M42" s="151">
        <v>0</v>
      </c>
      <c r="N42" s="151">
        <v>0</v>
      </c>
      <c r="O42" s="151">
        <v>0</v>
      </c>
      <c r="P42" s="151">
        <v>0</v>
      </c>
      <c r="Q42" s="151">
        <v>0</v>
      </c>
    </row>
    <row r="43" spans="1:17" x14ac:dyDescent="0.25">
      <c r="A43" s="156" t="s">
        <v>180</v>
      </c>
      <c r="B43" s="155">
        <v>29.755320636516952</v>
      </c>
      <c r="C43" s="155">
        <v>29.13630672897111</v>
      </c>
      <c r="D43" s="155">
        <v>31.268477820518836</v>
      </c>
      <c r="E43" s="155">
        <v>46.293862451378935</v>
      </c>
      <c r="F43" s="155">
        <v>62.964294650630592</v>
      </c>
      <c r="G43" s="155">
        <v>48.595207554501457</v>
      </c>
      <c r="H43" s="155">
        <v>48.705346926619178</v>
      </c>
      <c r="I43" s="155">
        <v>51.710697548735034</v>
      </c>
      <c r="J43" s="155">
        <v>31.857416183693651</v>
      </c>
      <c r="K43" s="155">
        <v>30.785745559545092</v>
      </c>
      <c r="L43" s="155">
        <v>27.813010814650941</v>
      </c>
      <c r="M43" s="155">
        <v>39.910701302523321</v>
      </c>
      <c r="N43" s="155">
        <v>31.479585042508347</v>
      </c>
      <c r="O43" s="155">
        <v>33.595752013399888</v>
      </c>
      <c r="P43" s="155">
        <v>48.010392926026427</v>
      </c>
      <c r="Q43" s="155">
        <v>56.323832282050233</v>
      </c>
    </row>
    <row r="44" spans="1:17" x14ac:dyDescent="0.25">
      <c r="A44" s="152" t="s">
        <v>193</v>
      </c>
      <c r="B44" s="151">
        <v>0.70254874051693117</v>
      </c>
      <c r="C44" s="151">
        <v>0</v>
      </c>
      <c r="D44" s="151">
        <v>2.2295927340558066</v>
      </c>
      <c r="E44" s="151">
        <v>6.1223944431883464</v>
      </c>
      <c r="F44" s="151">
        <v>17.948651925284299</v>
      </c>
      <c r="G44" s="151">
        <v>10.633227537540032</v>
      </c>
      <c r="H44" s="151">
        <v>11.271858214799364</v>
      </c>
      <c r="I44" s="151">
        <v>13.721680821251828</v>
      </c>
      <c r="J44" s="151">
        <v>0</v>
      </c>
      <c r="K44" s="151">
        <v>4.8631836685431287</v>
      </c>
      <c r="L44" s="151">
        <v>1.1308822148042161</v>
      </c>
      <c r="M44" s="151">
        <v>10.545501356551878</v>
      </c>
      <c r="N44" s="151">
        <v>5.3886538635806316</v>
      </c>
      <c r="O44" s="151">
        <v>6.975979309147287</v>
      </c>
      <c r="P44" s="151">
        <v>18.802883924056935</v>
      </c>
      <c r="Q44" s="151">
        <v>25.913995030848927</v>
      </c>
    </row>
    <row r="45" spans="1:17" x14ac:dyDescent="0.25">
      <c r="A45" s="152" t="s">
        <v>187</v>
      </c>
      <c r="B45" s="151">
        <v>29.052771896000021</v>
      </c>
      <c r="C45" s="151">
        <v>29.13630672897111</v>
      </c>
      <c r="D45" s="151">
        <v>29.038885086463029</v>
      </c>
      <c r="E45" s="151">
        <v>40.171468008190587</v>
      </c>
      <c r="F45" s="151">
        <v>45.015642725346289</v>
      </c>
      <c r="G45" s="151">
        <v>37.961980016961427</v>
      </c>
      <c r="H45" s="151">
        <v>37.433488711819813</v>
      </c>
      <c r="I45" s="151">
        <v>37.989016727483204</v>
      </c>
      <c r="J45" s="151">
        <v>31.857416183693651</v>
      </c>
      <c r="K45" s="151">
        <v>25.922561891001962</v>
      </c>
      <c r="L45" s="151">
        <v>26.682128599846724</v>
      </c>
      <c r="M45" s="151">
        <v>29.365199945971447</v>
      </c>
      <c r="N45" s="151">
        <v>26.090931178927715</v>
      </c>
      <c r="O45" s="151">
        <v>26.619772704252604</v>
      </c>
      <c r="P45" s="151">
        <v>29.207509001969491</v>
      </c>
      <c r="Q45" s="151">
        <v>30.40983725120131</v>
      </c>
    </row>
    <row r="46" spans="1:17" x14ac:dyDescent="0.25">
      <c r="A46" s="150" t="s">
        <v>33</v>
      </c>
      <c r="B46" s="87">
        <v>0.91584663012548062</v>
      </c>
      <c r="C46" s="87">
        <v>3.017923548940797</v>
      </c>
      <c r="D46" s="87">
        <v>2.378562814022398</v>
      </c>
      <c r="E46" s="87">
        <v>3.5552385031103944</v>
      </c>
      <c r="F46" s="87">
        <v>3.1047238846080019</v>
      </c>
      <c r="G46" s="87">
        <v>2.107237655007085</v>
      </c>
      <c r="H46" s="87">
        <v>2.6628012495936004</v>
      </c>
      <c r="I46" s="87">
        <v>1.936182176582397</v>
      </c>
      <c r="J46" s="87">
        <v>2.4636288765009122</v>
      </c>
      <c r="K46" s="87">
        <v>2.6336275602047992</v>
      </c>
      <c r="L46" s="87">
        <v>2.2029002254957075</v>
      </c>
      <c r="M46" s="87">
        <v>2.3808963885303434</v>
      </c>
      <c r="N46" s="87">
        <v>1.7456101187279909</v>
      </c>
      <c r="O46" s="87">
        <v>2.2847636176280641</v>
      </c>
      <c r="P46" s="87">
        <v>1.4631581106669278</v>
      </c>
      <c r="Q46" s="87">
        <v>0.91858523464820296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4.2134611914744911</v>
      </c>
      <c r="C49" s="87">
        <v>3.118315983660803</v>
      </c>
      <c r="D49" s="87">
        <v>4.2193008231769484</v>
      </c>
      <c r="E49" s="87">
        <v>6.0410339951929997</v>
      </c>
      <c r="F49" s="87">
        <v>3.3775899492305643</v>
      </c>
      <c r="G49" s="87">
        <v>3.483212877659799</v>
      </c>
      <c r="H49" s="87">
        <v>4.3258260289436317</v>
      </c>
      <c r="I49" s="87">
        <v>3.2261042147127372</v>
      </c>
      <c r="J49" s="87">
        <v>5.5551843795115889</v>
      </c>
      <c r="K49" s="87">
        <v>4.3821522869027127</v>
      </c>
      <c r="L49" s="87">
        <v>6.0704013414049278</v>
      </c>
      <c r="M49" s="87">
        <v>7.2664434189622211</v>
      </c>
      <c r="N49" s="87">
        <v>6.6044119312356981</v>
      </c>
      <c r="O49" s="87">
        <v>4.1053151637510092</v>
      </c>
      <c r="P49" s="87">
        <v>5.4345615763173631</v>
      </c>
      <c r="Q49" s="87">
        <v>2.9538380026662119</v>
      </c>
    </row>
    <row r="50" spans="1:17" x14ac:dyDescent="0.25">
      <c r="A50" s="150" t="s">
        <v>29</v>
      </c>
      <c r="B50" s="87">
        <v>13.374394411080612</v>
      </c>
      <c r="C50" s="87">
        <v>12.884024755088637</v>
      </c>
      <c r="D50" s="87">
        <v>11.899877784514565</v>
      </c>
      <c r="E50" s="87">
        <v>22.29568942984703</v>
      </c>
      <c r="F50" s="87">
        <v>30.719974328231086</v>
      </c>
      <c r="G50" s="87">
        <v>17.833025188591765</v>
      </c>
      <c r="H50" s="87">
        <v>13.118378547179496</v>
      </c>
      <c r="I50" s="87">
        <v>16.590100880735989</v>
      </c>
      <c r="J50" s="87">
        <v>9.283867876111124</v>
      </c>
      <c r="K50" s="87">
        <v>5.9385294469267098</v>
      </c>
      <c r="L50" s="87">
        <v>4.2107653038490636</v>
      </c>
      <c r="M50" s="87">
        <v>8.9161223476564562</v>
      </c>
      <c r="N50" s="87">
        <v>3.4675626138718991</v>
      </c>
      <c r="O50" s="87">
        <v>5.6390601820849486</v>
      </c>
      <c r="P50" s="87">
        <v>4.2105119311363186</v>
      </c>
      <c r="Q50" s="87">
        <v>8.9165196563554492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10.531399703723498</v>
      </c>
      <c r="C52" s="87">
        <v>10.100836318624873</v>
      </c>
      <c r="D52" s="87">
        <v>10.526284048359999</v>
      </c>
      <c r="E52" s="87">
        <v>8.2646003619588875</v>
      </c>
      <c r="F52" s="87">
        <v>7.7389776623089634</v>
      </c>
      <c r="G52" s="87">
        <v>14.211717487348311</v>
      </c>
      <c r="H52" s="87">
        <v>17.028914309026607</v>
      </c>
      <c r="I52" s="87">
        <v>16.206886428252087</v>
      </c>
      <c r="J52" s="87">
        <v>14.538787796296766</v>
      </c>
      <c r="K52" s="87">
        <v>12.968252596967739</v>
      </c>
      <c r="L52" s="87">
        <v>14.198061729097025</v>
      </c>
      <c r="M52" s="87">
        <v>10.801737790822429</v>
      </c>
      <c r="N52" s="87">
        <v>14.273346515092125</v>
      </c>
      <c r="O52" s="87">
        <v>14.590633740788583</v>
      </c>
      <c r="P52" s="87">
        <v>18.099277383848882</v>
      </c>
      <c r="Q52" s="87">
        <v>17.620894357531444</v>
      </c>
    </row>
    <row r="53" spans="1:17" x14ac:dyDescent="0.25">
      <c r="A53" s="150" t="s">
        <v>25</v>
      </c>
      <c r="B53" s="87">
        <v>1.7669959595939217E-2</v>
      </c>
      <c r="C53" s="87">
        <v>1.5206122656000064E-2</v>
      </c>
      <c r="D53" s="87">
        <v>1.4859616389120473E-2</v>
      </c>
      <c r="E53" s="87">
        <v>1.4905718081279579E-2</v>
      </c>
      <c r="F53" s="87">
        <v>7.4376900967680626E-2</v>
      </c>
      <c r="G53" s="87">
        <v>0.32678680835446833</v>
      </c>
      <c r="H53" s="87">
        <v>0.2975685770764801</v>
      </c>
      <c r="I53" s="87">
        <v>2.9743027199999873E-2</v>
      </c>
      <c r="J53" s="87">
        <v>1.5947255273259325E-2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0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</row>
    <row r="56" spans="1:17" x14ac:dyDescent="0.25">
      <c r="A56" s="152" t="s">
        <v>186</v>
      </c>
      <c r="B56" s="151">
        <v>0</v>
      </c>
      <c r="C56" s="151">
        <v>0</v>
      </c>
      <c r="D56" s="151">
        <v>0</v>
      </c>
      <c r="E56" s="151">
        <v>0</v>
      </c>
      <c r="F56" s="151">
        <v>0</v>
      </c>
      <c r="G56" s="151">
        <v>0</v>
      </c>
      <c r="H56" s="151">
        <v>0</v>
      </c>
      <c r="I56" s="151">
        <v>0</v>
      </c>
      <c r="J56" s="151">
        <v>0</v>
      </c>
      <c r="K56" s="151">
        <v>0</v>
      </c>
      <c r="L56" s="151">
        <v>0</v>
      </c>
      <c r="M56" s="151">
        <v>0</v>
      </c>
      <c r="N56" s="151">
        <v>0</v>
      </c>
      <c r="O56" s="151">
        <v>0</v>
      </c>
      <c r="P56" s="151">
        <v>0</v>
      </c>
      <c r="Q56" s="151">
        <v>0</v>
      </c>
    </row>
    <row r="57" spans="1:17" x14ac:dyDescent="0.25">
      <c r="A57" s="175" t="s">
        <v>179</v>
      </c>
      <c r="B57" s="255">
        <v>0</v>
      </c>
      <c r="C57" s="255">
        <v>0</v>
      </c>
      <c r="D57" s="255">
        <v>0</v>
      </c>
      <c r="E57" s="255">
        <v>0</v>
      </c>
      <c r="F57" s="255">
        <v>0</v>
      </c>
      <c r="G57" s="255">
        <v>0</v>
      </c>
      <c r="H57" s="255">
        <v>0</v>
      </c>
      <c r="I57" s="255">
        <v>0</v>
      </c>
      <c r="J57" s="255">
        <v>0</v>
      </c>
      <c r="K57" s="255">
        <v>0</v>
      </c>
      <c r="L57" s="255">
        <v>0</v>
      </c>
      <c r="M57" s="255">
        <v>0</v>
      </c>
      <c r="N57" s="255">
        <v>0</v>
      </c>
      <c r="O57" s="255">
        <v>0</v>
      </c>
      <c r="P57" s="255">
        <v>0</v>
      </c>
      <c r="Q57" s="255">
        <v>0</v>
      </c>
    </row>
    <row r="58" spans="1:17" x14ac:dyDescent="0.25">
      <c r="A58" s="177" t="s">
        <v>98</v>
      </c>
      <c r="B58" s="176">
        <v>122.47799000000001</v>
      </c>
      <c r="C58" s="176">
        <v>121.26456</v>
      </c>
      <c r="D58" s="176">
        <v>118.1593</v>
      </c>
      <c r="E58" s="176">
        <v>127.00512999999999</v>
      </c>
      <c r="F58" s="176">
        <v>124.71823999999999</v>
      </c>
      <c r="G58" s="176">
        <v>133.79419999999999</v>
      </c>
      <c r="H58" s="176">
        <v>137.68887000000001</v>
      </c>
      <c r="I58" s="176">
        <v>136.09766999999999</v>
      </c>
      <c r="J58" s="176">
        <v>141.77190999999999</v>
      </c>
      <c r="K58" s="176">
        <v>124.38124000000001</v>
      </c>
      <c r="L58" s="176">
        <v>147.57912999999999</v>
      </c>
      <c r="M58" s="176">
        <v>151.02741</v>
      </c>
      <c r="N58" s="176">
        <v>153.67177000000001</v>
      </c>
      <c r="O58" s="176">
        <v>158.51593</v>
      </c>
      <c r="P58" s="176">
        <v>155.01025999999999</v>
      </c>
      <c r="Q58" s="176">
        <v>159.34678</v>
      </c>
    </row>
    <row r="59" spans="1:17" x14ac:dyDescent="0.2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</row>
    <row r="60" spans="1:17" ht="12.75" x14ac:dyDescent="0.25">
      <c r="A60" s="97" t="s">
        <v>40</v>
      </c>
      <c r="B60" s="96">
        <v>6.2359197282743999</v>
      </c>
      <c r="C60" s="96">
        <v>4.921579763211934</v>
      </c>
      <c r="D60" s="96">
        <v>9.072754455108198</v>
      </c>
      <c r="E60" s="96">
        <v>14.602482231033282</v>
      </c>
      <c r="F60" s="96">
        <v>28.18017142394412</v>
      </c>
      <c r="G60" s="96">
        <v>19.987071020882787</v>
      </c>
      <c r="H60" s="96">
        <v>18.595890031953303</v>
      </c>
      <c r="I60" s="96">
        <v>20.011138771329961</v>
      </c>
      <c r="J60" s="96">
        <v>3.8443376155977855</v>
      </c>
      <c r="K60" s="96">
        <v>8.655449608310251</v>
      </c>
      <c r="L60" s="96">
        <v>5.3678935685409694</v>
      </c>
      <c r="M60" s="96">
        <v>14.486925622749029</v>
      </c>
      <c r="N60" s="96">
        <v>9.5748280023390766</v>
      </c>
      <c r="O60" s="96">
        <v>9.7930993665868584</v>
      </c>
      <c r="P60" s="96">
        <v>18.429650904025049</v>
      </c>
      <c r="Q60" s="96">
        <v>24.620827356861732</v>
      </c>
    </row>
    <row r="61" spans="1:17" x14ac:dyDescent="0.25">
      <c r="A61" s="132" t="s">
        <v>83</v>
      </c>
      <c r="B61" s="160">
        <v>0</v>
      </c>
      <c r="C61" s="160">
        <v>0</v>
      </c>
      <c r="D61" s="160">
        <v>0</v>
      </c>
      <c r="E61" s="160">
        <v>0</v>
      </c>
      <c r="F61" s="160">
        <v>0</v>
      </c>
      <c r="G61" s="160">
        <v>0</v>
      </c>
      <c r="H61" s="160">
        <v>0</v>
      </c>
      <c r="I61" s="160">
        <v>0</v>
      </c>
      <c r="J61" s="160">
        <v>0</v>
      </c>
      <c r="K61" s="160">
        <v>0</v>
      </c>
      <c r="L61" s="160">
        <v>0</v>
      </c>
      <c r="M61" s="160">
        <v>0</v>
      </c>
      <c r="N61" s="160">
        <v>0</v>
      </c>
      <c r="O61" s="160">
        <v>0</v>
      </c>
      <c r="P61" s="160">
        <v>0</v>
      </c>
      <c r="Q61" s="160">
        <v>0</v>
      </c>
    </row>
    <row r="62" spans="1:17" x14ac:dyDescent="0.25">
      <c r="A62" s="76" t="s">
        <v>82</v>
      </c>
      <c r="B62" s="159">
        <v>0</v>
      </c>
      <c r="C62" s="159">
        <v>0</v>
      </c>
      <c r="D62" s="159">
        <v>0</v>
      </c>
      <c r="E62" s="159">
        <v>0</v>
      </c>
      <c r="F62" s="159">
        <v>0</v>
      </c>
      <c r="G62" s="159">
        <v>0</v>
      </c>
      <c r="H62" s="159">
        <v>0</v>
      </c>
      <c r="I62" s="159">
        <v>0</v>
      </c>
      <c r="J62" s="159">
        <v>0</v>
      </c>
      <c r="K62" s="159">
        <v>0</v>
      </c>
      <c r="L62" s="159">
        <v>0</v>
      </c>
      <c r="M62" s="159">
        <v>0</v>
      </c>
      <c r="N62" s="159">
        <v>0</v>
      </c>
      <c r="O62" s="159">
        <v>0</v>
      </c>
      <c r="P62" s="159">
        <v>0</v>
      </c>
      <c r="Q62" s="159">
        <v>0</v>
      </c>
    </row>
    <row r="63" spans="1:17" x14ac:dyDescent="0.25">
      <c r="A63" s="76" t="s">
        <v>81</v>
      </c>
      <c r="B63" s="159">
        <v>0</v>
      </c>
      <c r="C63" s="159">
        <v>0</v>
      </c>
      <c r="D63" s="159">
        <v>0</v>
      </c>
      <c r="E63" s="159">
        <v>0</v>
      </c>
      <c r="F63" s="159">
        <v>0</v>
      </c>
      <c r="G63" s="159">
        <v>0</v>
      </c>
      <c r="H63" s="159">
        <v>0</v>
      </c>
      <c r="I63" s="159">
        <v>0</v>
      </c>
      <c r="J63" s="159">
        <v>0</v>
      </c>
      <c r="K63" s="159">
        <v>0</v>
      </c>
      <c r="L63" s="159">
        <v>0</v>
      </c>
      <c r="M63" s="159">
        <v>0</v>
      </c>
      <c r="N63" s="159">
        <v>0</v>
      </c>
      <c r="O63" s="159">
        <v>0</v>
      </c>
      <c r="P63" s="159">
        <v>0</v>
      </c>
      <c r="Q63" s="159">
        <v>0</v>
      </c>
    </row>
    <row r="64" spans="1:17" x14ac:dyDescent="0.25">
      <c r="A64" s="76" t="s">
        <v>80</v>
      </c>
      <c r="B64" s="159">
        <v>0</v>
      </c>
      <c r="C64" s="159">
        <v>0</v>
      </c>
      <c r="D64" s="159">
        <v>0</v>
      </c>
      <c r="E64" s="159">
        <v>0</v>
      </c>
      <c r="F64" s="159">
        <v>0</v>
      </c>
      <c r="G64" s="159">
        <v>0</v>
      </c>
      <c r="H64" s="159">
        <v>0</v>
      </c>
      <c r="I64" s="159">
        <v>0</v>
      </c>
      <c r="J64" s="159">
        <v>0</v>
      </c>
      <c r="K64" s="159">
        <v>0</v>
      </c>
      <c r="L64" s="159">
        <v>0</v>
      </c>
      <c r="M64" s="159">
        <v>0</v>
      </c>
      <c r="N64" s="159">
        <v>0</v>
      </c>
      <c r="O64" s="159">
        <v>0</v>
      </c>
      <c r="P64" s="159">
        <v>0</v>
      </c>
      <c r="Q64" s="159">
        <v>0</v>
      </c>
    </row>
    <row r="65" spans="1:17" x14ac:dyDescent="0.25">
      <c r="A65" s="129" t="s">
        <v>79</v>
      </c>
      <c r="B65" s="158">
        <v>2.4306741042347926</v>
      </c>
      <c r="C65" s="158">
        <v>1.6734722060656062</v>
      </c>
      <c r="D65" s="158">
        <v>2.9311661274928413</v>
      </c>
      <c r="E65" s="158">
        <v>3.3767942522670644</v>
      </c>
      <c r="F65" s="158">
        <v>3.7677165778160666</v>
      </c>
      <c r="G65" s="158">
        <v>3.6631496778120649</v>
      </c>
      <c r="H65" s="158">
        <v>3.2334475284081634</v>
      </c>
      <c r="I65" s="158">
        <v>3.0751451508402043</v>
      </c>
      <c r="J65" s="158">
        <v>0.91150133445293258</v>
      </c>
      <c r="K65" s="158">
        <v>1.9399546869360735</v>
      </c>
      <c r="L65" s="158">
        <v>1.9788775565349284</v>
      </c>
      <c r="M65" s="158">
        <v>2.0758011249334074</v>
      </c>
      <c r="N65" s="158">
        <v>2.003633024663765</v>
      </c>
      <c r="O65" s="158">
        <v>1.7573750527194443</v>
      </c>
      <c r="P65" s="158">
        <v>1.8852352355416615</v>
      </c>
      <c r="Q65" s="158">
        <v>2.0535672237711049</v>
      </c>
    </row>
    <row r="66" spans="1:17" x14ac:dyDescent="0.25">
      <c r="A66" s="92" t="s">
        <v>125</v>
      </c>
      <c r="B66" s="91">
        <v>1.0715845804776214</v>
      </c>
      <c r="C66" s="91">
        <v>0.49536435942445817</v>
      </c>
      <c r="D66" s="91">
        <v>1.372508120361577</v>
      </c>
      <c r="E66" s="91">
        <v>1.5811719058008813</v>
      </c>
      <c r="F66" s="91">
        <v>1.7642198952048691</v>
      </c>
      <c r="G66" s="91">
        <v>1.7152568159612893</v>
      </c>
      <c r="H66" s="91">
        <v>1.5140503118802207</v>
      </c>
      <c r="I66" s="91">
        <v>1.4399257862701997</v>
      </c>
      <c r="J66" s="91">
        <v>0.38095976754958488</v>
      </c>
      <c r="K66" s="91">
        <v>0.90837688658428473</v>
      </c>
      <c r="L66" s="91">
        <v>0.92660238192251621</v>
      </c>
      <c r="M66" s="91">
        <v>0.97198649831005046</v>
      </c>
      <c r="N66" s="91">
        <v>0.93819404188047395</v>
      </c>
      <c r="O66" s="91">
        <v>0.79470934699472862</v>
      </c>
      <c r="P66" s="91">
        <v>0.88275469796927097</v>
      </c>
      <c r="Q66" s="91">
        <v>0.96157555312125675</v>
      </c>
    </row>
    <row r="67" spans="1:17" x14ac:dyDescent="0.25">
      <c r="A67" s="92" t="s">
        <v>26</v>
      </c>
      <c r="B67" s="91">
        <v>1.3590895237571712</v>
      </c>
      <c r="C67" s="91">
        <v>1.1781078466411481</v>
      </c>
      <c r="D67" s="91">
        <v>1.5586580071312643</v>
      </c>
      <c r="E67" s="91">
        <v>1.7956223464661833</v>
      </c>
      <c r="F67" s="91">
        <v>2.0034966826111975</v>
      </c>
      <c r="G67" s="91">
        <v>1.9478928618507758</v>
      </c>
      <c r="H67" s="91">
        <v>1.7193972165279428</v>
      </c>
      <c r="I67" s="91">
        <v>1.6352193645700044</v>
      </c>
      <c r="J67" s="91">
        <v>0.53054156690334775</v>
      </c>
      <c r="K67" s="91">
        <v>1.0315778003517888</v>
      </c>
      <c r="L67" s="91">
        <v>1.0522751746124122</v>
      </c>
      <c r="M67" s="91">
        <v>1.1038146266233568</v>
      </c>
      <c r="N67" s="91">
        <v>1.0654389827832913</v>
      </c>
      <c r="O67" s="91">
        <v>0.96266570572471566</v>
      </c>
      <c r="P67" s="91">
        <v>1.0024805375723906</v>
      </c>
      <c r="Q67" s="91">
        <v>1.091991670649848</v>
      </c>
    </row>
    <row r="68" spans="1:17" x14ac:dyDescent="0.25">
      <c r="A68" s="92" t="s">
        <v>126</v>
      </c>
      <c r="B68" s="91">
        <v>0</v>
      </c>
      <c r="C68" s="91">
        <v>0</v>
      </c>
      <c r="D68" s="91">
        <v>0</v>
      </c>
      <c r="E68" s="91">
        <v>0</v>
      </c>
      <c r="F68" s="91">
        <v>0</v>
      </c>
      <c r="G68" s="91">
        <v>0</v>
      </c>
      <c r="H68" s="91">
        <v>0</v>
      </c>
      <c r="I68" s="91">
        <v>0</v>
      </c>
      <c r="J68" s="91">
        <v>0</v>
      </c>
      <c r="K68" s="91">
        <v>0</v>
      </c>
      <c r="L68" s="91">
        <v>0</v>
      </c>
      <c r="M68" s="91">
        <v>0</v>
      </c>
      <c r="N68" s="91">
        <v>0</v>
      </c>
      <c r="O68" s="91">
        <v>0</v>
      </c>
      <c r="P68" s="91">
        <v>0</v>
      </c>
      <c r="Q68" s="91">
        <v>0</v>
      </c>
    </row>
    <row r="69" spans="1:17" x14ac:dyDescent="0.25">
      <c r="A69" s="92" t="s">
        <v>21</v>
      </c>
      <c r="B69" s="157">
        <v>0</v>
      </c>
      <c r="C69" s="157">
        <v>0</v>
      </c>
      <c r="D69" s="157">
        <v>0</v>
      </c>
      <c r="E69" s="157">
        <v>0</v>
      </c>
      <c r="F69" s="157">
        <v>0</v>
      </c>
      <c r="G69" s="157">
        <v>0</v>
      </c>
      <c r="H69" s="157">
        <v>0</v>
      </c>
      <c r="I69" s="157">
        <v>0</v>
      </c>
      <c r="J69" s="157">
        <v>0</v>
      </c>
      <c r="K69" s="157">
        <v>0</v>
      </c>
      <c r="L69" s="157">
        <v>0</v>
      </c>
      <c r="M69" s="157">
        <v>0</v>
      </c>
      <c r="N69" s="157">
        <v>0</v>
      </c>
      <c r="O69" s="157">
        <v>0</v>
      </c>
      <c r="P69" s="157">
        <v>0</v>
      </c>
      <c r="Q69" s="157">
        <v>0</v>
      </c>
    </row>
    <row r="70" spans="1:17" x14ac:dyDescent="0.25">
      <c r="A70" s="156" t="s">
        <v>183</v>
      </c>
      <c r="B70" s="204">
        <v>0.67556467596010672</v>
      </c>
      <c r="C70" s="204">
        <v>0.7061103385100711</v>
      </c>
      <c r="D70" s="204">
        <v>0.77484174514211934</v>
      </c>
      <c r="E70" s="204">
        <v>0.92553690867528249</v>
      </c>
      <c r="F70" s="204">
        <v>1.0006024019700834</v>
      </c>
      <c r="G70" s="204">
        <v>0.94628023523306481</v>
      </c>
      <c r="H70" s="204">
        <v>0.83649880501820395</v>
      </c>
      <c r="I70" s="204">
        <v>0.78818396272303115</v>
      </c>
      <c r="J70" s="204">
        <v>0.63757310459670702</v>
      </c>
      <c r="K70" s="204">
        <v>0.50836357068748073</v>
      </c>
      <c r="L70" s="204">
        <v>0.52493901890607508</v>
      </c>
      <c r="M70" s="204">
        <v>0.56586991415151466</v>
      </c>
      <c r="N70" s="204">
        <v>0.53386076876105837</v>
      </c>
      <c r="O70" s="204">
        <v>0.47038824328560169</v>
      </c>
      <c r="P70" s="204">
        <v>0.49127282808600559</v>
      </c>
      <c r="Q70" s="204">
        <v>0.52337197128383539</v>
      </c>
    </row>
    <row r="71" spans="1:17" x14ac:dyDescent="0.25">
      <c r="A71" s="152" t="s">
        <v>192</v>
      </c>
      <c r="B71" s="151">
        <v>0.67556467596010672</v>
      </c>
      <c r="C71" s="151">
        <v>0.7061103385100711</v>
      </c>
      <c r="D71" s="151">
        <v>0.77484174514211934</v>
      </c>
      <c r="E71" s="151">
        <v>0.92553690867528249</v>
      </c>
      <c r="F71" s="151">
        <v>1.0006024019700834</v>
      </c>
      <c r="G71" s="151">
        <v>0.94628023523306481</v>
      </c>
      <c r="H71" s="151">
        <v>0.83649880501820395</v>
      </c>
      <c r="I71" s="151">
        <v>0.78818396272303115</v>
      </c>
      <c r="J71" s="151">
        <v>0.63757310459670702</v>
      </c>
      <c r="K71" s="151">
        <v>0.50836357068748073</v>
      </c>
      <c r="L71" s="151">
        <v>0.52493901890607508</v>
      </c>
      <c r="M71" s="151">
        <v>0.56586991415151466</v>
      </c>
      <c r="N71" s="151">
        <v>0.53386076876105837</v>
      </c>
      <c r="O71" s="151">
        <v>0.47038824328560169</v>
      </c>
      <c r="P71" s="151">
        <v>0.49127282808600559</v>
      </c>
      <c r="Q71" s="151">
        <v>0.52337197128383539</v>
      </c>
    </row>
    <row r="72" spans="1:17" x14ac:dyDescent="0.25">
      <c r="A72" s="150" t="s">
        <v>33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150" t="s">
        <v>31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30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125</v>
      </c>
      <c r="B75" s="87">
        <v>0.1930479754757107</v>
      </c>
      <c r="C75" s="87">
        <v>0.16656704639248127</v>
      </c>
      <c r="D75" s="87">
        <v>0.22171317323741024</v>
      </c>
      <c r="E75" s="87">
        <v>0.39083900717188275</v>
      </c>
      <c r="F75" s="87">
        <v>0.3040169172867625</v>
      </c>
      <c r="G75" s="87">
        <v>0.18627343726408868</v>
      </c>
      <c r="H75" s="87">
        <v>0.16944941716261255</v>
      </c>
      <c r="I75" s="87">
        <v>0.13084777586872839</v>
      </c>
      <c r="J75" s="87">
        <v>0.17626361380735062</v>
      </c>
      <c r="K75" s="87">
        <v>0.12839623044976572</v>
      </c>
      <c r="L75" s="87">
        <v>0.15721914944606136</v>
      </c>
      <c r="M75" s="87">
        <v>0.22757474401730321</v>
      </c>
      <c r="N75" s="87">
        <v>0.16888002799191074</v>
      </c>
      <c r="O75" s="87">
        <v>0.10328932742973475</v>
      </c>
      <c r="P75" s="87">
        <v>0.11344738270385926</v>
      </c>
      <c r="Q75" s="87">
        <v>7.5138572460811848E-2</v>
      </c>
    </row>
    <row r="76" spans="1:17" x14ac:dyDescent="0.25">
      <c r="A76" s="150" t="s">
        <v>29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28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150" t="s">
        <v>26</v>
      </c>
      <c r="B78" s="87">
        <v>0.48251670048439604</v>
      </c>
      <c r="C78" s="87">
        <v>0.53954329211758989</v>
      </c>
      <c r="D78" s="87">
        <v>0.5531285719047091</v>
      </c>
      <c r="E78" s="87">
        <v>0.53469790150339969</v>
      </c>
      <c r="F78" s="87">
        <v>0.69658548468332093</v>
      </c>
      <c r="G78" s="87">
        <v>0.76000679796897619</v>
      </c>
      <c r="H78" s="87">
        <v>0.66704938785559142</v>
      </c>
      <c r="I78" s="87">
        <v>0.65733618685430273</v>
      </c>
      <c r="J78" s="87">
        <v>0.46130949078935646</v>
      </c>
      <c r="K78" s="87">
        <v>0.37996734023771506</v>
      </c>
      <c r="L78" s="87">
        <v>0.36771986946001373</v>
      </c>
      <c r="M78" s="87">
        <v>0.3382951701342114</v>
      </c>
      <c r="N78" s="87">
        <v>0.36498074076914766</v>
      </c>
      <c r="O78" s="87">
        <v>0.36709891585586696</v>
      </c>
      <c r="P78" s="87">
        <v>0.37782544538214635</v>
      </c>
      <c r="Q78" s="87">
        <v>0.44823339882302354</v>
      </c>
    </row>
    <row r="79" spans="1:17" x14ac:dyDescent="0.25">
      <c r="A79" s="150" t="s">
        <v>25</v>
      </c>
      <c r="B79" s="87">
        <v>0</v>
      </c>
      <c r="C79" s="87">
        <v>0</v>
      </c>
      <c r="D79" s="87">
        <v>0</v>
      </c>
      <c r="E79" s="87">
        <v>0</v>
      </c>
      <c r="F79" s="87">
        <v>0</v>
      </c>
      <c r="G79" s="87">
        <v>0</v>
      </c>
      <c r="H79" s="87">
        <v>0</v>
      </c>
      <c r="I79" s="87">
        <v>0</v>
      </c>
      <c r="J79" s="87">
        <v>0</v>
      </c>
      <c r="K79" s="87">
        <v>0</v>
      </c>
      <c r="L79" s="87">
        <v>0</v>
      </c>
      <c r="M79" s="87">
        <v>0</v>
      </c>
      <c r="N79" s="87">
        <v>0</v>
      </c>
      <c r="O79" s="87">
        <v>0</v>
      </c>
      <c r="P79" s="87">
        <v>0</v>
      </c>
      <c r="Q79" s="87">
        <v>0</v>
      </c>
    </row>
    <row r="80" spans="1:17" x14ac:dyDescent="0.25">
      <c r="A80" s="150" t="s">
        <v>86</v>
      </c>
      <c r="B80" s="87">
        <v>0</v>
      </c>
      <c r="C80" s="87">
        <v>0</v>
      </c>
      <c r="D80" s="87">
        <v>0</v>
      </c>
      <c r="E80" s="87">
        <v>0</v>
      </c>
      <c r="F80" s="87">
        <v>0</v>
      </c>
      <c r="G80" s="87">
        <v>0</v>
      </c>
      <c r="H80" s="87">
        <v>0</v>
      </c>
      <c r="I80" s="87">
        <v>0</v>
      </c>
      <c r="J80" s="87">
        <v>0</v>
      </c>
      <c r="K80" s="87">
        <v>0</v>
      </c>
      <c r="L80" s="87">
        <v>0</v>
      </c>
      <c r="M80" s="87">
        <v>0</v>
      </c>
      <c r="N80" s="87">
        <v>0</v>
      </c>
      <c r="O80" s="87">
        <v>0</v>
      </c>
      <c r="P80" s="87">
        <v>0</v>
      </c>
      <c r="Q80" s="87">
        <v>0</v>
      </c>
    </row>
    <row r="81" spans="1:17" x14ac:dyDescent="0.25">
      <c r="A81" s="150" t="s">
        <v>22</v>
      </c>
      <c r="B81" s="87">
        <v>0</v>
      </c>
      <c r="C81" s="87">
        <v>0</v>
      </c>
      <c r="D81" s="87">
        <v>0</v>
      </c>
      <c r="E81" s="87">
        <v>0</v>
      </c>
      <c r="F81" s="87">
        <v>0</v>
      </c>
      <c r="G81" s="87">
        <v>0</v>
      </c>
      <c r="H81" s="87">
        <v>0</v>
      </c>
      <c r="I81" s="87">
        <v>0</v>
      </c>
      <c r="J81" s="87">
        <v>0</v>
      </c>
      <c r="K81" s="87">
        <v>0</v>
      </c>
      <c r="L81" s="87">
        <v>0</v>
      </c>
      <c r="M81" s="87">
        <v>0</v>
      </c>
      <c r="N81" s="87">
        <v>0</v>
      </c>
      <c r="O81" s="87">
        <v>0</v>
      </c>
      <c r="P81" s="87">
        <v>0</v>
      </c>
      <c r="Q81" s="87">
        <v>0</v>
      </c>
    </row>
    <row r="82" spans="1:17" x14ac:dyDescent="0.25">
      <c r="A82" s="152" t="s">
        <v>191</v>
      </c>
      <c r="B82" s="151">
        <v>0</v>
      </c>
      <c r="C82" s="151">
        <v>0</v>
      </c>
      <c r="D82" s="151">
        <v>0</v>
      </c>
      <c r="E82" s="151">
        <v>0</v>
      </c>
      <c r="F82" s="151">
        <v>0</v>
      </c>
      <c r="G82" s="151">
        <v>0</v>
      </c>
      <c r="H82" s="151">
        <v>0</v>
      </c>
      <c r="I82" s="151">
        <v>0</v>
      </c>
      <c r="J82" s="151">
        <v>0</v>
      </c>
      <c r="K82" s="151">
        <v>0</v>
      </c>
      <c r="L82" s="151">
        <v>0</v>
      </c>
      <c r="M82" s="151">
        <v>0</v>
      </c>
      <c r="N82" s="151">
        <v>0</v>
      </c>
      <c r="O82" s="151">
        <v>0</v>
      </c>
      <c r="P82" s="151">
        <v>0</v>
      </c>
      <c r="Q82" s="151">
        <v>0</v>
      </c>
    </row>
    <row r="83" spans="1:17" x14ac:dyDescent="0.25">
      <c r="A83" s="156" t="s">
        <v>181</v>
      </c>
      <c r="B83" s="204">
        <v>0.57640387313421326</v>
      </c>
      <c r="C83" s="204">
        <v>0</v>
      </c>
      <c r="D83" s="204">
        <v>2.1464446461964268</v>
      </c>
      <c r="E83" s="204">
        <v>5.8749962301457197</v>
      </c>
      <c r="F83" s="204">
        <v>16.592089910539841</v>
      </c>
      <c r="G83" s="204">
        <v>9.9577383088579587</v>
      </c>
      <c r="H83" s="204">
        <v>9.5842739583477936</v>
      </c>
      <c r="I83" s="204">
        <v>11.05982577477115</v>
      </c>
      <c r="J83" s="204">
        <v>0</v>
      </c>
      <c r="K83" s="204">
        <v>3.6510586147137971</v>
      </c>
      <c r="L83" s="204">
        <v>0.81063516166456651</v>
      </c>
      <c r="M83" s="204">
        <v>8.2707985938773447</v>
      </c>
      <c r="N83" s="204">
        <v>4.3097398887553222</v>
      </c>
      <c r="O83" s="204">
        <v>4.9369487366421847</v>
      </c>
      <c r="P83" s="204">
        <v>11.977176803183976</v>
      </c>
      <c r="Q83" s="204">
        <v>16.876468639139944</v>
      </c>
    </row>
    <row r="84" spans="1:17" x14ac:dyDescent="0.25">
      <c r="A84" s="152" t="s">
        <v>190</v>
      </c>
      <c r="B84" s="151">
        <v>0.57640387313421326</v>
      </c>
      <c r="C84" s="151">
        <v>0</v>
      </c>
      <c r="D84" s="151">
        <v>2.1464446461964268</v>
      </c>
      <c r="E84" s="151">
        <v>5.8749962301457197</v>
      </c>
      <c r="F84" s="151">
        <v>16.592089910539841</v>
      </c>
      <c r="G84" s="151">
        <v>9.9577383088579587</v>
      </c>
      <c r="H84" s="151">
        <v>9.5842739583477936</v>
      </c>
      <c r="I84" s="151">
        <v>11.05982577477115</v>
      </c>
      <c r="J84" s="151">
        <v>0</v>
      </c>
      <c r="K84" s="151">
        <v>3.6510586147137971</v>
      </c>
      <c r="L84" s="151">
        <v>0.81063516166456651</v>
      </c>
      <c r="M84" s="151">
        <v>8.2707985938773447</v>
      </c>
      <c r="N84" s="151">
        <v>4.3097398887553222</v>
      </c>
      <c r="O84" s="151">
        <v>4.9369487366421847</v>
      </c>
      <c r="P84" s="151">
        <v>11.977176803183976</v>
      </c>
      <c r="Q84" s="151">
        <v>16.876468639139944</v>
      </c>
    </row>
    <row r="85" spans="1:17" x14ac:dyDescent="0.25">
      <c r="A85" s="154" t="s">
        <v>33</v>
      </c>
      <c r="B85" s="83">
        <v>0</v>
      </c>
      <c r="C85" s="83">
        <v>0</v>
      </c>
      <c r="D85" s="83">
        <v>0</v>
      </c>
      <c r="E85" s="83">
        <v>0</v>
      </c>
      <c r="F85" s="83">
        <v>0</v>
      </c>
      <c r="G85" s="83">
        <v>0</v>
      </c>
      <c r="H85" s="83">
        <v>0</v>
      </c>
      <c r="I85" s="83">
        <v>0</v>
      </c>
      <c r="J85" s="83">
        <v>0</v>
      </c>
      <c r="K85" s="83">
        <v>0</v>
      </c>
      <c r="L85" s="83">
        <v>0</v>
      </c>
      <c r="M85" s="83">
        <v>0</v>
      </c>
      <c r="N85" s="83">
        <v>0</v>
      </c>
      <c r="O85" s="83">
        <v>0</v>
      </c>
      <c r="P85" s="83">
        <v>0</v>
      </c>
      <c r="Q85" s="83">
        <v>0</v>
      </c>
    </row>
    <row r="86" spans="1:17" x14ac:dyDescent="0.25">
      <c r="A86" s="154" t="s">
        <v>30</v>
      </c>
      <c r="B86" s="208">
        <v>0</v>
      </c>
      <c r="C86" s="208">
        <v>0</v>
      </c>
      <c r="D86" s="208">
        <v>0</v>
      </c>
      <c r="E86" s="208">
        <v>0</v>
      </c>
      <c r="F86" s="208">
        <v>0</v>
      </c>
      <c r="G86" s="208">
        <v>0</v>
      </c>
      <c r="H86" s="208">
        <v>0</v>
      </c>
      <c r="I86" s="208">
        <v>0</v>
      </c>
      <c r="J86" s="208">
        <v>0</v>
      </c>
      <c r="K86" s="208">
        <v>0</v>
      </c>
      <c r="L86" s="208">
        <v>0</v>
      </c>
      <c r="M86" s="208">
        <v>4.3769059008975724</v>
      </c>
      <c r="N86" s="208">
        <v>4.0520832630466366</v>
      </c>
      <c r="O86" s="208">
        <v>4.4344916108584433</v>
      </c>
      <c r="P86" s="208">
        <v>5.688586358552489</v>
      </c>
      <c r="Q86" s="208">
        <v>9.3610160231512438</v>
      </c>
    </row>
    <row r="87" spans="1:17" x14ac:dyDescent="0.25">
      <c r="A87" s="154" t="s">
        <v>125</v>
      </c>
      <c r="B87" s="208">
        <v>0</v>
      </c>
      <c r="C87" s="208">
        <v>0</v>
      </c>
      <c r="D87" s="208">
        <v>0.40363798148582664</v>
      </c>
      <c r="E87" s="208">
        <v>2.7900300905821283</v>
      </c>
      <c r="F87" s="208">
        <v>5.3327974699480496</v>
      </c>
      <c r="G87" s="208">
        <v>1.5906535678608045</v>
      </c>
      <c r="H87" s="208">
        <v>1.678002205531306</v>
      </c>
      <c r="I87" s="208">
        <v>1.4848141818490039</v>
      </c>
      <c r="J87" s="208">
        <v>0</v>
      </c>
      <c r="K87" s="208">
        <v>0.82240270258611814</v>
      </c>
      <c r="L87" s="208">
        <v>0.13410959778953505</v>
      </c>
      <c r="M87" s="208">
        <v>1.9623976370818033</v>
      </c>
      <c r="N87" s="208">
        <v>0.12303538789683245</v>
      </c>
      <c r="O87" s="208">
        <v>0</v>
      </c>
      <c r="P87" s="208">
        <v>1.5505177399412811</v>
      </c>
      <c r="Q87" s="208">
        <v>0.94293087383225893</v>
      </c>
    </row>
    <row r="88" spans="1:17" x14ac:dyDescent="0.25">
      <c r="A88" s="154" t="s">
        <v>29</v>
      </c>
      <c r="B88" s="208">
        <v>0</v>
      </c>
      <c r="C88" s="208">
        <v>0</v>
      </c>
      <c r="D88" s="208">
        <v>0</v>
      </c>
      <c r="E88" s="208">
        <v>0</v>
      </c>
      <c r="F88" s="208">
        <v>0</v>
      </c>
      <c r="G88" s="208">
        <v>0</v>
      </c>
      <c r="H88" s="208">
        <v>0</v>
      </c>
      <c r="I88" s="208">
        <v>0</v>
      </c>
      <c r="J88" s="208">
        <v>0</v>
      </c>
      <c r="K88" s="208">
        <v>0</v>
      </c>
      <c r="L88" s="208">
        <v>0</v>
      </c>
      <c r="M88" s="208">
        <v>0</v>
      </c>
      <c r="N88" s="208">
        <v>0</v>
      </c>
      <c r="O88" s="208">
        <v>0</v>
      </c>
      <c r="P88" s="208">
        <v>0</v>
      </c>
      <c r="Q88" s="208">
        <v>0</v>
      </c>
    </row>
    <row r="89" spans="1:17" x14ac:dyDescent="0.25">
      <c r="A89" s="154" t="s">
        <v>26</v>
      </c>
      <c r="B89" s="208">
        <v>0.57640387313421326</v>
      </c>
      <c r="C89" s="208">
        <v>0</v>
      </c>
      <c r="D89" s="208">
        <v>1.7428066647106004</v>
      </c>
      <c r="E89" s="208">
        <v>3.0849661395635914</v>
      </c>
      <c r="F89" s="208">
        <v>11.259292440591793</v>
      </c>
      <c r="G89" s="208">
        <v>8.3670847409971536</v>
      </c>
      <c r="H89" s="208">
        <v>7.9062717528164876</v>
      </c>
      <c r="I89" s="208">
        <v>9.5750115929221469</v>
      </c>
      <c r="J89" s="208">
        <v>0</v>
      </c>
      <c r="K89" s="208">
        <v>2.8286559121276791</v>
      </c>
      <c r="L89" s="208">
        <v>0.67652556387503149</v>
      </c>
      <c r="M89" s="208">
        <v>1.9314950558979698</v>
      </c>
      <c r="N89" s="208">
        <v>0.13462123781185312</v>
      </c>
      <c r="O89" s="208">
        <v>0.5024571257837418</v>
      </c>
      <c r="P89" s="208">
        <v>4.7380727046902056</v>
      </c>
      <c r="Q89" s="208">
        <v>6.5725217421564404</v>
      </c>
    </row>
    <row r="90" spans="1:17" x14ac:dyDescent="0.25">
      <c r="A90" s="152" t="s">
        <v>189</v>
      </c>
      <c r="B90" s="151">
        <v>0</v>
      </c>
      <c r="C90" s="151">
        <v>0</v>
      </c>
      <c r="D90" s="151">
        <v>0</v>
      </c>
      <c r="E90" s="151">
        <v>0</v>
      </c>
      <c r="F90" s="151">
        <v>0</v>
      </c>
      <c r="G90" s="151">
        <v>0</v>
      </c>
      <c r="H90" s="151">
        <v>0</v>
      </c>
      <c r="I90" s="151">
        <v>0</v>
      </c>
      <c r="J90" s="151">
        <v>0</v>
      </c>
      <c r="K90" s="151">
        <v>0</v>
      </c>
      <c r="L90" s="151">
        <v>0</v>
      </c>
      <c r="M90" s="151">
        <v>0</v>
      </c>
      <c r="N90" s="151">
        <v>0</v>
      </c>
      <c r="O90" s="151">
        <v>0</v>
      </c>
      <c r="P90" s="151">
        <v>0</v>
      </c>
      <c r="Q90" s="151">
        <v>0</v>
      </c>
    </row>
    <row r="91" spans="1:17" x14ac:dyDescent="0.25">
      <c r="A91" s="156" t="s">
        <v>180</v>
      </c>
      <c r="B91" s="155">
        <v>2.5532770749452864</v>
      </c>
      <c r="C91" s="155">
        <v>2.5419972186362569</v>
      </c>
      <c r="D91" s="155">
        <v>3.2203019362768108</v>
      </c>
      <c r="E91" s="155">
        <v>4.4251548399452156</v>
      </c>
      <c r="F91" s="155">
        <v>6.8197625336181273</v>
      </c>
      <c r="G91" s="155">
        <v>5.4199027989796997</v>
      </c>
      <c r="H91" s="155">
        <v>4.9416697401791447</v>
      </c>
      <c r="I91" s="155">
        <v>5.0879838829955712</v>
      </c>
      <c r="J91" s="155">
        <v>2.2952631765481457</v>
      </c>
      <c r="K91" s="155">
        <v>2.5560727359728999</v>
      </c>
      <c r="L91" s="155">
        <v>2.0534418314353995</v>
      </c>
      <c r="M91" s="155">
        <v>3.5744559897867609</v>
      </c>
      <c r="N91" s="155">
        <v>2.7275943201589312</v>
      </c>
      <c r="O91" s="155">
        <v>2.6283873339396271</v>
      </c>
      <c r="P91" s="155">
        <v>4.0759660372134068</v>
      </c>
      <c r="Q91" s="155">
        <v>5.1674195226668456</v>
      </c>
    </row>
    <row r="92" spans="1:17" x14ac:dyDescent="0.25">
      <c r="A92" s="152" t="s">
        <v>193</v>
      </c>
      <c r="B92" s="151">
        <v>0.12124424148890087</v>
      </c>
      <c r="C92" s="151">
        <v>0</v>
      </c>
      <c r="D92" s="151">
        <v>0.430871653765181</v>
      </c>
      <c r="E92" s="151">
        <v>1.0932219687141973</v>
      </c>
      <c r="F92" s="151">
        <v>3.2175938865258256</v>
      </c>
      <c r="G92" s="151">
        <v>2.013293952140665</v>
      </c>
      <c r="H92" s="151">
        <v>1.9302740421136104</v>
      </c>
      <c r="I92" s="151">
        <v>2.2505216171926592</v>
      </c>
      <c r="J92" s="151">
        <v>0</v>
      </c>
      <c r="K92" s="151">
        <v>0.72596388149796853</v>
      </c>
      <c r="L92" s="151">
        <v>0.16366136337352749</v>
      </c>
      <c r="M92" s="151">
        <v>1.5373242988413072</v>
      </c>
      <c r="N92" s="151">
        <v>0.80569555261912063</v>
      </c>
      <c r="O92" s="151">
        <v>0.93498965811146006</v>
      </c>
      <c r="P92" s="151">
        <v>2.3073838561037858</v>
      </c>
      <c r="Q92" s="151">
        <v>3.2832804260450379</v>
      </c>
    </row>
    <row r="93" spans="1:17" x14ac:dyDescent="0.25">
      <c r="A93" s="152" t="s">
        <v>187</v>
      </c>
      <c r="B93" s="151">
        <v>2.4320328334563857</v>
      </c>
      <c r="C93" s="151">
        <v>2.5419972186362569</v>
      </c>
      <c r="D93" s="151">
        <v>2.7894302825116299</v>
      </c>
      <c r="E93" s="151">
        <v>3.3319328712310181</v>
      </c>
      <c r="F93" s="151">
        <v>3.6021686470923018</v>
      </c>
      <c r="G93" s="151">
        <v>3.4066088468390348</v>
      </c>
      <c r="H93" s="151">
        <v>3.0113956980655345</v>
      </c>
      <c r="I93" s="151">
        <v>2.8374622658029125</v>
      </c>
      <c r="J93" s="151">
        <v>2.2952631765481457</v>
      </c>
      <c r="K93" s="151">
        <v>1.8301088544749311</v>
      </c>
      <c r="L93" s="151">
        <v>1.8897804680618719</v>
      </c>
      <c r="M93" s="151">
        <v>2.0371316909454538</v>
      </c>
      <c r="N93" s="151">
        <v>1.9218987675398107</v>
      </c>
      <c r="O93" s="151">
        <v>1.693397675828167</v>
      </c>
      <c r="P93" s="151">
        <v>1.7685821811096205</v>
      </c>
      <c r="Q93" s="151">
        <v>1.8841390966218081</v>
      </c>
    </row>
    <row r="94" spans="1:17" x14ac:dyDescent="0.25">
      <c r="A94" s="150" t="s">
        <v>33</v>
      </c>
      <c r="B94" s="87">
        <v>0</v>
      </c>
      <c r="C94" s="87">
        <v>0</v>
      </c>
      <c r="D94" s="87">
        <v>0</v>
      </c>
      <c r="E94" s="87">
        <v>0</v>
      </c>
      <c r="F94" s="87">
        <v>0</v>
      </c>
      <c r="G94" s="87">
        <v>0</v>
      </c>
      <c r="H94" s="87">
        <v>0</v>
      </c>
      <c r="I94" s="87">
        <v>0</v>
      </c>
      <c r="J94" s="87">
        <v>0</v>
      </c>
      <c r="K94" s="87">
        <v>0</v>
      </c>
      <c r="L94" s="87">
        <v>0</v>
      </c>
      <c r="M94" s="87">
        <v>0</v>
      </c>
      <c r="N94" s="87">
        <v>0</v>
      </c>
      <c r="O94" s="87">
        <v>0</v>
      </c>
      <c r="P94" s="87">
        <v>0</v>
      </c>
      <c r="Q94" s="87">
        <v>0</v>
      </c>
    </row>
    <row r="95" spans="1:17" x14ac:dyDescent="0.25">
      <c r="A95" s="150" t="s">
        <v>31</v>
      </c>
      <c r="B95" s="87">
        <v>0</v>
      </c>
      <c r="C95" s="87">
        <v>0</v>
      </c>
      <c r="D95" s="87">
        <v>0</v>
      </c>
      <c r="E95" s="87">
        <v>0</v>
      </c>
      <c r="F95" s="87">
        <v>0</v>
      </c>
      <c r="G95" s="87">
        <v>0</v>
      </c>
      <c r="H95" s="87">
        <v>0</v>
      </c>
      <c r="I95" s="87">
        <v>0</v>
      </c>
      <c r="J95" s="87">
        <v>0</v>
      </c>
      <c r="K95" s="87">
        <v>0</v>
      </c>
      <c r="L95" s="87">
        <v>0</v>
      </c>
      <c r="M95" s="87">
        <v>0</v>
      </c>
      <c r="N95" s="87">
        <v>0</v>
      </c>
      <c r="O95" s="87">
        <v>0</v>
      </c>
      <c r="P95" s="87">
        <v>0</v>
      </c>
      <c r="Q95" s="87">
        <v>0</v>
      </c>
    </row>
    <row r="96" spans="1:17" x14ac:dyDescent="0.25">
      <c r="A96" s="150" t="s">
        <v>30</v>
      </c>
      <c r="B96" s="87">
        <v>0</v>
      </c>
      <c r="C96" s="87">
        <v>0</v>
      </c>
      <c r="D96" s="87">
        <v>0</v>
      </c>
      <c r="E96" s="87">
        <v>0</v>
      </c>
      <c r="F96" s="87">
        <v>0</v>
      </c>
      <c r="G96" s="87">
        <v>0</v>
      </c>
      <c r="H96" s="87">
        <v>0</v>
      </c>
      <c r="I96" s="87">
        <v>0</v>
      </c>
      <c r="J96" s="87">
        <v>0</v>
      </c>
      <c r="K96" s="87">
        <v>0</v>
      </c>
      <c r="L96" s="87">
        <v>0</v>
      </c>
      <c r="M96" s="87">
        <v>0</v>
      </c>
      <c r="N96" s="87">
        <v>0</v>
      </c>
      <c r="O96" s="87">
        <v>0</v>
      </c>
      <c r="P96" s="87">
        <v>0</v>
      </c>
      <c r="Q96" s="87">
        <v>0</v>
      </c>
    </row>
    <row r="97" spans="1:17" x14ac:dyDescent="0.25">
      <c r="A97" s="150" t="s">
        <v>125</v>
      </c>
      <c r="B97" s="87">
        <v>0.69497271171255892</v>
      </c>
      <c r="C97" s="87">
        <v>0.59964136701293269</v>
      </c>
      <c r="D97" s="87">
        <v>0.79816742365467697</v>
      </c>
      <c r="E97" s="87">
        <v>1.4070204258187784</v>
      </c>
      <c r="F97" s="87">
        <v>1.0944609022323455</v>
      </c>
      <c r="G97" s="87">
        <v>0.67058437415071936</v>
      </c>
      <c r="H97" s="87">
        <v>0.61001790178540527</v>
      </c>
      <c r="I97" s="87">
        <v>0.47105199312742235</v>
      </c>
      <c r="J97" s="87">
        <v>0.63454900970646222</v>
      </c>
      <c r="K97" s="87">
        <v>0.46222642961915672</v>
      </c>
      <c r="L97" s="87">
        <v>0.56598893800582128</v>
      </c>
      <c r="M97" s="87">
        <v>0.81926907846229213</v>
      </c>
      <c r="N97" s="87">
        <v>0.60796810077087882</v>
      </c>
      <c r="O97" s="87">
        <v>0.37184157874704521</v>
      </c>
      <c r="P97" s="87">
        <v>0.40841057773389344</v>
      </c>
      <c r="Q97" s="87">
        <v>0.27049886085892277</v>
      </c>
    </row>
    <row r="98" spans="1:17" x14ac:dyDescent="0.25">
      <c r="A98" s="150" t="s">
        <v>29</v>
      </c>
      <c r="B98" s="87">
        <v>0</v>
      </c>
      <c r="C98" s="87">
        <v>0</v>
      </c>
      <c r="D98" s="87">
        <v>0</v>
      </c>
      <c r="E98" s="87">
        <v>0</v>
      </c>
      <c r="F98" s="87">
        <v>0</v>
      </c>
      <c r="G98" s="87">
        <v>0</v>
      </c>
      <c r="H98" s="87">
        <v>0</v>
      </c>
      <c r="I98" s="87">
        <v>0</v>
      </c>
      <c r="J98" s="87">
        <v>0</v>
      </c>
      <c r="K98" s="87">
        <v>0</v>
      </c>
      <c r="L98" s="87">
        <v>0</v>
      </c>
      <c r="M98" s="87">
        <v>0</v>
      </c>
      <c r="N98" s="87">
        <v>0</v>
      </c>
      <c r="O98" s="87">
        <v>0</v>
      </c>
      <c r="P98" s="87">
        <v>0</v>
      </c>
      <c r="Q98" s="87">
        <v>0</v>
      </c>
    </row>
    <row r="99" spans="1:17" x14ac:dyDescent="0.25">
      <c r="A99" s="150" t="s">
        <v>28</v>
      </c>
      <c r="B99" s="87">
        <v>0</v>
      </c>
      <c r="C99" s="87">
        <v>0</v>
      </c>
      <c r="D99" s="87">
        <v>0</v>
      </c>
      <c r="E99" s="87">
        <v>0</v>
      </c>
      <c r="F99" s="87">
        <v>0</v>
      </c>
      <c r="G99" s="87">
        <v>0</v>
      </c>
      <c r="H99" s="87">
        <v>0</v>
      </c>
      <c r="I99" s="87">
        <v>0</v>
      </c>
      <c r="J99" s="87">
        <v>0</v>
      </c>
      <c r="K99" s="87">
        <v>0</v>
      </c>
      <c r="L99" s="87">
        <v>0</v>
      </c>
      <c r="M99" s="87">
        <v>0</v>
      </c>
      <c r="N99" s="87">
        <v>0</v>
      </c>
      <c r="O99" s="87">
        <v>0</v>
      </c>
      <c r="P99" s="87">
        <v>0</v>
      </c>
      <c r="Q99" s="87">
        <v>0</v>
      </c>
    </row>
    <row r="100" spans="1:17" x14ac:dyDescent="0.25">
      <c r="A100" s="150" t="s">
        <v>26</v>
      </c>
      <c r="B100" s="87">
        <v>1.7370601217438266</v>
      </c>
      <c r="C100" s="87">
        <v>1.9423558516233244</v>
      </c>
      <c r="D100" s="87">
        <v>1.991262858856953</v>
      </c>
      <c r="E100" s="87">
        <v>1.9249124454122399</v>
      </c>
      <c r="F100" s="87">
        <v>2.5077077448599563</v>
      </c>
      <c r="G100" s="87">
        <v>2.7360244726883156</v>
      </c>
      <c r="H100" s="87">
        <v>2.4013777962801295</v>
      </c>
      <c r="I100" s="87">
        <v>2.3664102726754903</v>
      </c>
      <c r="J100" s="87">
        <v>1.6607141668416836</v>
      </c>
      <c r="K100" s="87">
        <v>1.3678824248557744</v>
      </c>
      <c r="L100" s="87">
        <v>1.3237915300560505</v>
      </c>
      <c r="M100" s="87">
        <v>1.2178626124831617</v>
      </c>
      <c r="N100" s="87">
        <v>1.3139306667689319</v>
      </c>
      <c r="O100" s="87">
        <v>1.3215560970811218</v>
      </c>
      <c r="P100" s="87">
        <v>1.360171603375727</v>
      </c>
      <c r="Q100" s="87">
        <v>1.6136402357628854</v>
      </c>
    </row>
    <row r="101" spans="1:17" x14ac:dyDescent="0.25">
      <c r="A101" s="150" t="s">
        <v>25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86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22</v>
      </c>
      <c r="B103" s="87">
        <v>0</v>
      </c>
      <c r="C103" s="87">
        <v>0</v>
      </c>
      <c r="D103" s="87">
        <v>0</v>
      </c>
      <c r="E103" s="87">
        <v>0</v>
      </c>
      <c r="F103" s="87">
        <v>0</v>
      </c>
      <c r="G103" s="87">
        <v>0</v>
      </c>
      <c r="H103" s="87">
        <v>0</v>
      </c>
      <c r="I103" s="87">
        <v>0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0</v>
      </c>
    </row>
    <row r="104" spans="1:17" x14ac:dyDescent="0.25">
      <c r="A104" s="152" t="s">
        <v>186</v>
      </c>
      <c r="B104" s="151">
        <v>0</v>
      </c>
      <c r="C104" s="151">
        <v>0</v>
      </c>
      <c r="D104" s="151">
        <v>0</v>
      </c>
      <c r="E104" s="151">
        <v>0</v>
      </c>
      <c r="F104" s="151">
        <v>0</v>
      </c>
      <c r="G104" s="151">
        <v>0</v>
      </c>
      <c r="H104" s="151">
        <v>0</v>
      </c>
      <c r="I104" s="151">
        <v>0</v>
      </c>
      <c r="J104" s="151">
        <v>0</v>
      </c>
      <c r="K104" s="151">
        <v>0</v>
      </c>
      <c r="L104" s="151">
        <v>0</v>
      </c>
      <c r="M104" s="151">
        <v>0</v>
      </c>
      <c r="N104" s="151">
        <v>0</v>
      </c>
      <c r="O104" s="151">
        <v>0</v>
      </c>
      <c r="P104" s="151">
        <v>0</v>
      </c>
      <c r="Q104" s="151">
        <v>0</v>
      </c>
    </row>
    <row r="105" spans="1:17" x14ac:dyDescent="0.25">
      <c r="A105" s="243" t="s">
        <v>179</v>
      </c>
      <c r="B105" s="242">
        <v>0</v>
      </c>
      <c r="C105" s="242">
        <v>0</v>
      </c>
      <c r="D105" s="242">
        <v>0</v>
      </c>
      <c r="E105" s="242">
        <v>0</v>
      </c>
      <c r="F105" s="242">
        <v>0</v>
      </c>
      <c r="G105" s="242">
        <v>0</v>
      </c>
      <c r="H105" s="242">
        <v>0</v>
      </c>
      <c r="I105" s="242">
        <v>0</v>
      </c>
      <c r="J105" s="242">
        <v>0</v>
      </c>
      <c r="K105" s="242">
        <v>0</v>
      </c>
      <c r="L105" s="242">
        <v>0</v>
      </c>
      <c r="M105" s="242">
        <v>0</v>
      </c>
      <c r="N105" s="242">
        <v>0</v>
      </c>
      <c r="O105" s="242">
        <v>0</v>
      </c>
      <c r="P105" s="242">
        <v>0</v>
      </c>
      <c r="Q105" s="242">
        <v>0</v>
      </c>
    </row>
    <row r="106" spans="1:17" x14ac:dyDescent="0.25">
      <c r="A106" s="177" t="s">
        <v>98</v>
      </c>
      <c r="B106" s="176">
        <v>0</v>
      </c>
      <c r="C106" s="176">
        <v>0</v>
      </c>
      <c r="D106" s="176">
        <v>0</v>
      </c>
      <c r="E106" s="176">
        <v>0</v>
      </c>
      <c r="F106" s="176">
        <v>0</v>
      </c>
      <c r="G106" s="176">
        <v>0</v>
      </c>
      <c r="H106" s="176">
        <v>0</v>
      </c>
      <c r="I106" s="176">
        <v>0</v>
      </c>
      <c r="J106" s="176">
        <v>0</v>
      </c>
      <c r="K106" s="176">
        <v>0</v>
      </c>
      <c r="L106" s="176">
        <v>0</v>
      </c>
      <c r="M106" s="176">
        <v>0</v>
      </c>
      <c r="N106" s="176">
        <v>0</v>
      </c>
      <c r="O106" s="176">
        <v>0</v>
      </c>
      <c r="P106" s="176">
        <v>0</v>
      </c>
      <c r="Q106" s="176">
        <v>0</v>
      </c>
    </row>
    <row r="107" spans="1:17" x14ac:dyDescent="0.2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</row>
    <row r="108" spans="1:17" ht="12.75" x14ac:dyDescent="0.25">
      <c r="A108" s="97" t="s">
        <v>39</v>
      </c>
      <c r="B108" s="96">
        <v>2.2399441083349227</v>
      </c>
      <c r="C108" s="96">
        <v>2.1670420944227651</v>
      </c>
      <c r="D108" s="96">
        <v>3.0683382675093758</v>
      </c>
      <c r="E108" s="96">
        <v>3.3658887860445192</v>
      </c>
      <c r="F108" s="96">
        <v>4.0944819303200015</v>
      </c>
      <c r="G108" s="96">
        <v>3.9577677333687449</v>
      </c>
      <c r="H108" s="96">
        <v>4.2288428036568337</v>
      </c>
      <c r="I108" s="96">
        <v>4.1847289184324978</v>
      </c>
      <c r="J108" s="96">
        <v>2.159881658217683</v>
      </c>
      <c r="K108" s="96">
        <v>3.2463270431889972</v>
      </c>
      <c r="L108" s="96">
        <v>3.34508936000615</v>
      </c>
      <c r="M108" s="96">
        <v>4.2750803313958876</v>
      </c>
      <c r="N108" s="96">
        <v>3.7332332208523575</v>
      </c>
      <c r="O108" s="96">
        <v>3.4644988519811077</v>
      </c>
      <c r="P108" s="96">
        <v>4.0270437117558249</v>
      </c>
      <c r="Q108" s="96">
        <v>2.9985045736491212</v>
      </c>
    </row>
    <row r="109" spans="1:17" x14ac:dyDescent="0.25">
      <c r="A109" s="132" t="s">
        <v>83</v>
      </c>
      <c r="B109" s="160">
        <v>0</v>
      </c>
      <c r="C109" s="160">
        <v>0</v>
      </c>
      <c r="D109" s="160">
        <v>0</v>
      </c>
      <c r="E109" s="160">
        <v>0</v>
      </c>
      <c r="F109" s="160">
        <v>0</v>
      </c>
      <c r="G109" s="160">
        <v>0</v>
      </c>
      <c r="H109" s="160">
        <v>0</v>
      </c>
      <c r="I109" s="160">
        <v>0</v>
      </c>
      <c r="J109" s="160">
        <v>0</v>
      </c>
      <c r="K109" s="160">
        <v>0</v>
      </c>
      <c r="L109" s="160">
        <v>0</v>
      </c>
      <c r="M109" s="160">
        <v>0</v>
      </c>
      <c r="N109" s="160">
        <v>0</v>
      </c>
      <c r="O109" s="160">
        <v>0</v>
      </c>
      <c r="P109" s="160">
        <v>0</v>
      </c>
      <c r="Q109" s="160">
        <v>0</v>
      </c>
    </row>
    <row r="110" spans="1:17" x14ac:dyDescent="0.25">
      <c r="A110" s="76" t="s">
        <v>82</v>
      </c>
      <c r="B110" s="159">
        <v>0</v>
      </c>
      <c r="C110" s="159">
        <v>0</v>
      </c>
      <c r="D110" s="159">
        <v>0</v>
      </c>
      <c r="E110" s="159">
        <v>0</v>
      </c>
      <c r="F110" s="159">
        <v>0</v>
      </c>
      <c r="G110" s="159">
        <v>0</v>
      </c>
      <c r="H110" s="159">
        <v>0</v>
      </c>
      <c r="I110" s="159">
        <v>0</v>
      </c>
      <c r="J110" s="159">
        <v>0</v>
      </c>
      <c r="K110" s="159">
        <v>0</v>
      </c>
      <c r="L110" s="159">
        <v>0</v>
      </c>
      <c r="M110" s="159">
        <v>0</v>
      </c>
      <c r="N110" s="159">
        <v>0</v>
      </c>
      <c r="O110" s="159">
        <v>0</v>
      </c>
      <c r="P110" s="159">
        <v>0</v>
      </c>
      <c r="Q110" s="159">
        <v>0</v>
      </c>
    </row>
    <row r="111" spans="1:17" x14ac:dyDescent="0.25">
      <c r="A111" s="76" t="s">
        <v>81</v>
      </c>
      <c r="B111" s="159">
        <v>0</v>
      </c>
      <c r="C111" s="159">
        <v>0</v>
      </c>
      <c r="D111" s="159">
        <v>0</v>
      </c>
      <c r="E111" s="159">
        <v>0</v>
      </c>
      <c r="F111" s="159">
        <v>0</v>
      </c>
      <c r="G111" s="159">
        <v>0</v>
      </c>
      <c r="H111" s="159">
        <v>0</v>
      </c>
      <c r="I111" s="159">
        <v>0</v>
      </c>
      <c r="J111" s="159">
        <v>0</v>
      </c>
      <c r="K111" s="159">
        <v>0</v>
      </c>
      <c r="L111" s="159">
        <v>0</v>
      </c>
      <c r="M111" s="159">
        <v>0</v>
      </c>
      <c r="N111" s="159">
        <v>0</v>
      </c>
      <c r="O111" s="159">
        <v>0</v>
      </c>
      <c r="P111" s="159">
        <v>0</v>
      </c>
      <c r="Q111" s="159">
        <v>0</v>
      </c>
    </row>
    <row r="112" spans="1:17" x14ac:dyDescent="0.25">
      <c r="A112" s="76" t="s">
        <v>80</v>
      </c>
      <c r="B112" s="159">
        <v>0</v>
      </c>
      <c r="C112" s="159">
        <v>0</v>
      </c>
      <c r="D112" s="159">
        <v>0</v>
      </c>
      <c r="E112" s="159">
        <v>0</v>
      </c>
      <c r="F112" s="159">
        <v>0</v>
      </c>
      <c r="G112" s="159">
        <v>0</v>
      </c>
      <c r="H112" s="159">
        <v>0</v>
      </c>
      <c r="I112" s="159">
        <v>0</v>
      </c>
      <c r="J112" s="159">
        <v>0</v>
      </c>
      <c r="K112" s="159">
        <v>0</v>
      </c>
      <c r="L112" s="159">
        <v>0</v>
      </c>
      <c r="M112" s="159">
        <v>0</v>
      </c>
      <c r="N112" s="159">
        <v>0</v>
      </c>
      <c r="O112" s="159">
        <v>0</v>
      </c>
      <c r="P112" s="159">
        <v>0</v>
      </c>
      <c r="Q112" s="159">
        <v>0</v>
      </c>
    </row>
    <row r="113" spans="1:17" x14ac:dyDescent="0.25">
      <c r="A113" s="129" t="s">
        <v>79</v>
      </c>
      <c r="B113" s="158">
        <v>0.26645793471087498</v>
      </c>
      <c r="C113" s="158">
        <v>0.18112655257055377</v>
      </c>
      <c r="D113" s="158">
        <v>0.36397819251264585</v>
      </c>
      <c r="E113" s="158">
        <v>0.35708986078691174</v>
      </c>
      <c r="F113" s="158">
        <v>0.36427322132115936</v>
      </c>
      <c r="G113" s="158">
        <v>0.4038789049268644</v>
      </c>
      <c r="H113" s="158">
        <v>0.42308677421887436</v>
      </c>
      <c r="I113" s="158">
        <v>0.40135589725883425</v>
      </c>
      <c r="J113" s="158">
        <v>0.11263488712798514</v>
      </c>
      <c r="K113" s="158">
        <v>0.35106857850873197</v>
      </c>
      <c r="L113" s="158">
        <v>0.407568130884914</v>
      </c>
      <c r="M113" s="158">
        <v>0.38624526253595393</v>
      </c>
      <c r="N113" s="158">
        <v>0.39142502758814912</v>
      </c>
      <c r="O113" s="158">
        <v>0.34400871509705572</v>
      </c>
      <c r="P113" s="158">
        <v>0.32012531550439793</v>
      </c>
      <c r="Q113" s="158">
        <v>0.21634366458194831</v>
      </c>
    </row>
    <row r="114" spans="1:17" x14ac:dyDescent="0.25">
      <c r="A114" s="92" t="s">
        <v>125</v>
      </c>
      <c r="B114" s="91">
        <v>0.11747038144053276</v>
      </c>
      <c r="C114" s="91">
        <v>5.3615254776066067E-2</v>
      </c>
      <c r="D114" s="91">
        <v>0.17043149488269865</v>
      </c>
      <c r="E114" s="91">
        <v>0.16720605803671507</v>
      </c>
      <c r="F114" s="91">
        <v>0.17056964107360448</v>
      </c>
      <c r="G114" s="91">
        <v>0.18911486164347963</v>
      </c>
      <c r="H114" s="91">
        <v>0.19810887816504638</v>
      </c>
      <c r="I114" s="91">
        <v>0.18793347227096124</v>
      </c>
      <c r="J114" s="91">
        <v>4.7075477343107137E-2</v>
      </c>
      <c r="K114" s="91">
        <v>0.16438661401261953</v>
      </c>
      <c r="L114" s="91">
        <v>0.19084232858497394</v>
      </c>
      <c r="M114" s="91">
        <v>0.18085797127275949</v>
      </c>
      <c r="N114" s="91">
        <v>0.18328337784696272</v>
      </c>
      <c r="O114" s="91">
        <v>0.15556550715353851</v>
      </c>
      <c r="P114" s="91">
        <v>0.14989754109874179</v>
      </c>
      <c r="Q114" s="91">
        <v>0.10130215194642887</v>
      </c>
    </row>
    <row r="115" spans="1:17" x14ac:dyDescent="0.25">
      <c r="A115" s="92" t="s">
        <v>26</v>
      </c>
      <c r="B115" s="91">
        <v>0.14898755327034222</v>
      </c>
      <c r="C115" s="91">
        <v>0.12751129779448769</v>
      </c>
      <c r="D115" s="91">
        <v>0.1935466976299472</v>
      </c>
      <c r="E115" s="91">
        <v>0.18988380275019667</v>
      </c>
      <c r="F115" s="91">
        <v>0.19370358024755488</v>
      </c>
      <c r="G115" s="91">
        <v>0.21476404328338478</v>
      </c>
      <c r="H115" s="91">
        <v>0.22497789605382798</v>
      </c>
      <c r="I115" s="91">
        <v>0.21342242498787301</v>
      </c>
      <c r="J115" s="91">
        <v>6.5559409784878009E-2</v>
      </c>
      <c r="K115" s="91">
        <v>0.18668196449611241</v>
      </c>
      <c r="L115" s="91">
        <v>0.21672580229994007</v>
      </c>
      <c r="M115" s="91">
        <v>0.20538729126319447</v>
      </c>
      <c r="N115" s="91">
        <v>0.20814164974118643</v>
      </c>
      <c r="O115" s="91">
        <v>0.18844320794351721</v>
      </c>
      <c r="P115" s="91">
        <v>0.17022777440565617</v>
      </c>
      <c r="Q115" s="91">
        <v>0.11504151263551944</v>
      </c>
    </row>
    <row r="116" spans="1:17" x14ac:dyDescent="0.25">
      <c r="A116" s="92" t="s">
        <v>126</v>
      </c>
      <c r="B116" s="91">
        <v>0</v>
      </c>
      <c r="C116" s="91">
        <v>0</v>
      </c>
      <c r="D116" s="91">
        <v>0</v>
      </c>
      <c r="E116" s="91">
        <v>0</v>
      </c>
      <c r="F116" s="91">
        <v>0</v>
      </c>
      <c r="G116" s="91">
        <v>0</v>
      </c>
      <c r="H116" s="91">
        <v>0</v>
      </c>
      <c r="I116" s="91">
        <v>0</v>
      </c>
      <c r="J116" s="91">
        <v>0</v>
      </c>
      <c r="K116" s="91">
        <v>0</v>
      </c>
      <c r="L116" s="91">
        <v>0</v>
      </c>
      <c r="M116" s="91">
        <v>0</v>
      </c>
      <c r="N116" s="91">
        <v>0</v>
      </c>
      <c r="O116" s="91">
        <v>0</v>
      </c>
      <c r="P116" s="91">
        <v>0</v>
      </c>
      <c r="Q116" s="91">
        <v>0</v>
      </c>
    </row>
    <row r="117" spans="1:17" x14ac:dyDescent="0.25">
      <c r="A117" s="92" t="s">
        <v>21</v>
      </c>
      <c r="B117" s="157">
        <v>0</v>
      </c>
      <c r="C117" s="157">
        <v>0</v>
      </c>
      <c r="D117" s="157">
        <v>0</v>
      </c>
      <c r="E117" s="157">
        <v>0</v>
      </c>
      <c r="F117" s="157">
        <v>0</v>
      </c>
      <c r="G117" s="157">
        <v>0</v>
      </c>
      <c r="H117" s="157">
        <v>0</v>
      </c>
      <c r="I117" s="157">
        <v>0</v>
      </c>
      <c r="J117" s="157">
        <v>0</v>
      </c>
      <c r="K117" s="157">
        <v>0</v>
      </c>
      <c r="L117" s="157">
        <v>0</v>
      </c>
      <c r="M117" s="157">
        <v>0</v>
      </c>
      <c r="N117" s="157">
        <v>0</v>
      </c>
      <c r="O117" s="157">
        <v>0</v>
      </c>
      <c r="P117" s="157">
        <v>0</v>
      </c>
      <c r="Q117" s="157">
        <v>0</v>
      </c>
    </row>
    <row r="118" spans="1:17" x14ac:dyDescent="0.25">
      <c r="A118" s="156" t="s">
        <v>183</v>
      </c>
      <c r="B118" s="204">
        <v>1.2052880144710081</v>
      </c>
      <c r="C118" s="204">
        <v>1.2438218144204352</v>
      </c>
      <c r="D118" s="204">
        <v>1.5659212689463984</v>
      </c>
      <c r="E118" s="204">
        <v>1.5929004795065116</v>
      </c>
      <c r="F118" s="204">
        <v>1.5744633038957758</v>
      </c>
      <c r="G118" s="204">
        <v>1.6980022303707947</v>
      </c>
      <c r="H118" s="204">
        <v>1.7813568912907305</v>
      </c>
      <c r="I118" s="204">
        <v>1.6742241584394062</v>
      </c>
      <c r="J118" s="204">
        <v>1.2822348885029597</v>
      </c>
      <c r="K118" s="204">
        <v>1.4972584680767431</v>
      </c>
      <c r="L118" s="204">
        <v>1.7595926192075089</v>
      </c>
      <c r="M118" s="204">
        <v>1.7136258645591105</v>
      </c>
      <c r="N118" s="204">
        <v>1.6973851515215581</v>
      </c>
      <c r="O118" s="204">
        <v>1.4985920638988335</v>
      </c>
      <c r="P118" s="204">
        <v>1.3576855544573043</v>
      </c>
      <c r="Q118" s="204">
        <v>0.89736205211640474</v>
      </c>
    </row>
    <row r="119" spans="1:17" x14ac:dyDescent="0.25">
      <c r="A119" s="152" t="s">
        <v>192</v>
      </c>
      <c r="B119" s="151">
        <v>1.2052880144710081</v>
      </c>
      <c r="C119" s="151">
        <v>1.2438218144204352</v>
      </c>
      <c r="D119" s="151">
        <v>1.5659212689463984</v>
      </c>
      <c r="E119" s="151">
        <v>1.5929004795065116</v>
      </c>
      <c r="F119" s="151">
        <v>1.5744633038957758</v>
      </c>
      <c r="G119" s="151">
        <v>1.6980022303707947</v>
      </c>
      <c r="H119" s="151">
        <v>1.7813568912907305</v>
      </c>
      <c r="I119" s="151">
        <v>1.6742241584394062</v>
      </c>
      <c r="J119" s="151">
        <v>1.2822348885029597</v>
      </c>
      <c r="K119" s="151">
        <v>1.4972584680767431</v>
      </c>
      <c r="L119" s="151">
        <v>1.7595926192075089</v>
      </c>
      <c r="M119" s="151">
        <v>1.7136258645591105</v>
      </c>
      <c r="N119" s="151">
        <v>1.6973851515215581</v>
      </c>
      <c r="O119" s="151">
        <v>1.4985920638988335</v>
      </c>
      <c r="P119" s="151">
        <v>1.3576855544573043</v>
      </c>
      <c r="Q119" s="151">
        <v>0.89736205211640474</v>
      </c>
    </row>
    <row r="120" spans="1:17" x14ac:dyDescent="0.25">
      <c r="A120" s="150" t="s">
        <v>33</v>
      </c>
      <c r="B120" s="87">
        <v>0</v>
      </c>
      <c r="C120" s="87">
        <v>0</v>
      </c>
      <c r="D120" s="87">
        <v>0</v>
      </c>
      <c r="E120" s="87">
        <v>0</v>
      </c>
      <c r="F120" s="87">
        <v>0</v>
      </c>
      <c r="G120" s="87">
        <v>0</v>
      </c>
      <c r="H120" s="87">
        <v>0</v>
      </c>
      <c r="I120" s="87">
        <v>0</v>
      </c>
      <c r="J120" s="87">
        <v>0</v>
      </c>
      <c r="K120" s="87">
        <v>0</v>
      </c>
      <c r="L120" s="87">
        <v>0</v>
      </c>
      <c r="M120" s="87">
        <v>0</v>
      </c>
      <c r="N120" s="87">
        <v>0</v>
      </c>
      <c r="O120" s="87">
        <v>0</v>
      </c>
      <c r="P120" s="87">
        <v>0</v>
      </c>
      <c r="Q120" s="87">
        <v>0</v>
      </c>
    </row>
    <row r="121" spans="1:17" x14ac:dyDescent="0.25">
      <c r="A121" s="150" t="s">
        <v>31</v>
      </c>
      <c r="B121" s="87">
        <v>0</v>
      </c>
      <c r="C121" s="87">
        <v>0</v>
      </c>
      <c r="D121" s="87">
        <v>0</v>
      </c>
      <c r="E121" s="87">
        <v>0</v>
      </c>
      <c r="F121" s="87">
        <v>0</v>
      </c>
      <c r="G121" s="87">
        <v>0</v>
      </c>
      <c r="H121" s="87">
        <v>0</v>
      </c>
      <c r="I121" s="87">
        <v>0</v>
      </c>
      <c r="J121" s="87">
        <v>0</v>
      </c>
      <c r="K121" s="87">
        <v>0</v>
      </c>
      <c r="L121" s="87">
        <v>0</v>
      </c>
      <c r="M121" s="87">
        <v>0</v>
      </c>
      <c r="N121" s="87">
        <v>0</v>
      </c>
      <c r="O121" s="87">
        <v>0</v>
      </c>
      <c r="P121" s="87">
        <v>0</v>
      </c>
      <c r="Q121" s="87">
        <v>0</v>
      </c>
    </row>
    <row r="122" spans="1:17" x14ac:dyDescent="0.25">
      <c r="A122" s="150" t="s">
        <v>30</v>
      </c>
      <c r="B122" s="87">
        <v>0</v>
      </c>
      <c r="C122" s="87">
        <v>0</v>
      </c>
      <c r="D122" s="87">
        <v>0</v>
      </c>
      <c r="E122" s="87">
        <v>0</v>
      </c>
      <c r="F122" s="87">
        <v>0</v>
      </c>
      <c r="G122" s="87">
        <v>0</v>
      </c>
      <c r="H122" s="87">
        <v>0</v>
      </c>
      <c r="I122" s="87">
        <v>0</v>
      </c>
      <c r="J122" s="87">
        <v>0</v>
      </c>
      <c r="K122" s="87">
        <v>0</v>
      </c>
      <c r="L122" s="87">
        <v>0</v>
      </c>
      <c r="M122" s="87">
        <v>0</v>
      </c>
      <c r="N122" s="87">
        <v>0</v>
      </c>
      <c r="O122" s="87">
        <v>0</v>
      </c>
      <c r="P122" s="87">
        <v>0</v>
      </c>
      <c r="Q122" s="87">
        <v>0</v>
      </c>
    </row>
    <row r="123" spans="1:17" x14ac:dyDescent="0.25">
      <c r="A123" s="150" t="s">
        <v>125</v>
      </c>
      <c r="B123" s="87">
        <v>0.34442062964302661</v>
      </c>
      <c r="C123" s="87">
        <v>0.29340984626242494</v>
      </c>
      <c r="D123" s="87">
        <v>0.44807262354505473</v>
      </c>
      <c r="E123" s="87">
        <v>0.67265566191738335</v>
      </c>
      <c r="F123" s="87">
        <v>0.47837530580486887</v>
      </c>
      <c r="G123" s="87">
        <v>0.33424846061098934</v>
      </c>
      <c r="H123" s="87">
        <v>0.360849155046012</v>
      </c>
      <c r="I123" s="87">
        <v>0.27794083335652792</v>
      </c>
      <c r="J123" s="87">
        <v>0.35448696560115883</v>
      </c>
      <c r="K123" s="87">
        <v>0.3781591648081068</v>
      </c>
      <c r="L123" s="87">
        <v>0.52699769878007496</v>
      </c>
      <c r="M123" s="87">
        <v>0.6891654030647949</v>
      </c>
      <c r="N123" s="87">
        <v>0.53694608908472363</v>
      </c>
      <c r="O123" s="87">
        <v>0.32906555081068833</v>
      </c>
      <c r="P123" s="87">
        <v>0.31352410286582005</v>
      </c>
      <c r="Q123" s="87">
        <v>0.12883094104396456</v>
      </c>
    </row>
    <row r="124" spans="1:17" x14ac:dyDescent="0.25">
      <c r="A124" s="150" t="s">
        <v>29</v>
      </c>
      <c r="B124" s="87">
        <v>0</v>
      </c>
      <c r="C124" s="87">
        <v>0</v>
      </c>
      <c r="D124" s="87">
        <v>0</v>
      </c>
      <c r="E124" s="87">
        <v>0</v>
      </c>
      <c r="F124" s="87">
        <v>0</v>
      </c>
      <c r="G124" s="87">
        <v>0</v>
      </c>
      <c r="H124" s="87">
        <v>0</v>
      </c>
      <c r="I124" s="87">
        <v>0</v>
      </c>
      <c r="J124" s="87">
        <v>0</v>
      </c>
      <c r="K124" s="87">
        <v>0</v>
      </c>
      <c r="L124" s="87">
        <v>0</v>
      </c>
      <c r="M124" s="87">
        <v>0</v>
      </c>
      <c r="N124" s="87">
        <v>0</v>
      </c>
      <c r="O124" s="87">
        <v>0</v>
      </c>
      <c r="P124" s="87">
        <v>0</v>
      </c>
      <c r="Q124" s="87">
        <v>0</v>
      </c>
    </row>
    <row r="125" spans="1:17" x14ac:dyDescent="0.25">
      <c r="A125" s="150" t="s">
        <v>28</v>
      </c>
      <c r="B125" s="87">
        <v>0</v>
      </c>
      <c r="C125" s="87">
        <v>0</v>
      </c>
      <c r="D125" s="87">
        <v>0</v>
      </c>
      <c r="E125" s="87">
        <v>0</v>
      </c>
      <c r="F125" s="87">
        <v>0</v>
      </c>
      <c r="G125" s="87">
        <v>0</v>
      </c>
      <c r="H125" s="87">
        <v>0</v>
      </c>
      <c r="I125" s="87">
        <v>0</v>
      </c>
      <c r="J125" s="87">
        <v>0</v>
      </c>
      <c r="K125" s="87">
        <v>0</v>
      </c>
      <c r="L125" s="87">
        <v>0</v>
      </c>
      <c r="M125" s="87">
        <v>0</v>
      </c>
      <c r="N125" s="87">
        <v>0</v>
      </c>
      <c r="O125" s="87">
        <v>0</v>
      </c>
      <c r="P125" s="87">
        <v>0</v>
      </c>
      <c r="Q125" s="87">
        <v>0</v>
      </c>
    </row>
    <row r="126" spans="1:17" x14ac:dyDescent="0.25">
      <c r="A126" s="150" t="s">
        <v>26</v>
      </c>
      <c r="B126" s="87">
        <v>0.86086738482798153</v>
      </c>
      <c r="C126" s="87">
        <v>0.9504119681580101</v>
      </c>
      <c r="D126" s="87">
        <v>1.1178486454013437</v>
      </c>
      <c r="E126" s="87">
        <v>0.92024481758912835</v>
      </c>
      <c r="F126" s="87">
        <v>1.0960879980909071</v>
      </c>
      <c r="G126" s="87">
        <v>1.3637537697598052</v>
      </c>
      <c r="H126" s="87">
        <v>1.4205077362447185</v>
      </c>
      <c r="I126" s="87">
        <v>1.3962833250828783</v>
      </c>
      <c r="J126" s="87">
        <v>0.92774792290180097</v>
      </c>
      <c r="K126" s="87">
        <v>1.1190993032686363</v>
      </c>
      <c r="L126" s="87">
        <v>1.2325949204274338</v>
      </c>
      <c r="M126" s="87">
        <v>1.0244604614943156</v>
      </c>
      <c r="N126" s="87">
        <v>1.1604390624368344</v>
      </c>
      <c r="O126" s="87">
        <v>1.1695265130881451</v>
      </c>
      <c r="P126" s="87">
        <v>1.0441614515914843</v>
      </c>
      <c r="Q126" s="87">
        <v>0.76853111107244021</v>
      </c>
    </row>
    <row r="127" spans="1:17" x14ac:dyDescent="0.25">
      <c r="A127" s="150" t="s">
        <v>25</v>
      </c>
      <c r="B127" s="87">
        <v>0</v>
      </c>
      <c r="C127" s="87">
        <v>0</v>
      </c>
      <c r="D127" s="87">
        <v>0</v>
      </c>
      <c r="E127" s="87">
        <v>0</v>
      </c>
      <c r="F127" s="87">
        <v>0</v>
      </c>
      <c r="G127" s="87">
        <v>0</v>
      </c>
      <c r="H127" s="87">
        <v>0</v>
      </c>
      <c r="I127" s="87">
        <v>0</v>
      </c>
      <c r="J127" s="87">
        <v>0</v>
      </c>
      <c r="K127" s="87">
        <v>0</v>
      </c>
      <c r="L127" s="87">
        <v>0</v>
      </c>
      <c r="M127" s="87">
        <v>0</v>
      </c>
      <c r="N127" s="87">
        <v>0</v>
      </c>
      <c r="O127" s="87">
        <v>0</v>
      </c>
      <c r="P127" s="87">
        <v>0</v>
      </c>
      <c r="Q127" s="87">
        <v>0</v>
      </c>
    </row>
    <row r="128" spans="1:17" x14ac:dyDescent="0.25">
      <c r="A128" s="150" t="s">
        <v>86</v>
      </c>
      <c r="B128" s="87">
        <v>0</v>
      </c>
      <c r="C128" s="87">
        <v>0</v>
      </c>
      <c r="D128" s="87">
        <v>0</v>
      </c>
      <c r="E128" s="87">
        <v>0</v>
      </c>
      <c r="F128" s="87">
        <v>0</v>
      </c>
      <c r="G128" s="87">
        <v>0</v>
      </c>
      <c r="H128" s="87">
        <v>0</v>
      </c>
      <c r="I128" s="87">
        <v>0</v>
      </c>
      <c r="J128" s="87">
        <v>0</v>
      </c>
      <c r="K128" s="87">
        <v>0</v>
      </c>
      <c r="L128" s="87">
        <v>0</v>
      </c>
      <c r="M128" s="87">
        <v>0</v>
      </c>
      <c r="N128" s="87">
        <v>0</v>
      </c>
      <c r="O128" s="87">
        <v>0</v>
      </c>
      <c r="P128" s="87">
        <v>0</v>
      </c>
      <c r="Q128" s="87">
        <v>0</v>
      </c>
    </row>
    <row r="129" spans="1:17" x14ac:dyDescent="0.25">
      <c r="A129" s="150" t="s">
        <v>22</v>
      </c>
      <c r="B129" s="87">
        <v>0</v>
      </c>
      <c r="C129" s="87">
        <v>0</v>
      </c>
      <c r="D129" s="87">
        <v>0</v>
      </c>
      <c r="E129" s="87">
        <v>0</v>
      </c>
      <c r="F129" s="87">
        <v>0</v>
      </c>
      <c r="G129" s="87">
        <v>0</v>
      </c>
      <c r="H129" s="87">
        <v>0</v>
      </c>
      <c r="I129" s="87">
        <v>0</v>
      </c>
      <c r="J129" s="87">
        <v>0</v>
      </c>
      <c r="K129" s="87">
        <v>0</v>
      </c>
      <c r="L129" s="87">
        <v>0</v>
      </c>
      <c r="M129" s="87">
        <v>0</v>
      </c>
      <c r="N129" s="87">
        <v>0</v>
      </c>
      <c r="O129" s="87">
        <v>0</v>
      </c>
      <c r="P129" s="87">
        <v>0</v>
      </c>
      <c r="Q129" s="87">
        <v>0</v>
      </c>
    </row>
    <row r="130" spans="1:17" x14ac:dyDescent="0.25">
      <c r="A130" s="152" t="s">
        <v>191</v>
      </c>
      <c r="B130" s="151">
        <v>0</v>
      </c>
      <c r="C130" s="151">
        <v>0</v>
      </c>
      <c r="D130" s="151">
        <v>0</v>
      </c>
      <c r="E130" s="151">
        <v>0</v>
      </c>
      <c r="F130" s="151">
        <v>0</v>
      </c>
      <c r="G130" s="151">
        <v>0</v>
      </c>
      <c r="H130" s="151">
        <v>0</v>
      </c>
      <c r="I130" s="151">
        <v>0</v>
      </c>
      <c r="J130" s="151">
        <v>0</v>
      </c>
      <c r="K130" s="151">
        <v>0</v>
      </c>
      <c r="L130" s="151">
        <v>0</v>
      </c>
      <c r="M130" s="151">
        <v>0</v>
      </c>
      <c r="N130" s="151">
        <v>0</v>
      </c>
      <c r="O130" s="151">
        <v>0</v>
      </c>
      <c r="P130" s="151">
        <v>0</v>
      </c>
      <c r="Q130" s="151">
        <v>0</v>
      </c>
    </row>
    <row r="131" spans="1:17" x14ac:dyDescent="0.25">
      <c r="A131" s="156" t="s">
        <v>181</v>
      </c>
      <c r="B131" s="204">
        <v>3.395406811855859E-2</v>
      </c>
      <c r="C131" s="204">
        <v>0</v>
      </c>
      <c r="D131" s="204">
        <v>0.14322460255320874</v>
      </c>
      <c r="E131" s="204">
        <v>0.33384395236025566</v>
      </c>
      <c r="F131" s="204">
        <v>0.86201160901490681</v>
      </c>
      <c r="G131" s="204">
        <v>0.58995680679873475</v>
      </c>
      <c r="H131" s="204">
        <v>0.67388509822630105</v>
      </c>
      <c r="I131" s="204">
        <v>0.77566700196568794</v>
      </c>
      <c r="J131" s="204">
        <v>0</v>
      </c>
      <c r="K131" s="204">
        <v>0.35504400355865329</v>
      </c>
      <c r="L131" s="204">
        <v>8.9715965292645569E-2</v>
      </c>
      <c r="M131" s="204">
        <v>0.82696641059212639</v>
      </c>
      <c r="N131" s="204">
        <v>0.45242278722851081</v>
      </c>
      <c r="O131" s="204">
        <v>0.51930990698925461</v>
      </c>
      <c r="P131" s="204">
        <v>1.0928786295983344</v>
      </c>
      <c r="Q131" s="204">
        <v>0.95538811946260904</v>
      </c>
    </row>
    <row r="132" spans="1:17" x14ac:dyDescent="0.25">
      <c r="A132" s="152" t="s">
        <v>190</v>
      </c>
      <c r="B132" s="151">
        <v>3.395406811855859E-2</v>
      </c>
      <c r="C132" s="151">
        <v>0</v>
      </c>
      <c r="D132" s="151">
        <v>0.14322460255320874</v>
      </c>
      <c r="E132" s="151">
        <v>0.33384395236025566</v>
      </c>
      <c r="F132" s="151">
        <v>0.86201160901490681</v>
      </c>
      <c r="G132" s="151">
        <v>0.58995680679873475</v>
      </c>
      <c r="H132" s="151">
        <v>0.67388509822630105</v>
      </c>
      <c r="I132" s="151">
        <v>0.77566700196568794</v>
      </c>
      <c r="J132" s="151">
        <v>0</v>
      </c>
      <c r="K132" s="151">
        <v>0.35504400355865329</v>
      </c>
      <c r="L132" s="151">
        <v>8.9715965292645569E-2</v>
      </c>
      <c r="M132" s="151">
        <v>0.82696641059212639</v>
      </c>
      <c r="N132" s="151">
        <v>0.45242278722851081</v>
      </c>
      <c r="O132" s="151">
        <v>0.51930990698925461</v>
      </c>
      <c r="P132" s="151">
        <v>1.0928786295983344</v>
      </c>
      <c r="Q132" s="151">
        <v>0.95538811946260904</v>
      </c>
    </row>
    <row r="133" spans="1:17" x14ac:dyDescent="0.25">
      <c r="A133" s="154" t="s">
        <v>33</v>
      </c>
      <c r="B133" s="83">
        <v>0</v>
      </c>
      <c r="C133" s="83">
        <v>0</v>
      </c>
      <c r="D133" s="83">
        <v>0</v>
      </c>
      <c r="E133" s="83">
        <v>0</v>
      </c>
      <c r="F133" s="83">
        <v>0</v>
      </c>
      <c r="G133" s="83">
        <v>0</v>
      </c>
      <c r="H133" s="83">
        <v>0</v>
      </c>
      <c r="I133" s="83">
        <v>0</v>
      </c>
      <c r="J133" s="83">
        <v>0</v>
      </c>
      <c r="K133" s="83">
        <v>0</v>
      </c>
      <c r="L133" s="83">
        <v>0</v>
      </c>
      <c r="M133" s="83">
        <v>0</v>
      </c>
      <c r="N133" s="83">
        <v>0</v>
      </c>
      <c r="O133" s="83">
        <v>0</v>
      </c>
      <c r="P133" s="83">
        <v>0</v>
      </c>
      <c r="Q133" s="83">
        <v>0</v>
      </c>
    </row>
    <row r="134" spans="1:17" x14ac:dyDescent="0.25">
      <c r="A134" s="154" t="s">
        <v>30</v>
      </c>
      <c r="B134" s="208">
        <v>0</v>
      </c>
      <c r="C134" s="208">
        <v>0</v>
      </c>
      <c r="D134" s="208">
        <v>0</v>
      </c>
      <c r="E134" s="208">
        <v>0</v>
      </c>
      <c r="F134" s="208">
        <v>0</v>
      </c>
      <c r="G134" s="208">
        <v>0</v>
      </c>
      <c r="H134" s="208">
        <v>0</v>
      </c>
      <c r="I134" s="208">
        <v>0</v>
      </c>
      <c r="J134" s="208">
        <v>0</v>
      </c>
      <c r="K134" s="208">
        <v>0</v>
      </c>
      <c r="L134" s="208">
        <v>0</v>
      </c>
      <c r="M134" s="208">
        <v>0.4376305529969286</v>
      </c>
      <c r="N134" s="208">
        <v>0.42537481408860917</v>
      </c>
      <c r="O134" s="208">
        <v>0.46645722871042111</v>
      </c>
      <c r="P134" s="208">
        <v>0.519065099066913</v>
      </c>
      <c r="Q134" s="208">
        <v>0.52993334600084863</v>
      </c>
    </row>
    <row r="135" spans="1:17" x14ac:dyDescent="0.25">
      <c r="A135" s="154" t="s">
        <v>125</v>
      </c>
      <c r="B135" s="208">
        <v>0</v>
      </c>
      <c r="C135" s="208">
        <v>0</v>
      </c>
      <c r="D135" s="208">
        <v>2.6933324172197879E-2</v>
      </c>
      <c r="E135" s="208">
        <v>0.1585421736723186</v>
      </c>
      <c r="F135" s="208">
        <v>0.27705571464511047</v>
      </c>
      <c r="G135" s="208">
        <v>9.4239963986942774E-2</v>
      </c>
      <c r="H135" s="208">
        <v>0.11798292557293991</v>
      </c>
      <c r="I135" s="208">
        <v>0.10413557938120267</v>
      </c>
      <c r="J135" s="208">
        <v>0</v>
      </c>
      <c r="K135" s="208">
        <v>7.9973831942032655E-2</v>
      </c>
      <c r="L135" s="208">
        <v>1.4842400860074238E-2</v>
      </c>
      <c r="M135" s="208">
        <v>0.19621284591470436</v>
      </c>
      <c r="N135" s="208">
        <v>1.2915863731187268E-2</v>
      </c>
      <c r="O135" s="208">
        <v>0</v>
      </c>
      <c r="P135" s="208">
        <v>0.14147972687056484</v>
      </c>
      <c r="Q135" s="208">
        <v>5.3379944204947523E-2</v>
      </c>
    </row>
    <row r="136" spans="1:17" x14ac:dyDescent="0.25">
      <c r="A136" s="154" t="s">
        <v>29</v>
      </c>
      <c r="B136" s="208">
        <v>0</v>
      </c>
      <c r="C136" s="208">
        <v>0</v>
      </c>
      <c r="D136" s="208">
        <v>0</v>
      </c>
      <c r="E136" s="208">
        <v>0</v>
      </c>
      <c r="F136" s="208">
        <v>0</v>
      </c>
      <c r="G136" s="208">
        <v>0</v>
      </c>
      <c r="H136" s="208">
        <v>0</v>
      </c>
      <c r="I136" s="208">
        <v>0</v>
      </c>
      <c r="J136" s="208">
        <v>0</v>
      </c>
      <c r="K136" s="208">
        <v>0</v>
      </c>
      <c r="L136" s="208">
        <v>0</v>
      </c>
      <c r="M136" s="208">
        <v>0</v>
      </c>
      <c r="N136" s="208">
        <v>0</v>
      </c>
      <c r="O136" s="208">
        <v>0</v>
      </c>
      <c r="P136" s="208">
        <v>0</v>
      </c>
      <c r="Q136" s="208">
        <v>0</v>
      </c>
    </row>
    <row r="137" spans="1:17" x14ac:dyDescent="0.25">
      <c r="A137" s="154" t="s">
        <v>26</v>
      </c>
      <c r="B137" s="208">
        <v>3.395406811855859E-2</v>
      </c>
      <c r="C137" s="208">
        <v>0</v>
      </c>
      <c r="D137" s="208">
        <v>0.11629127838101085</v>
      </c>
      <c r="E137" s="208">
        <v>0.17530177868793706</v>
      </c>
      <c r="F137" s="208">
        <v>0.58495589436979634</v>
      </c>
      <c r="G137" s="208">
        <v>0.49571684281179196</v>
      </c>
      <c r="H137" s="208">
        <v>0.55590217265336117</v>
      </c>
      <c r="I137" s="208">
        <v>0.67153142258448528</v>
      </c>
      <c r="J137" s="208">
        <v>0</v>
      </c>
      <c r="K137" s="208">
        <v>0.27507017161662062</v>
      </c>
      <c r="L137" s="208">
        <v>7.487356443257133E-2</v>
      </c>
      <c r="M137" s="208">
        <v>0.19312301168049339</v>
      </c>
      <c r="N137" s="208">
        <v>1.4132109408714384E-2</v>
      </c>
      <c r="O137" s="208">
        <v>5.2852678278833554E-2</v>
      </c>
      <c r="P137" s="208">
        <v>0.4323338036608565</v>
      </c>
      <c r="Q137" s="208">
        <v>0.37207482925681296</v>
      </c>
    </row>
    <row r="138" spans="1:17" x14ac:dyDescent="0.25">
      <c r="A138" s="152" t="s">
        <v>189</v>
      </c>
      <c r="B138" s="151">
        <v>0</v>
      </c>
      <c r="C138" s="151">
        <v>0</v>
      </c>
      <c r="D138" s="151">
        <v>0</v>
      </c>
      <c r="E138" s="151">
        <v>0</v>
      </c>
      <c r="F138" s="151">
        <v>0</v>
      </c>
      <c r="G138" s="151">
        <v>0</v>
      </c>
      <c r="H138" s="151">
        <v>0</v>
      </c>
      <c r="I138" s="151">
        <v>0</v>
      </c>
      <c r="J138" s="151">
        <v>0</v>
      </c>
      <c r="K138" s="151">
        <v>0</v>
      </c>
      <c r="L138" s="151">
        <v>0</v>
      </c>
      <c r="M138" s="151">
        <v>0</v>
      </c>
      <c r="N138" s="151">
        <v>0</v>
      </c>
      <c r="O138" s="151">
        <v>0</v>
      </c>
      <c r="P138" s="151">
        <v>0</v>
      </c>
      <c r="Q138" s="151">
        <v>0</v>
      </c>
    </row>
    <row r="139" spans="1:17" x14ac:dyDescent="0.25">
      <c r="A139" s="156" t="s">
        <v>180</v>
      </c>
      <c r="B139" s="155">
        <v>0.73424409103448118</v>
      </c>
      <c r="C139" s="155">
        <v>0.74209372743177626</v>
      </c>
      <c r="D139" s="155">
        <v>0.99521420349712308</v>
      </c>
      <c r="E139" s="155">
        <v>1.0820544933908407</v>
      </c>
      <c r="F139" s="155">
        <v>1.2937337960881594</v>
      </c>
      <c r="G139" s="155">
        <v>1.2659297912723517</v>
      </c>
      <c r="H139" s="155">
        <v>1.3505140399209274</v>
      </c>
      <c r="I139" s="155">
        <v>1.3334818607685688</v>
      </c>
      <c r="J139" s="155">
        <v>0.76501188258673825</v>
      </c>
      <c r="K139" s="155">
        <v>1.0429559930448686</v>
      </c>
      <c r="L139" s="155">
        <v>1.0882126446210809</v>
      </c>
      <c r="M139" s="155">
        <v>1.3482427937086967</v>
      </c>
      <c r="N139" s="155">
        <v>1.1920002545141393</v>
      </c>
      <c r="O139" s="155">
        <v>1.1025881659959644</v>
      </c>
      <c r="P139" s="155">
        <v>1.2563542121957885</v>
      </c>
      <c r="Q139" s="155">
        <v>0.92941073748815883</v>
      </c>
    </row>
    <row r="140" spans="1:17" x14ac:dyDescent="0.25">
      <c r="A140" s="152" t="s">
        <v>193</v>
      </c>
      <c r="B140" s="151">
        <v>1.514054668604695E-2</v>
      </c>
      <c r="C140" s="151">
        <v>0</v>
      </c>
      <c r="D140" s="151">
        <v>6.0948267762109813E-2</v>
      </c>
      <c r="E140" s="151">
        <v>0.13169211787996599</v>
      </c>
      <c r="F140" s="151">
        <v>0.35437147879596143</v>
      </c>
      <c r="G140" s="151">
        <v>0.25286120724010286</v>
      </c>
      <c r="H140" s="151">
        <v>0.28771407933317927</v>
      </c>
      <c r="I140" s="151">
        <v>0.33459984094200296</v>
      </c>
      <c r="J140" s="151">
        <v>0</v>
      </c>
      <c r="K140" s="151">
        <v>0.14965592013885784</v>
      </c>
      <c r="L140" s="151">
        <v>3.8397767272609649E-2</v>
      </c>
      <c r="M140" s="151">
        <v>0.32585277730050893</v>
      </c>
      <c r="N140" s="151">
        <v>0.17929983442469977</v>
      </c>
      <c r="O140" s="151">
        <v>0.2084924380507599</v>
      </c>
      <c r="P140" s="151">
        <v>0.44632666475567351</v>
      </c>
      <c r="Q140" s="151">
        <v>0.39402315834268237</v>
      </c>
    </row>
    <row r="141" spans="1:17" x14ac:dyDescent="0.25">
      <c r="A141" s="152" t="s">
        <v>187</v>
      </c>
      <c r="B141" s="151">
        <v>0.71910354434843426</v>
      </c>
      <c r="C141" s="151">
        <v>0.74209372743177626</v>
      </c>
      <c r="D141" s="151">
        <v>0.93426593573501326</v>
      </c>
      <c r="E141" s="151">
        <v>0.95036237551087477</v>
      </c>
      <c r="F141" s="151">
        <v>0.93936231729219788</v>
      </c>
      <c r="G141" s="151">
        <v>1.0130685840322489</v>
      </c>
      <c r="H141" s="151">
        <v>1.0627999605877481</v>
      </c>
      <c r="I141" s="151">
        <v>0.99888201982656588</v>
      </c>
      <c r="J141" s="151">
        <v>0.76501188258673825</v>
      </c>
      <c r="K141" s="151">
        <v>0.89330007290601088</v>
      </c>
      <c r="L141" s="151">
        <v>1.0498148773484712</v>
      </c>
      <c r="M141" s="151">
        <v>1.0223900164081878</v>
      </c>
      <c r="N141" s="151">
        <v>1.0127004200894396</v>
      </c>
      <c r="O141" s="151">
        <v>0.89409572794520442</v>
      </c>
      <c r="P141" s="151">
        <v>0.81002754744011496</v>
      </c>
      <c r="Q141" s="151">
        <v>0.53538757914547641</v>
      </c>
    </row>
    <row r="142" spans="1:17" x14ac:dyDescent="0.25">
      <c r="A142" s="150" t="s">
        <v>33</v>
      </c>
      <c r="B142" s="87">
        <v>0</v>
      </c>
      <c r="C142" s="87">
        <v>0</v>
      </c>
      <c r="D142" s="87">
        <v>0</v>
      </c>
      <c r="E142" s="87">
        <v>0</v>
      </c>
      <c r="F142" s="87">
        <v>0</v>
      </c>
      <c r="G142" s="87">
        <v>0</v>
      </c>
      <c r="H142" s="87">
        <v>0</v>
      </c>
      <c r="I142" s="87">
        <v>0</v>
      </c>
      <c r="J142" s="87">
        <v>0</v>
      </c>
      <c r="K142" s="87">
        <v>0</v>
      </c>
      <c r="L142" s="87">
        <v>0</v>
      </c>
      <c r="M142" s="87">
        <v>0</v>
      </c>
      <c r="N142" s="87">
        <v>0</v>
      </c>
      <c r="O142" s="87">
        <v>0</v>
      </c>
      <c r="P142" s="87">
        <v>0</v>
      </c>
      <c r="Q142" s="87">
        <v>0</v>
      </c>
    </row>
    <row r="143" spans="1:17" x14ac:dyDescent="0.25">
      <c r="A143" s="150" t="s">
        <v>31</v>
      </c>
      <c r="B143" s="87">
        <v>0</v>
      </c>
      <c r="C143" s="87">
        <v>0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0</v>
      </c>
      <c r="J143" s="87">
        <v>0</v>
      </c>
      <c r="K143" s="87">
        <v>0</v>
      </c>
      <c r="L143" s="87">
        <v>0</v>
      </c>
      <c r="M143" s="87">
        <v>0</v>
      </c>
      <c r="N143" s="87">
        <v>0</v>
      </c>
      <c r="O143" s="87">
        <v>0</v>
      </c>
      <c r="P143" s="87">
        <v>0</v>
      </c>
      <c r="Q143" s="87">
        <v>0</v>
      </c>
    </row>
    <row r="144" spans="1:17" x14ac:dyDescent="0.25">
      <c r="A144" s="150" t="s">
        <v>30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125</v>
      </c>
      <c r="B145" s="87">
        <v>0.20548955316022302</v>
      </c>
      <c r="C145" s="87">
        <v>0.17505530450880805</v>
      </c>
      <c r="D145" s="87">
        <v>0.26733080213874549</v>
      </c>
      <c r="E145" s="87">
        <v>0.40132239332283481</v>
      </c>
      <c r="F145" s="87">
        <v>0.28541010430940594</v>
      </c>
      <c r="G145" s="87">
        <v>0.19942059477282892</v>
      </c>
      <c r="H145" s="87">
        <v>0.21529120281065123</v>
      </c>
      <c r="I145" s="87">
        <v>0.16582612287367471</v>
      </c>
      <c r="J145" s="87">
        <v>0.21149536901434646</v>
      </c>
      <c r="K145" s="87">
        <v>0.22561876703030495</v>
      </c>
      <c r="L145" s="87">
        <v>0.31441938234368455</v>
      </c>
      <c r="M145" s="87">
        <v>0.41117249822128038</v>
      </c>
      <c r="N145" s="87">
        <v>0.32035482901098972</v>
      </c>
      <c r="O145" s="87">
        <v>0.19632834730775264</v>
      </c>
      <c r="P145" s="87">
        <v>0.18705594920266869</v>
      </c>
      <c r="Q145" s="87">
        <v>7.6863608709424783E-2</v>
      </c>
    </row>
    <row r="146" spans="1:17" x14ac:dyDescent="0.25">
      <c r="A146" s="150" t="s">
        <v>29</v>
      </c>
      <c r="B146" s="87">
        <v>0</v>
      </c>
      <c r="C146" s="87">
        <v>0</v>
      </c>
      <c r="D146" s="87">
        <v>0</v>
      </c>
      <c r="E146" s="87">
        <v>0</v>
      </c>
      <c r="F146" s="87">
        <v>0</v>
      </c>
      <c r="G146" s="87">
        <v>0</v>
      </c>
      <c r="H146" s="87">
        <v>0</v>
      </c>
      <c r="I146" s="87">
        <v>0</v>
      </c>
      <c r="J146" s="87">
        <v>0</v>
      </c>
      <c r="K146" s="87">
        <v>0</v>
      </c>
      <c r="L146" s="87">
        <v>0</v>
      </c>
      <c r="M146" s="87">
        <v>0</v>
      </c>
      <c r="N146" s="87">
        <v>0</v>
      </c>
      <c r="O146" s="87">
        <v>0</v>
      </c>
      <c r="P146" s="87">
        <v>0</v>
      </c>
      <c r="Q146" s="87">
        <v>0</v>
      </c>
    </row>
    <row r="147" spans="1:17" x14ac:dyDescent="0.25">
      <c r="A147" s="150" t="s">
        <v>28</v>
      </c>
      <c r="B147" s="87">
        <v>0</v>
      </c>
      <c r="C147" s="87">
        <v>0</v>
      </c>
      <c r="D147" s="87">
        <v>0</v>
      </c>
      <c r="E147" s="87">
        <v>0</v>
      </c>
      <c r="F147" s="87">
        <v>0</v>
      </c>
      <c r="G147" s="87">
        <v>0</v>
      </c>
      <c r="H147" s="87">
        <v>0</v>
      </c>
      <c r="I147" s="87">
        <v>0</v>
      </c>
      <c r="J147" s="87">
        <v>0</v>
      </c>
      <c r="K147" s="87">
        <v>0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</row>
    <row r="148" spans="1:17" x14ac:dyDescent="0.25">
      <c r="A148" s="150" t="s">
        <v>26</v>
      </c>
      <c r="B148" s="87">
        <v>0.51361399118821127</v>
      </c>
      <c r="C148" s="87">
        <v>0.56703842292296824</v>
      </c>
      <c r="D148" s="87">
        <v>0.66693513359626777</v>
      </c>
      <c r="E148" s="87">
        <v>0.54903998218803995</v>
      </c>
      <c r="F148" s="87">
        <v>0.65395221298279194</v>
      </c>
      <c r="G148" s="87">
        <v>0.81364798925941995</v>
      </c>
      <c r="H148" s="87">
        <v>0.84750875777709689</v>
      </c>
      <c r="I148" s="87">
        <v>0.83305589695289117</v>
      </c>
      <c r="J148" s="87">
        <v>0.55351651357239173</v>
      </c>
      <c r="K148" s="87">
        <v>0.66768130587570595</v>
      </c>
      <c r="L148" s="87">
        <v>0.73539549500478674</v>
      </c>
      <c r="M148" s="87">
        <v>0.61121751818690739</v>
      </c>
      <c r="N148" s="87">
        <v>0.69234559107844995</v>
      </c>
      <c r="O148" s="87">
        <v>0.69776738063745181</v>
      </c>
      <c r="P148" s="87">
        <v>0.6229715982374463</v>
      </c>
      <c r="Q148" s="87">
        <v>0.45852397043605164</v>
      </c>
    </row>
    <row r="149" spans="1:17" x14ac:dyDescent="0.25">
      <c r="A149" s="150" t="s">
        <v>25</v>
      </c>
      <c r="B149" s="87">
        <v>0</v>
      </c>
      <c r="C149" s="87">
        <v>0</v>
      </c>
      <c r="D149" s="87">
        <v>0</v>
      </c>
      <c r="E149" s="87">
        <v>0</v>
      </c>
      <c r="F149" s="87">
        <v>0</v>
      </c>
      <c r="G149" s="87">
        <v>0</v>
      </c>
      <c r="H149" s="87">
        <v>0</v>
      </c>
      <c r="I149" s="87">
        <v>0</v>
      </c>
      <c r="J149" s="87">
        <v>0</v>
      </c>
      <c r="K149" s="87">
        <v>0</v>
      </c>
      <c r="L149" s="87">
        <v>0</v>
      </c>
      <c r="M149" s="87">
        <v>0</v>
      </c>
      <c r="N149" s="87">
        <v>0</v>
      </c>
      <c r="O149" s="87">
        <v>0</v>
      </c>
      <c r="P149" s="87">
        <v>0</v>
      </c>
      <c r="Q149" s="87">
        <v>0</v>
      </c>
    </row>
    <row r="150" spans="1:17" x14ac:dyDescent="0.25">
      <c r="A150" s="150" t="s">
        <v>86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22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2" t="s">
        <v>186</v>
      </c>
      <c r="B152" s="151">
        <v>0</v>
      </c>
      <c r="C152" s="151">
        <v>0</v>
      </c>
      <c r="D152" s="151">
        <v>0</v>
      </c>
      <c r="E152" s="151">
        <v>0</v>
      </c>
      <c r="F152" s="151">
        <v>0</v>
      </c>
      <c r="G152" s="151">
        <v>0</v>
      </c>
      <c r="H152" s="151">
        <v>0</v>
      </c>
      <c r="I152" s="151">
        <v>0</v>
      </c>
      <c r="J152" s="151">
        <v>0</v>
      </c>
      <c r="K152" s="151">
        <v>0</v>
      </c>
      <c r="L152" s="151">
        <v>0</v>
      </c>
      <c r="M152" s="151">
        <v>0</v>
      </c>
      <c r="N152" s="151">
        <v>0</v>
      </c>
      <c r="O152" s="151">
        <v>0</v>
      </c>
      <c r="P152" s="151">
        <v>0</v>
      </c>
      <c r="Q152" s="151">
        <v>0</v>
      </c>
    </row>
    <row r="153" spans="1:17" x14ac:dyDescent="0.25">
      <c r="A153" s="243" t="s">
        <v>179</v>
      </c>
      <c r="B153" s="242">
        <v>0</v>
      </c>
      <c r="C153" s="242">
        <v>0</v>
      </c>
      <c r="D153" s="242">
        <v>0</v>
      </c>
      <c r="E153" s="242">
        <v>0</v>
      </c>
      <c r="F153" s="242">
        <v>0</v>
      </c>
      <c r="G153" s="242">
        <v>0</v>
      </c>
      <c r="H153" s="242">
        <v>0</v>
      </c>
      <c r="I153" s="242">
        <v>0</v>
      </c>
      <c r="J153" s="242">
        <v>0</v>
      </c>
      <c r="K153" s="242">
        <v>0</v>
      </c>
      <c r="L153" s="242">
        <v>0</v>
      </c>
      <c r="M153" s="242">
        <v>0</v>
      </c>
      <c r="N153" s="242">
        <v>0</v>
      </c>
      <c r="O153" s="242">
        <v>0</v>
      </c>
      <c r="P153" s="242">
        <v>0</v>
      </c>
      <c r="Q153" s="242">
        <v>0</v>
      </c>
    </row>
    <row r="154" spans="1:17" x14ac:dyDescent="0.2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</row>
    <row r="155" spans="1:17" ht="12.75" x14ac:dyDescent="0.25">
      <c r="A155" s="98" t="s">
        <v>134</v>
      </c>
      <c r="B155" s="233"/>
      <c r="C155" s="233"/>
      <c r="D155" s="233"/>
      <c r="E155" s="233"/>
      <c r="F155" s="233"/>
      <c r="G155" s="233"/>
      <c r="H155" s="233"/>
      <c r="I155" s="233"/>
      <c r="J155" s="233"/>
      <c r="K155" s="233"/>
      <c r="L155" s="233"/>
      <c r="M155" s="233"/>
      <c r="N155" s="233"/>
      <c r="O155" s="233"/>
      <c r="P155" s="233"/>
      <c r="Q155" s="233"/>
    </row>
    <row r="156" spans="1:17" x14ac:dyDescent="0.2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</row>
    <row r="157" spans="1:17" x14ac:dyDescent="0.25">
      <c r="A157" s="78" t="s">
        <v>41</v>
      </c>
      <c r="B157" s="77">
        <f t="shared" ref="B157:Q157" si="0">SUM(B$158:B$164,B$166:B$167,B$169:B$172,B173)</f>
        <v>1</v>
      </c>
      <c r="C157" s="77">
        <f t="shared" si="0"/>
        <v>0.99999999999999978</v>
      </c>
      <c r="D157" s="77">
        <f t="shared" si="0"/>
        <v>1</v>
      </c>
      <c r="E157" s="77">
        <f t="shared" si="0"/>
        <v>0.99999999999999989</v>
      </c>
      <c r="F157" s="77">
        <f t="shared" si="0"/>
        <v>1.0000000000000002</v>
      </c>
      <c r="G157" s="77">
        <f t="shared" si="0"/>
        <v>1</v>
      </c>
      <c r="H157" s="77">
        <f t="shared" si="0"/>
        <v>0.99999999999999989</v>
      </c>
      <c r="I157" s="77">
        <f t="shared" si="0"/>
        <v>0.99999999999999989</v>
      </c>
      <c r="J157" s="77">
        <f t="shared" si="0"/>
        <v>0.99999999999999978</v>
      </c>
      <c r="K157" s="77">
        <f t="shared" si="0"/>
        <v>1</v>
      </c>
      <c r="L157" s="77">
        <f t="shared" si="0"/>
        <v>1</v>
      </c>
      <c r="M157" s="77">
        <f t="shared" si="0"/>
        <v>1</v>
      </c>
      <c r="N157" s="77">
        <f t="shared" si="0"/>
        <v>1</v>
      </c>
      <c r="O157" s="77">
        <f t="shared" si="0"/>
        <v>1</v>
      </c>
      <c r="P157" s="77">
        <f t="shared" si="0"/>
        <v>1</v>
      </c>
      <c r="Q157" s="77">
        <f t="shared" si="0"/>
        <v>1</v>
      </c>
    </row>
    <row r="158" spans="1:17" x14ac:dyDescent="0.25">
      <c r="A158" s="132" t="s">
        <v>83</v>
      </c>
      <c r="B158" s="240">
        <f t="shared" ref="B158:Q158" si="1">IF(B$6=0,0,B$6/B$5)</f>
        <v>0</v>
      </c>
      <c r="C158" s="240">
        <f t="shared" si="1"/>
        <v>0</v>
      </c>
      <c r="D158" s="240">
        <f t="shared" si="1"/>
        <v>0</v>
      </c>
      <c r="E158" s="240">
        <f t="shared" si="1"/>
        <v>0</v>
      </c>
      <c r="F158" s="240">
        <f t="shared" si="1"/>
        <v>0</v>
      </c>
      <c r="G158" s="240">
        <f t="shared" si="1"/>
        <v>0</v>
      </c>
      <c r="H158" s="240">
        <f t="shared" si="1"/>
        <v>0</v>
      </c>
      <c r="I158" s="240">
        <f t="shared" si="1"/>
        <v>0</v>
      </c>
      <c r="J158" s="240">
        <f t="shared" si="1"/>
        <v>0</v>
      </c>
      <c r="K158" s="240">
        <f t="shared" si="1"/>
        <v>0</v>
      </c>
      <c r="L158" s="240">
        <f t="shared" si="1"/>
        <v>0</v>
      </c>
      <c r="M158" s="240">
        <f t="shared" si="1"/>
        <v>0</v>
      </c>
      <c r="N158" s="240">
        <f t="shared" si="1"/>
        <v>0</v>
      </c>
      <c r="O158" s="240">
        <f t="shared" si="1"/>
        <v>0</v>
      </c>
      <c r="P158" s="240">
        <f t="shared" si="1"/>
        <v>0</v>
      </c>
      <c r="Q158" s="240">
        <f t="shared" si="1"/>
        <v>0</v>
      </c>
    </row>
    <row r="159" spans="1:17" x14ac:dyDescent="0.25">
      <c r="A159" s="76" t="s">
        <v>82</v>
      </c>
      <c r="B159" s="239">
        <f t="shared" ref="B159:Q159" si="2">IF(B$7=0,0,B$7/B$5)</f>
        <v>0</v>
      </c>
      <c r="C159" s="239">
        <f t="shared" si="2"/>
        <v>0</v>
      </c>
      <c r="D159" s="239">
        <f t="shared" si="2"/>
        <v>0</v>
      </c>
      <c r="E159" s="239">
        <f t="shared" si="2"/>
        <v>0</v>
      </c>
      <c r="F159" s="239">
        <f t="shared" si="2"/>
        <v>0</v>
      </c>
      <c r="G159" s="239">
        <f t="shared" si="2"/>
        <v>0</v>
      </c>
      <c r="H159" s="239">
        <f t="shared" si="2"/>
        <v>0</v>
      </c>
      <c r="I159" s="239">
        <f t="shared" si="2"/>
        <v>0</v>
      </c>
      <c r="J159" s="239">
        <f t="shared" si="2"/>
        <v>0</v>
      </c>
      <c r="K159" s="239">
        <f t="shared" si="2"/>
        <v>0</v>
      </c>
      <c r="L159" s="239">
        <f t="shared" si="2"/>
        <v>0</v>
      </c>
      <c r="M159" s="239">
        <f t="shared" si="2"/>
        <v>0</v>
      </c>
      <c r="N159" s="239">
        <f t="shared" si="2"/>
        <v>0</v>
      </c>
      <c r="O159" s="239">
        <f t="shared" si="2"/>
        <v>0</v>
      </c>
      <c r="P159" s="239">
        <f t="shared" si="2"/>
        <v>0</v>
      </c>
      <c r="Q159" s="239">
        <f t="shared" si="2"/>
        <v>0</v>
      </c>
    </row>
    <row r="160" spans="1:17" x14ac:dyDescent="0.25">
      <c r="A160" s="76" t="s">
        <v>81</v>
      </c>
      <c r="B160" s="239">
        <f t="shared" ref="B160:Q160" si="3">IF(B$8=0,0,B$8/B$5)</f>
        <v>0</v>
      </c>
      <c r="C160" s="239">
        <f t="shared" si="3"/>
        <v>0</v>
      </c>
      <c r="D160" s="239">
        <f t="shared" si="3"/>
        <v>0</v>
      </c>
      <c r="E160" s="239">
        <f t="shared" si="3"/>
        <v>0</v>
      </c>
      <c r="F160" s="239">
        <f t="shared" si="3"/>
        <v>0</v>
      </c>
      <c r="G160" s="239">
        <f t="shared" si="3"/>
        <v>0</v>
      </c>
      <c r="H160" s="239">
        <f t="shared" si="3"/>
        <v>0</v>
      </c>
      <c r="I160" s="239">
        <f t="shared" si="3"/>
        <v>0</v>
      </c>
      <c r="J160" s="239">
        <f t="shared" si="3"/>
        <v>0</v>
      </c>
      <c r="K160" s="239">
        <f t="shared" si="3"/>
        <v>0</v>
      </c>
      <c r="L160" s="239">
        <f t="shared" si="3"/>
        <v>0</v>
      </c>
      <c r="M160" s="239">
        <f t="shared" si="3"/>
        <v>0</v>
      </c>
      <c r="N160" s="239">
        <f t="shared" si="3"/>
        <v>0</v>
      </c>
      <c r="O160" s="239">
        <f t="shared" si="3"/>
        <v>0</v>
      </c>
      <c r="P160" s="239">
        <f t="shared" si="3"/>
        <v>0</v>
      </c>
      <c r="Q160" s="239">
        <f t="shared" si="3"/>
        <v>0</v>
      </c>
    </row>
    <row r="161" spans="1:17" x14ac:dyDescent="0.25">
      <c r="A161" s="76" t="s">
        <v>80</v>
      </c>
      <c r="B161" s="239">
        <f t="shared" ref="B161:Q161" si="4">IF(B$9=0,0,B$9/B$5)</f>
        <v>0</v>
      </c>
      <c r="C161" s="239">
        <f t="shared" si="4"/>
        <v>0</v>
      </c>
      <c r="D161" s="239">
        <f t="shared" si="4"/>
        <v>0</v>
      </c>
      <c r="E161" s="239">
        <f t="shared" si="4"/>
        <v>0</v>
      </c>
      <c r="F161" s="239">
        <f t="shared" si="4"/>
        <v>0</v>
      </c>
      <c r="G161" s="239">
        <f t="shared" si="4"/>
        <v>0</v>
      </c>
      <c r="H161" s="239">
        <f t="shared" si="4"/>
        <v>0</v>
      </c>
      <c r="I161" s="239">
        <f t="shared" si="4"/>
        <v>0</v>
      </c>
      <c r="J161" s="239">
        <f t="shared" si="4"/>
        <v>0</v>
      </c>
      <c r="K161" s="239">
        <f t="shared" si="4"/>
        <v>0</v>
      </c>
      <c r="L161" s="239">
        <f t="shared" si="4"/>
        <v>0</v>
      </c>
      <c r="M161" s="239">
        <f t="shared" si="4"/>
        <v>0</v>
      </c>
      <c r="N161" s="239">
        <f t="shared" si="4"/>
        <v>0</v>
      </c>
      <c r="O161" s="239">
        <f t="shared" si="4"/>
        <v>0</v>
      </c>
      <c r="P161" s="239">
        <f t="shared" si="4"/>
        <v>0</v>
      </c>
      <c r="Q161" s="239">
        <f t="shared" si="4"/>
        <v>0</v>
      </c>
    </row>
    <row r="162" spans="1:17" x14ac:dyDescent="0.25">
      <c r="A162" s="129" t="s">
        <v>79</v>
      </c>
      <c r="B162" s="238">
        <f t="shared" ref="B162:Q162" si="5">IF(B$10=0,0,B$10/B$5)</f>
        <v>3.6760222645876646E-2</v>
      </c>
      <c r="C162" s="238">
        <f t="shared" si="5"/>
        <v>2.4613346562771012E-2</v>
      </c>
      <c r="D162" s="238">
        <f t="shared" si="5"/>
        <v>3.8605528613107711E-2</v>
      </c>
      <c r="E162" s="238">
        <f t="shared" si="5"/>
        <v>3.4957912398951067E-2</v>
      </c>
      <c r="F162" s="238">
        <f t="shared" si="5"/>
        <v>3.0946302887782298E-2</v>
      </c>
      <c r="G162" s="238">
        <f t="shared" si="5"/>
        <v>3.474910997533074E-2</v>
      </c>
      <c r="H162" s="238">
        <f t="shared" si="5"/>
        <v>3.3749260220144947E-2</v>
      </c>
      <c r="I162" s="238">
        <f t="shared" si="5"/>
        <v>3.2257363228592413E-2</v>
      </c>
      <c r="J162" s="238">
        <f t="shared" si="5"/>
        <v>1.5182325740232212E-2</v>
      </c>
      <c r="K162" s="238">
        <f t="shared" si="5"/>
        <v>3.3591863814651804E-2</v>
      </c>
      <c r="L162" s="238">
        <f t="shared" si="5"/>
        <v>3.5717901301494617E-2</v>
      </c>
      <c r="M162" s="238">
        <f t="shared" si="5"/>
        <v>2.9072141338225523E-2</v>
      </c>
      <c r="N162" s="238">
        <f t="shared" si="5"/>
        <v>3.2112418323065682E-2</v>
      </c>
      <c r="O162" s="238">
        <f t="shared" si="5"/>
        <v>3.1318123777122432E-2</v>
      </c>
      <c r="P162" s="238">
        <f t="shared" si="5"/>
        <v>2.763797846955502E-2</v>
      </c>
      <c r="Q162" s="238">
        <f t="shared" si="5"/>
        <v>2.587475769367337E-2</v>
      </c>
    </row>
    <row r="163" spans="1:17" x14ac:dyDescent="0.25">
      <c r="A163" s="232" t="s">
        <v>185</v>
      </c>
      <c r="B163" s="241">
        <f t="shared" ref="B163:Q163" si="6">IF(B$15=0,0,B$15/B$5)</f>
        <v>0</v>
      </c>
      <c r="C163" s="241">
        <f t="shared" si="6"/>
        <v>0</v>
      </c>
      <c r="D163" s="241">
        <f t="shared" si="6"/>
        <v>0</v>
      </c>
      <c r="E163" s="241">
        <f t="shared" si="6"/>
        <v>0</v>
      </c>
      <c r="F163" s="241">
        <f t="shared" si="6"/>
        <v>0</v>
      </c>
      <c r="G163" s="241">
        <f t="shared" si="6"/>
        <v>0</v>
      </c>
      <c r="H163" s="241">
        <f t="shared" si="6"/>
        <v>0</v>
      </c>
      <c r="I163" s="241">
        <f t="shared" si="6"/>
        <v>0</v>
      </c>
      <c r="J163" s="241">
        <f t="shared" si="6"/>
        <v>0</v>
      </c>
      <c r="K163" s="241">
        <f t="shared" si="6"/>
        <v>0</v>
      </c>
      <c r="L163" s="241">
        <f t="shared" si="6"/>
        <v>0</v>
      </c>
      <c r="M163" s="241">
        <f t="shared" si="6"/>
        <v>0</v>
      </c>
      <c r="N163" s="241">
        <f t="shared" si="6"/>
        <v>0</v>
      </c>
      <c r="O163" s="241">
        <f t="shared" si="6"/>
        <v>0</v>
      </c>
      <c r="P163" s="241">
        <f t="shared" si="6"/>
        <v>0</v>
      </c>
      <c r="Q163" s="241">
        <f t="shared" si="6"/>
        <v>0</v>
      </c>
    </row>
    <row r="164" spans="1:17" x14ac:dyDescent="0.25">
      <c r="A164" s="127" t="s">
        <v>184</v>
      </c>
      <c r="B164" s="237">
        <f t="shared" ref="B164:Q164" si="7">IF(B$24=0,0,B$24/B$5)</f>
        <v>0.65333899950380936</v>
      </c>
      <c r="C164" s="237">
        <f t="shared" si="7"/>
        <v>0.67320632645399892</v>
      </c>
      <c r="D164" s="237">
        <f t="shared" si="7"/>
        <v>0.63683414381649273</v>
      </c>
      <c r="E164" s="237">
        <f t="shared" si="7"/>
        <v>0.63982408648974898</v>
      </c>
      <c r="F164" s="237">
        <f t="shared" si="7"/>
        <v>0.57109497950431143</v>
      </c>
      <c r="G164" s="237">
        <f t="shared" si="7"/>
        <v>0.5874824635998539</v>
      </c>
      <c r="H164" s="237">
        <f t="shared" si="7"/>
        <v>0.57649712491018501</v>
      </c>
      <c r="I164" s="237">
        <f t="shared" si="7"/>
        <v>0.56313448313639969</v>
      </c>
      <c r="J164" s="237">
        <f t="shared" si="7"/>
        <v>0.65179717241794854</v>
      </c>
      <c r="K164" s="237">
        <f t="shared" si="7"/>
        <v>0.57733744470050896</v>
      </c>
      <c r="L164" s="237">
        <f t="shared" si="7"/>
        <v>0.60052518001509492</v>
      </c>
      <c r="M164" s="237">
        <f t="shared" si="7"/>
        <v>0.51657983466318869</v>
      </c>
      <c r="N164" s="237">
        <f t="shared" si="7"/>
        <v>0.53870379821081815</v>
      </c>
      <c r="O164" s="237">
        <f t="shared" si="7"/>
        <v>0.50163302180902902</v>
      </c>
      <c r="P164" s="237">
        <f t="shared" si="7"/>
        <v>0.45273657219508617</v>
      </c>
      <c r="Q164" s="237">
        <f t="shared" si="7"/>
        <v>0.41828281120317823</v>
      </c>
    </row>
    <row r="165" spans="1:17" x14ac:dyDescent="0.25">
      <c r="A165" s="127" t="s">
        <v>181</v>
      </c>
      <c r="B165" s="237">
        <f t="shared" ref="B165:Q165" si="8">IF(B$35=0,0,B$35/B$5)</f>
        <v>1.2211727526571247E-2</v>
      </c>
      <c r="C165" s="237">
        <f t="shared" si="8"/>
        <v>0</v>
      </c>
      <c r="D165" s="237">
        <f t="shared" si="8"/>
        <v>3.9602953833078429E-2</v>
      </c>
      <c r="E165" s="237">
        <f t="shared" si="8"/>
        <v>8.520151129344182E-2</v>
      </c>
      <c r="F165" s="237">
        <f t="shared" si="8"/>
        <v>0.19091078108893525</v>
      </c>
      <c r="G165" s="237">
        <f t="shared" si="8"/>
        <v>0.1323270241798154</v>
      </c>
      <c r="H165" s="237">
        <f t="shared" si="8"/>
        <v>0.14013818074811277</v>
      </c>
      <c r="I165" s="237">
        <f t="shared" si="8"/>
        <v>0.16252132204884251</v>
      </c>
      <c r="J165" s="237">
        <f t="shared" si="8"/>
        <v>0</v>
      </c>
      <c r="K165" s="237">
        <f t="shared" si="8"/>
        <v>8.8564594093673399E-2</v>
      </c>
      <c r="L165" s="237">
        <f t="shared" si="8"/>
        <v>2.0497045427284581E-2</v>
      </c>
      <c r="M165" s="237">
        <f t="shared" si="8"/>
        <v>0.16226973982715459</v>
      </c>
      <c r="N165" s="237">
        <f t="shared" si="8"/>
        <v>9.6761971187109469E-2</v>
      </c>
      <c r="O165" s="237">
        <f t="shared" si="8"/>
        <v>0.12325050663480504</v>
      </c>
      <c r="P165" s="237">
        <f t="shared" si="8"/>
        <v>0.24597671807084343</v>
      </c>
      <c r="Q165" s="237">
        <f t="shared" si="8"/>
        <v>0.29788440014541806</v>
      </c>
    </row>
    <row r="166" spans="1:17" x14ac:dyDescent="0.25">
      <c r="A166" s="142" t="s">
        <v>190</v>
      </c>
      <c r="B166" s="235">
        <f t="shared" ref="B166:Q166" si="9">IF(B$36=0,0,B$36/B$5)</f>
        <v>1.2211727526571247E-2</v>
      </c>
      <c r="C166" s="235">
        <f t="shared" si="9"/>
        <v>0</v>
      </c>
      <c r="D166" s="235">
        <f t="shared" si="9"/>
        <v>3.9602953833078429E-2</v>
      </c>
      <c r="E166" s="235">
        <f t="shared" si="9"/>
        <v>8.520151129344182E-2</v>
      </c>
      <c r="F166" s="235">
        <f t="shared" si="9"/>
        <v>0.19091078108893525</v>
      </c>
      <c r="G166" s="235">
        <f t="shared" si="9"/>
        <v>0.1323270241798154</v>
      </c>
      <c r="H166" s="235">
        <f t="shared" si="9"/>
        <v>0.14013818074811277</v>
      </c>
      <c r="I166" s="235">
        <f t="shared" si="9"/>
        <v>0.16252132204884251</v>
      </c>
      <c r="J166" s="235">
        <f t="shared" si="9"/>
        <v>0</v>
      </c>
      <c r="K166" s="235">
        <f t="shared" si="9"/>
        <v>8.8564594093673399E-2</v>
      </c>
      <c r="L166" s="235">
        <f t="shared" si="9"/>
        <v>2.0497045427284581E-2</v>
      </c>
      <c r="M166" s="235">
        <f t="shared" si="9"/>
        <v>0.16226973982715459</v>
      </c>
      <c r="N166" s="235">
        <f t="shared" si="9"/>
        <v>9.6761971187109469E-2</v>
      </c>
      <c r="O166" s="235">
        <f t="shared" si="9"/>
        <v>0.12325050663480504</v>
      </c>
      <c r="P166" s="235">
        <f t="shared" si="9"/>
        <v>0.24597671807084343</v>
      </c>
      <c r="Q166" s="235">
        <f t="shared" si="9"/>
        <v>0.29788440014541806</v>
      </c>
    </row>
    <row r="167" spans="1:17" x14ac:dyDescent="0.25">
      <c r="A167" s="142" t="s">
        <v>189</v>
      </c>
      <c r="B167" s="235">
        <f t="shared" ref="B167:Q167" si="10">IF(B$42=0,0,B$42/B$5)</f>
        <v>0</v>
      </c>
      <c r="C167" s="235">
        <f t="shared" si="10"/>
        <v>0</v>
      </c>
      <c r="D167" s="235">
        <f t="shared" si="10"/>
        <v>0</v>
      </c>
      <c r="E167" s="235">
        <f t="shared" si="10"/>
        <v>0</v>
      </c>
      <c r="F167" s="235">
        <f t="shared" si="10"/>
        <v>0</v>
      </c>
      <c r="G167" s="235">
        <f t="shared" si="10"/>
        <v>0</v>
      </c>
      <c r="H167" s="235">
        <f t="shared" si="10"/>
        <v>0</v>
      </c>
      <c r="I167" s="235">
        <f t="shared" si="10"/>
        <v>0</v>
      </c>
      <c r="J167" s="235">
        <f t="shared" si="10"/>
        <v>0</v>
      </c>
      <c r="K167" s="235">
        <f t="shared" si="10"/>
        <v>0</v>
      </c>
      <c r="L167" s="235">
        <f t="shared" si="10"/>
        <v>0</v>
      </c>
      <c r="M167" s="235">
        <f t="shared" si="10"/>
        <v>0</v>
      </c>
      <c r="N167" s="235">
        <f t="shared" si="10"/>
        <v>0</v>
      </c>
      <c r="O167" s="235">
        <f t="shared" si="10"/>
        <v>0</v>
      </c>
      <c r="P167" s="235">
        <f t="shared" si="10"/>
        <v>0</v>
      </c>
      <c r="Q167" s="235">
        <f t="shared" si="10"/>
        <v>0</v>
      </c>
    </row>
    <row r="168" spans="1:17" x14ac:dyDescent="0.25">
      <c r="A168" s="127" t="s">
        <v>180</v>
      </c>
      <c r="B168" s="236">
        <f t="shared" ref="B168:Q168" si="11">IF(B$43=0,0,B$43/B$5)</f>
        <v>5.8185906260114037E-2</v>
      </c>
      <c r="C168" s="236">
        <f t="shared" si="11"/>
        <v>5.8539680561217215E-2</v>
      </c>
      <c r="D168" s="236">
        <f t="shared" si="11"/>
        <v>5.9628694547013548E-2</v>
      </c>
      <c r="E168" s="236">
        <f t="shared" si="11"/>
        <v>6.411630101547254E-2</v>
      </c>
      <c r="F168" s="236">
        <f t="shared" si="11"/>
        <v>6.9461057237175175E-2</v>
      </c>
      <c r="G168" s="236">
        <f t="shared" si="11"/>
        <v>6.5394564544542177E-2</v>
      </c>
      <c r="H168" s="236">
        <f t="shared" si="11"/>
        <v>6.5225233473393554E-2</v>
      </c>
      <c r="I168" s="236">
        <f t="shared" si="11"/>
        <v>6.6655597362749466E-2</v>
      </c>
      <c r="J168" s="236">
        <f t="shared" si="11"/>
        <v>6.1102424101175272E-2</v>
      </c>
      <c r="K168" s="236">
        <f t="shared" si="11"/>
        <v>5.9621601979411597E-2</v>
      </c>
      <c r="L168" s="236">
        <f t="shared" si="11"/>
        <v>5.4432829901981825E-2</v>
      </c>
      <c r="M168" s="236">
        <f t="shared" si="11"/>
        <v>6.1051453148868874E-2</v>
      </c>
      <c r="N168" s="236">
        <f t="shared" si="11"/>
        <v>5.6518628811651019E-2</v>
      </c>
      <c r="O168" s="236">
        <f t="shared" si="11"/>
        <v>6.0122132675907367E-2</v>
      </c>
      <c r="P168" s="236">
        <f t="shared" si="11"/>
        <v>6.4712544868550978E-2</v>
      </c>
      <c r="Q168" s="236">
        <f t="shared" si="11"/>
        <v>6.7367476346151922E-2</v>
      </c>
    </row>
    <row r="169" spans="1:17" x14ac:dyDescent="0.25">
      <c r="A169" s="142" t="s">
        <v>188</v>
      </c>
      <c r="B169" s="235">
        <f t="shared" ref="B169:Q169" si="12">IF(B$44=0,0,B$44/B$5)</f>
        <v>1.3738193467393404E-3</v>
      </c>
      <c r="C169" s="235">
        <f t="shared" si="12"/>
        <v>0</v>
      </c>
      <c r="D169" s="235">
        <f t="shared" si="12"/>
        <v>4.2518124760141749E-3</v>
      </c>
      <c r="E169" s="235">
        <f t="shared" si="12"/>
        <v>8.4794239294074692E-3</v>
      </c>
      <c r="F169" s="235">
        <f t="shared" si="12"/>
        <v>1.9800624236800228E-2</v>
      </c>
      <c r="G169" s="235">
        <f t="shared" si="12"/>
        <v>1.4309132927163576E-2</v>
      </c>
      <c r="H169" s="235">
        <f t="shared" si="12"/>
        <v>1.5095048698594933E-2</v>
      </c>
      <c r="I169" s="235">
        <f t="shared" si="12"/>
        <v>1.76873814378452E-2</v>
      </c>
      <c r="J169" s="235">
        <f t="shared" si="12"/>
        <v>0</v>
      </c>
      <c r="K169" s="235">
        <f t="shared" si="12"/>
        <v>9.418345918497795E-3</v>
      </c>
      <c r="L169" s="235">
        <f t="shared" si="12"/>
        <v>2.2132490311041115E-3</v>
      </c>
      <c r="M169" s="235">
        <f t="shared" si="12"/>
        <v>1.6131467525982941E-2</v>
      </c>
      <c r="N169" s="235">
        <f t="shared" si="12"/>
        <v>9.6748202715798894E-3</v>
      </c>
      <c r="O169" s="235">
        <f t="shared" si="12"/>
        <v>1.2484041238358144E-2</v>
      </c>
      <c r="P169" s="235">
        <f t="shared" si="12"/>
        <v>2.5344147286369585E-2</v>
      </c>
      <c r="Q169" s="235">
        <f t="shared" si="12"/>
        <v>3.0995057980658176E-2</v>
      </c>
    </row>
    <row r="170" spans="1:17" x14ac:dyDescent="0.25">
      <c r="A170" s="142" t="s">
        <v>187</v>
      </c>
      <c r="B170" s="235">
        <f t="shared" ref="B170:Q170" si="13">IF(B$45=0,0,B$45/B$5)</f>
        <v>5.6812086913374693E-2</v>
      </c>
      <c r="C170" s="235">
        <f t="shared" si="13"/>
        <v>5.8539680561217215E-2</v>
      </c>
      <c r="D170" s="235">
        <f t="shared" si="13"/>
        <v>5.5376882070999368E-2</v>
      </c>
      <c r="E170" s="235">
        <f t="shared" si="13"/>
        <v>5.5636877086065073E-2</v>
      </c>
      <c r="F170" s="235">
        <f t="shared" si="13"/>
        <v>4.966043300037494E-2</v>
      </c>
      <c r="G170" s="235">
        <f t="shared" si="13"/>
        <v>5.1085431617378607E-2</v>
      </c>
      <c r="H170" s="235">
        <f t="shared" si="13"/>
        <v>5.0130184774798615E-2</v>
      </c>
      <c r="I170" s="235">
        <f t="shared" si="13"/>
        <v>4.8968215924904267E-2</v>
      </c>
      <c r="J170" s="235">
        <f t="shared" si="13"/>
        <v>6.1102424101175272E-2</v>
      </c>
      <c r="K170" s="235">
        <f t="shared" si="13"/>
        <v>5.0203256060913796E-2</v>
      </c>
      <c r="L170" s="235">
        <f t="shared" si="13"/>
        <v>5.2219580870877712E-2</v>
      </c>
      <c r="M170" s="235">
        <f t="shared" si="13"/>
        <v>4.4919985622885933E-2</v>
      </c>
      <c r="N170" s="235">
        <f t="shared" si="13"/>
        <v>4.6843808540071127E-2</v>
      </c>
      <c r="O170" s="235">
        <f t="shared" si="13"/>
        <v>4.7638091437549233E-2</v>
      </c>
      <c r="P170" s="235">
        <f t="shared" si="13"/>
        <v>3.9368397582181386E-2</v>
      </c>
      <c r="Q170" s="235">
        <f t="shared" si="13"/>
        <v>3.6372418365493757E-2</v>
      </c>
    </row>
    <row r="171" spans="1:17" x14ac:dyDescent="0.25">
      <c r="A171" s="142" t="s">
        <v>186</v>
      </c>
      <c r="B171" s="235">
        <f t="shared" ref="B171:Q171" si="14">IF(B$56=0,0,B$56/B$5)</f>
        <v>0</v>
      </c>
      <c r="C171" s="235">
        <f t="shared" si="14"/>
        <v>0</v>
      </c>
      <c r="D171" s="235">
        <f t="shared" si="14"/>
        <v>0</v>
      </c>
      <c r="E171" s="235">
        <f t="shared" si="14"/>
        <v>0</v>
      </c>
      <c r="F171" s="235">
        <f t="shared" si="14"/>
        <v>0</v>
      </c>
      <c r="G171" s="235">
        <f t="shared" si="14"/>
        <v>0</v>
      </c>
      <c r="H171" s="235">
        <f t="shared" si="14"/>
        <v>0</v>
      </c>
      <c r="I171" s="235">
        <f t="shared" si="14"/>
        <v>0</v>
      </c>
      <c r="J171" s="235">
        <f t="shared" si="14"/>
        <v>0</v>
      </c>
      <c r="K171" s="235">
        <f t="shared" si="14"/>
        <v>0</v>
      </c>
      <c r="L171" s="235">
        <f t="shared" si="14"/>
        <v>0</v>
      </c>
      <c r="M171" s="235">
        <f t="shared" si="14"/>
        <v>0</v>
      </c>
      <c r="N171" s="235">
        <f t="shared" si="14"/>
        <v>0</v>
      </c>
      <c r="O171" s="235">
        <f t="shared" si="14"/>
        <v>0</v>
      </c>
      <c r="P171" s="235">
        <f t="shared" si="14"/>
        <v>0</v>
      </c>
      <c r="Q171" s="235">
        <f t="shared" si="14"/>
        <v>0</v>
      </c>
    </row>
    <row r="172" spans="1:17" x14ac:dyDescent="0.25">
      <c r="A172" s="127" t="s">
        <v>179</v>
      </c>
      <c r="B172" s="236">
        <f t="shared" ref="B172:Q172" si="15">IF(B$57=0,0,B$57/B$5)</f>
        <v>0</v>
      </c>
      <c r="C172" s="236">
        <f t="shared" si="15"/>
        <v>0</v>
      </c>
      <c r="D172" s="236">
        <f t="shared" si="15"/>
        <v>0</v>
      </c>
      <c r="E172" s="236">
        <f t="shared" si="15"/>
        <v>0</v>
      </c>
      <c r="F172" s="236">
        <f t="shared" si="15"/>
        <v>0</v>
      </c>
      <c r="G172" s="236">
        <f t="shared" si="15"/>
        <v>0</v>
      </c>
      <c r="H172" s="236">
        <f t="shared" si="15"/>
        <v>0</v>
      </c>
      <c r="I172" s="236">
        <f t="shared" si="15"/>
        <v>0</v>
      </c>
      <c r="J172" s="236">
        <f t="shared" si="15"/>
        <v>0</v>
      </c>
      <c r="K172" s="236">
        <f t="shared" si="15"/>
        <v>0</v>
      </c>
      <c r="L172" s="236">
        <f t="shared" si="15"/>
        <v>0</v>
      </c>
      <c r="M172" s="236">
        <f t="shared" si="15"/>
        <v>0</v>
      </c>
      <c r="N172" s="236">
        <f t="shared" si="15"/>
        <v>0</v>
      </c>
      <c r="O172" s="236">
        <f t="shared" si="15"/>
        <v>0</v>
      </c>
      <c r="P172" s="236">
        <f t="shared" si="15"/>
        <v>0</v>
      </c>
      <c r="Q172" s="236">
        <f t="shared" si="15"/>
        <v>0</v>
      </c>
    </row>
    <row r="173" spans="1:17" x14ac:dyDescent="0.25">
      <c r="A173" s="177" t="s">
        <v>98</v>
      </c>
      <c r="B173" s="209">
        <f t="shared" ref="B173:Q173" si="16">IF(B$58=0,0,B$58/B$5)</f>
        <v>0.23950314406362871</v>
      </c>
      <c r="C173" s="209">
        <f t="shared" si="16"/>
        <v>0.24364064642201266</v>
      </c>
      <c r="D173" s="209">
        <f t="shared" si="16"/>
        <v>0.22532867919030761</v>
      </c>
      <c r="E173" s="209">
        <f t="shared" si="16"/>
        <v>0.17590018880238556</v>
      </c>
      <c r="F173" s="209">
        <f t="shared" si="16"/>
        <v>0.13758687928179608</v>
      </c>
      <c r="G173" s="209">
        <f t="shared" si="16"/>
        <v>0.18004683770045779</v>
      </c>
      <c r="H173" s="209">
        <f t="shared" si="16"/>
        <v>0.18439020064816369</v>
      </c>
      <c r="I173" s="209">
        <f t="shared" si="16"/>
        <v>0.17543123422341578</v>
      </c>
      <c r="J173" s="209">
        <f t="shared" si="16"/>
        <v>0.27191807774064369</v>
      </c>
      <c r="K173" s="209">
        <f t="shared" si="16"/>
        <v>0.24088449541175411</v>
      </c>
      <c r="L173" s="209">
        <f t="shared" si="16"/>
        <v>0.288827043354144</v>
      </c>
      <c r="M173" s="209">
        <f t="shared" si="16"/>
        <v>0.23102683102256225</v>
      </c>
      <c r="N173" s="209">
        <f t="shared" si="16"/>
        <v>0.27590318346735576</v>
      </c>
      <c r="O173" s="209">
        <f t="shared" si="16"/>
        <v>0.28367621510313612</v>
      </c>
      <c r="P173" s="209">
        <f t="shared" si="16"/>
        <v>0.20893618639596445</v>
      </c>
      <c r="Q173" s="209">
        <f t="shared" si="16"/>
        <v>0.19059055461157834</v>
      </c>
    </row>
    <row r="174" spans="1:17" x14ac:dyDescent="0.2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</row>
    <row r="175" spans="1:17" x14ac:dyDescent="0.25">
      <c r="A175" s="78" t="s">
        <v>40</v>
      </c>
      <c r="B175" s="77">
        <f t="shared" ref="B175:Q175" si="17">SUM(B$176:B$180,B$182:B$183,B$185:B$186,B$188:B$191,B192)</f>
        <v>1</v>
      </c>
      <c r="C175" s="77">
        <f t="shared" si="17"/>
        <v>1</v>
      </c>
      <c r="D175" s="77">
        <f t="shared" si="17"/>
        <v>1</v>
      </c>
      <c r="E175" s="77">
        <f t="shared" si="17"/>
        <v>1.0000000000000002</v>
      </c>
      <c r="F175" s="77">
        <f t="shared" si="17"/>
        <v>0.99999999999999989</v>
      </c>
      <c r="G175" s="77">
        <f t="shared" si="17"/>
        <v>1</v>
      </c>
      <c r="H175" s="77">
        <f t="shared" si="17"/>
        <v>1.0000000000000002</v>
      </c>
      <c r="I175" s="77">
        <f t="shared" si="17"/>
        <v>0.99999999999999978</v>
      </c>
      <c r="J175" s="77">
        <f t="shared" si="17"/>
        <v>1</v>
      </c>
      <c r="K175" s="77">
        <f t="shared" si="17"/>
        <v>1</v>
      </c>
      <c r="L175" s="77">
        <f t="shared" si="17"/>
        <v>1</v>
      </c>
      <c r="M175" s="77">
        <f t="shared" si="17"/>
        <v>1</v>
      </c>
      <c r="N175" s="77">
        <f t="shared" si="17"/>
        <v>1</v>
      </c>
      <c r="O175" s="77">
        <f t="shared" si="17"/>
        <v>0.99999999999999989</v>
      </c>
      <c r="P175" s="77">
        <f t="shared" si="17"/>
        <v>1</v>
      </c>
      <c r="Q175" s="77">
        <f t="shared" si="17"/>
        <v>0.99999999999999978</v>
      </c>
    </row>
    <row r="176" spans="1:17" x14ac:dyDescent="0.25">
      <c r="A176" s="132" t="s">
        <v>83</v>
      </c>
      <c r="B176" s="240">
        <f t="shared" ref="B176:Q176" si="18">IF(B$61=0,0,B$61/B$60)</f>
        <v>0</v>
      </c>
      <c r="C176" s="240">
        <f t="shared" si="18"/>
        <v>0</v>
      </c>
      <c r="D176" s="240">
        <f t="shared" si="18"/>
        <v>0</v>
      </c>
      <c r="E176" s="240">
        <f t="shared" si="18"/>
        <v>0</v>
      </c>
      <c r="F176" s="240">
        <f t="shared" si="18"/>
        <v>0</v>
      </c>
      <c r="G176" s="240">
        <f t="shared" si="18"/>
        <v>0</v>
      </c>
      <c r="H176" s="240">
        <f t="shared" si="18"/>
        <v>0</v>
      </c>
      <c r="I176" s="240">
        <f t="shared" si="18"/>
        <v>0</v>
      </c>
      <c r="J176" s="240">
        <f t="shared" si="18"/>
        <v>0</v>
      </c>
      <c r="K176" s="240">
        <f t="shared" si="18"/>
        <v>0</v>
      </c>
      <c r="L176" s="240">
        <f t="shared" si="18"/>
        <v>0</v>
      </c>
      <c r="M176" s="240">
        <f t="shared" si="18"/>
        <v>0</v>
      </c>
      <c r="N176" s="240">
        <f t="shared" si="18"/>
        <v>0</v>
      </c>
      <c r="O176" s="240">
        <f t="shared" si="18"/>
        <v>0</v>
      </c>
      <c r="P176" s="240">
        <f t="shared" si="18"/>
        <v>0</v>
      </c>
      <c r="Q176" s="240">
        <f t="shared" si="18"/>
        <v>0</v>
      </c>
    </row>
    <row r="177" spans="1:17" x14ac:dyDescent="0.25">
      <c r="A177" s="76" t="s">
        <v>82</v>
      </c>
      <c r="B177" s="239">
        <f t="shared" ref="B177:Q177" si="19">IF(B$62=0,0,B$62/B$60)</f>
        <v>0</v>
      </c>
      <c r="C177" s="239">
        <f t="shared" si="19"/>
        <v>0</v>
      </c>
      <c r="D177" s="239">
        <f t="shared" si="19"/>
        <v>0</v>
      </c>
      <c r="E177" s="239">
        <f t="shared" si="19"/>
        <v>0</v>
      </c>
      <c r="F177" s="239">
        <f t="shared" si="19"/>
        <v>0</v>
      </c>
      <c r="G177" s="239">
        <f t="shared" si="19"/>
        <v>0</v>
      </c>
      <c r="H177" s="239">
        <f t="shared" si="19"/>
        <v>0</v>
      </c>
      <c r="I177" s="239">
        <f t="shared" si="19"/>
        <v>0</v>
      </c>
      <c r="J177" s="239">
        <f t="shared" si="19"/>
        <v>0</v>
      </c>
      <c r="K177" s="239">
        <f t="shared" si="19"/>
        <v>0</v>
      </c>
      <c r="L177" s="239">
        <f t="shared" si="19"/>
        <v>0</v>
      </c>
      <c r="M177" s="239">
        <f t="shared" si="19"/>
        <v>0</v>
      </c>
      <c r="N177" s="239">
        <f t="shared" si="19"/>
        <v>0</v>
      </c>
      <c r="O177" s="239">
        <f t="shared" si="19"/>
        <v>0</v>
      </c>
      <c r="P177" s="239">
        <f t="shared" si="19"/>
        <v>0</v>
      </c>
      <c r="Q177" s="239">
        <f t="shared" si="19"/>
        <v>0</v>
      </c>
    </row>
    <row r="178" spans="1:17" x14ac:dyDescent="0.25">
      <c r="A178" s="76" t="s">
        <v>81</v>
      </c>
      <c r="B178" s="239">
        <f t="shared" ref="B178:Q178" si="20">IF(B$63=0,0,B$63/B$60)</f>
        <v>0</v>
      </c>
      <c r="C178" s="239">
        <f t="shared" si="20"/>
        <v>0</v>
      </c>
      <c r="D178" s="239">
        <f t="shared" si="20"/>
        <v>0</v>
      </c>
      <c r="E178" s="239">
        <f t="shared" si="20"/>
        <v>0</v>
      </c>
      <c r="F178" s="239">
        <f t="shared" si="20"/>
        <v>0</v>
      </c>
      <c r="G178" s="239">
        <f t="shared" si="20"/>
        <v>0</v>
      </c>
      <c r="H178" s="239">
        <f t="shared" si="20"/>
        <v>0</v>
      </c>
      <c r="I178" s="239">
        <f t="shared" si="20"/>
        <v>0</v>
      </c>
      <c r="J178" s="239">
        <f t="shared" si="20"/>
        <v>0</v>
      </c>
      <c r="K178" s="239">
        <f t="shared" si="20"/>
        <v>0</v>
      </c>
      <c r="L178" s="239">
        <f t="shared" si="20"/>
        <v>0</v>
      </c>
      <c r="M178" s="239">
        <f t="shared" si="20"/>
        <v>0</v>
      </c>
      <c r="N178" s="239">
        <f t="shared" si="20"/>
        <v>0</v>
      </c>
      <c r="O178" s="239">
        <f t="shared" si="20"/>
        <v>0</v>
      </c>
      <c r="P178" s="239">
        <f t="shared" si="20"/>
        <v>0</v>
      </c>
      <c r="Q178" s="239">
        <f t="shared" si="20"/>
        <v>0</v>
      </c>
    </row>
    <row r="179" spans="1:17" x14ac:dyDescent="0.25">
      <c r="A179" s="76" t="s">
        <v>80</v>
      </c>
      <c r="B179" s="239">
        <f t="shared" ref="B179:Q179" si="21">IF(B$64=0,0,B$64/B$60)</f>
        <v>0</v>
      </c>
      <c r="C179" s="239">
        <f t="shared" si="21"/>
        <v>0</v>
      </c>
      <c r="D179" s="239">
        <f t="shared" si="21"/>
        <v>0</v>
      </c>
      <c r="E179" s="239">
        <f t="shared" si="21"/>
        <v>0</v>
      </c>
      <c r="F179" s="239">
        <f t="shared" si="21"/>
        <v>0</v>
      </c>
      <c r="G179" s="239">
        <f t="shared" si="21"/>
        <v>0</v>
      </c>
      <c r="H179" s="239">
        <f t="shared" si="21"/>
        <v>0</v>
      </c>
      <c r="I179" s="239">
        <f t="shared" si="21"/>
        <v>0</v>
      </c>
      <c r="J179" s="239">
        <f t="shared" si="21"/>
        <v>0</v>
      </c>
      <c r="K179" s="239">
        <f t="shared" si="21"/>
        <v>0</v>
      </c>
      <c r="L179" s="239">
        <f t="shared" si="21"/>
        <v>0</v>
      </c>
      <c r="M179" s="239">
        <f t="shared" si="21"/>
        <v>0</v>
      </c>
      <c r="N179" s="239">
        <f t="shared" si="21"/>
        <v>0</v>
      </c>
      <c r="O179" s="239">
        <f t="shared" si="21"/>
        <v>0</v>
      </c>
      <c r="P179" s="239">
        <f t="shared" si="21"/>
        <v>0</v>
      </c>
      <c r="Q179" s="239">
        <f t="shared" si="21"/>
        <v>0</v>
      </c>
    </row>
    <row r="180" spans="1:17" x14ac:dyDescent="0.25">
      <c r="A180" s="129" t="s">
        <v>79</v>
      </c>
      <c r="B180" s="238">
        <f t="shared" ref="B180:Q180" si="22">IF(B$65=0,0,B$65/B$60)</f>
        <v>0.3897859834875404</v>
      </c>
      <c r="C180" s="238">
        <f t="shared" si="22"/>
        <v>0.34002744780742117</v>
      </c>
      <c r="D180" s="238">
        <f t="shared" si="22"/>
        <v>0.32307345492443235</v>
      </c>
      <c r="E180" s="238">
        <f t="shared" si="22"/>
        <v>0.23124796173972953</v>
      </c>
      <c r="F180" s="238">
        <f t="shared" si="22"/>
        <v>0.13370098148568088</v>
      </c>
      <c r="G180" s="238">
        <f t="shared" si="22"/>
        <v>0.18327596244516028</v>
      </c>
      <c r="H180" s="238">
        <f t="shared" si="22"/>
        <v>0.17387968647115751</v>
      </c>
      <c r="I180" s="238">
        <f t="shared" si="22"/>
        <v>0.1536716718613724</v>
      </c>
      <c r="J180" s="238">
        <f t="shared" si="22"/>
        <v>0.23710231139810967</v>
      </c>
      <c r="K180" s="238">
        <f t="shared" si="22"/>
        <v>0.22413101279839798</v>
      </c>
      <c r="L180" s="238">
        <f t="shared" si="22"/>
        <v>0.36865066925550111</v>
      </c>
      <c r="M180" s="238">
        <f t="shared" si="22"/>
        <v>0.14328789827385785</v>
      </c>
      <c r="N180" s="238">
        <f t="shared" si="22"/>
        <v>0.20926047174678111</v>
      </c>
      <c r="O180" s="238">
        <f t="shared" si="22"/>
        <v>0.17945034426133202</v>
      </c>
      <c r="P180" s="238">
        <f t="shared" si="22"/>
        <v>0.10229359445598206</v>
      </c>
      <c r="Q180" s="238">
        <f t="shared" si="22"/>
        <v>8.340772606891228E-2</v>
      </c>
    </row>
    <row r="181" spans="1:17" x14ac:dyDescent="0.25">
      <c r="A181" s="127" t="s">
        <v>183</v>
      </c>
      <c r="B181" s="237">
        <f t="shared" ref="B181:Q181" si="23">IF(B$70=0,0,B$70/B$60)</f>
        <v>0.10833440861931182</v>
      </c>
      <c r="C181" s="237">
        <f t="shared" si="23"/>
        <v>0.1434722939549084</v>
      </c>
      <c r="D181" s="237">
        <f t="shared" si="23"/>
        <v>8.540314289073074E-2</v>
      </c>
      <c r="E181" s="237">
        <f t="shared" si="23"/>
        <v>6.338216297968341E-2</v>
      </c>
      <c r="F181" s="237">
        <f t="shared" si="23"/>
        <v>3.5507321333038161E-2</v>
      </c>
      <c r="G181" s="237">
        <f t="shared" si="23"/>
        <v>4.7344617640292429E-2</v>
      </c>
      <c r="H181" s="237">
        <f t="shared" si="23"/>
        <v>4.4982993746513274E-2</v>
      </c>
      <c r="I181" s="237">
        <f t="shared" si="23"/>
        <v>3.938726185099798E-2</v>
      </c>
      <c r="J181" s="237">
        <f t="shared" si="23"/>
        <v>0.16584732360910656</v>
      </c>
      <c r="K181" s="237">
        <f t="shared" si="23"/>
        <v>5.8733352245432961E-2</v>
      </c>
      <c r="L181" s="237">
        <f t="shared" si="23"/>
        <v>9.7792367192696988E-2</v>
      </c>
      <c r="M181" s="237">
        <f t="shared" si="23"/>
        <v>3.9060731647777701E-2</v>
      </c>
      <c r="N181" s="237">
        <f t="shared" si="23"/>
        <v>5.5756695434177952E-2</v>
      </c>
      <c r="O181" s="237">
        <f t="shared" si="23"/>
        <v>4.8032622326954273E-2</v>
      </c>
      <c r="P181" s="237">
        <f t="shared" si="23"/>
        <v>2.6656654032372974E-2</v>
      </c>
      <c r="Q181" s="237">
        <f t="shared" si="23"/>
        <v>2.1257286105699189E-2</v>
      </c>
    </row>
    <row r="182" spans="1:17" x14ac:dyDescent="0.25">
      <c r="A182" s="142" t="s">
        <v>192</v>
      </c>
      <c r="B182" s="235">
        <f t="shared" ref="B182:Q182" si="24">IF(B$71=0,0,B$71/B$60)</f>
        <v>0.10833440861931182</v>
      </c>
      <c r="C182" s="235">
        <f t="shared" si="24"/>
        <v>0.1434722939549084</v>
      </c>
      <c r="D182" s="235">
        <f t="shared" si="24"/>
        <v>8.540314289073074E-2</v>
      </c>
      <c r="E182" s="235">
        <f t="shared" si="24"/>
        <v>6.338216297968341E-2</v>
      </c>
      <c r="F182" s="235">
        <f t="shared" si="24"/>
        <v>3.5507321333038161E-2</v>
      </c>
      <c r="G182" s="235">
        <f t="shared" si="24"/>
        <v>4.7344617640292429E-2</v>
      </c>
      <c r="H182" s="235">
        <f t="shared" si="24"/>
        <v>4.4982993746513274E-2</v>
      </c>
      <c r="I182" s="235">
        <f t="shared" si="24"/>
        <v>3.938726185099798E-2</v>
      </c>
      <c r="J182" s="235">
        <f t="shared" si="24"/>
        <v>0.16584732360910656</v>
      </c>
      <c r="K182" s="235">
        <f t="shared" si="24"/>
        <v>5.8733352245432961E-2</v>
      </c>
      <c r="L182" s="235">
        <f t="shared" si="24"/>
        <v>9.7792367192696988E-2</v>
      </c>
      <c r="M182" s="235">
        <f t="shared" si="24"/>
        <v>3.9060731647777701E-2</v>
      </c>
      <c r="N182" s="235">
        <f t="shared" si="24"/>
        <v>5.5756695434177952E-2</v>
      </c>
      <c r="O182" s="235">
        <f t="shared" si="24"/>
        <v>4.8032622326954273E-2</v>
      </c>
      <c r="P182" s="235">
        <f t="shared" si="24"/>
        <v>2.6656654032372974E-2</v>
      </c>
      <c r="Q182" s="235">
        <f t="shared" si="24"/>
        <v>2.1257286105699189E-2</v>
      </c>
    </row>
    <row r="183" spans="1:17" x14ac:dyDescent="0.25">
      <c r="A183" s="142" t="s">
        <v>191</v>
      </c>
      <c r="B183" s="235">
        <f t="shared" ref="B183:Q183" si="25">IF(B$82=0,0,B$82/B$60)</f>
        <v>0</v>
      </c>
      <c r="C183" s="235">
        <f t="shared" si="25"/>
        <v>0</v>
      </c>
      <c r="D183" s="235">
        <f t="shared" si="25"/>
        <v>0</v>
      </c>
      <c r="E183" s="235">
        <f t="shared" si="25"/>
        <v>0</v>
      </c>
      <c r="F183" s="235">
        <f t="shared" si="25"/>
        <v>0</v>
      </c>
      <c r="G183" s="235">
        <f t="shared" si="25"/>
        <v>0</v>
      </c>
      <c r="H183" s="235">
        <f t="shared" si="25"/>
        <v>0</v>
      </c>
      <c r="I183" s="235">
        <f t="shared" si="25"/>
        <v>0</v>
      </c>
      <c r="J183" s="235">
        <f t="shared" si="25"/>
        <v>0</v>
      </c>
      <c r="K183" s="235">
        <f t="shared" si="25"/>
        <v>0</v>
      </c>
      <c r="L183" s="235">
        <f t="shared" si="25"/>
        <v>0</v>
      </c>
      <c r="M183" s="235">
        <f t="shared" si="25"/>
        <v>0</v>
      </c>
      <c r="N183" s="235">
        <f t="shared" si="25"/>
        <v>0</v>
      </c>
      <c r="O183" s="235">
        <f t="shared" si="25"/>
        <v>0</v>
      </c>
      <c r="P183" s="235">
        <f t="shared" si="25"/>
        <v>0</v>
      </c>
      <c r="Q183" s="235">
        <f t="shared" si="25"/>
        <v>0</v>
      </c>
    </row>
    <row r="184" spans="1:17" x14ac:dyDescent="0.25">
      <c r="A184" s="127" t="s">
        <v>181</v>
      </c>
      <c r="B184" s="237">
        <f t="shared" ref="B184:Q184" si="26">IF(B$83=0,0,B$83/B$60)</f>
        <v>9.2432856459124982E-2</v>
      </c>
      <c r="C184" s="237">
        <f t="shared" si="26"/>
        <v>0</v>
      </c>
      <c r="D184" s="237">
        <f t="shared" si="26"/>
        <v>0.23658136642151958</v>
      </c>
      <c r="E184" s="237">
        <f t="shared" si="26"/>
        <v>0.402328599836276</v>
      </c>
      <c r="F184" s="237">
        <f t="shared" si="26"/>
        <v>0.58878598220456102</v>
      </c>
      <c r="G184" s="237">
        <f t="shared" si="26"/>
        <v>0.49820898211918929</v>
      </c>
      <c r="H184" s="237">
        <f t="shared" si="26"/>
        <v>0.51539743146895056</v>
      </c>
      <c r="I184" s="237">
        <f t="shared" si="26"/>
        <v>0.55268347799459605</v>
      </c>
      <c r="J184" s="237">
        <f t="shared" si="26"/>
        <v>0</v>
      </c>
      <c r="K184" s="237">
        <f t="shared" si="26"/>
        <v>0.42182194801392536</v>
      </c>
      <c r="L184" s="237">
        <f t="shared" si="26"/>
        <v>0.15101550567533006</v>
      </c>
      <c r="M184" s="237">
        <f t="shared" si="26"/>
        <v>0.57091468605937967</v>
      </c>
      <c r="N184" s="237">
        <f t="shared" si="26"/>
        <v>0.4501114680809386</v>
      </c>
      <c r="O184" s="237">
        <f t="shared" si="26"/>
        <v>0.50412525716695911</v>
      </c>
      <c r="P184" s="237">
        <f t="shared" si="26"/>
        <v>0.64988625479434081</v>
      </c>
      <c r="Q184" s="237">
        <f t="shared" si="26"/>
        <v>0.68545497657439747</v>
      </c>
    </row>
    <row r="185" spans="1:17" x14ac:dyDescent="0.25">
      <c r="A185" s="142" t="s">
        <v>190</v>
      </c>
      <c r="B185" s="235">
        <f t="shared" ref="B185:Q185" si="27">IF(B$84=0,0,B$84/B$60)</f>
        <v>9.2432856459124982E-2</v>
      </c>
      <c r="C185" s="235">
        <f t="shared" si="27"/>
        <v>0</v>
      </c>
      <c r="D185" s="235">
        <f t="shared" si="27"/>
        <v>0.23658136642151958</v>
      </c>
      <c r="E185" s="235">
        <f t="shared" si="27"/>
        <v>0.402328599836276</v>
      </c>
      <c r="F185" s="235">
        <f t="shared" si="27"/>
        <v>0.58878598220456102</v>
      </c>
      <c r="G185" s="235">
        <f t="shared" si="27"/>
        <v>0.49820898211918929</v>
      </c>
      <c r="H185" s="235">
        <f t="shared" si="27"/>
        <v>0.51539743146895056</v>
      </c>
      <c r="I185" s="235">
        <f t="shared" si="27"/>
        <v>0.55268347799459605</v>
      </c>
      <c r="J185" s="235">
        <f t="shared" si="27"/>
        <v>0</v>
      </c>
      <c r="K185" s="235">
        <f t="shared" si="27"/>
        <v>0.42182194801392536</v>
      </c>
      <c r="L185" s="235">
        <f t="shared" si="27"/>
        <v>0.15101550567533006</v>
      </c>
      <c r="M185" s="235">
        <f t="shared" si="27"/>
        <v>0.57091468605937967</v>
      </c>
      <c r="N185" s="235">
        <f t="shared" si="27"/>
        <v>0.4501114680809386</v>
      </c>
      <c r="O185" s="235">
        <f t="shared" si="27"/>
        <v>0.50412525716695911</v>
      </c>
      <c r="P185" s="235">
        <f t="shared" si="27"/>
        <v>0.64988625479434081</v>
      </c>
      <c r="Q185" s="235">
        <f t="shared" si="27"/>
        <v>0.68545497657439747</v>
      </c>
    </row>
    <row r="186" spans="1:17" x14ac:dyDescent="0.25">
      <c r="A186" s="142" t="s">
        <v>189</v>
      </c>
      <c r="B186" s="235">
        <f t="shared" ref="B186:Q186" si="28">IF(B$90=0,0,B$90/B$60)</f>
        <v>0</v>
      </c>
      <c r="C186" s="235">
        <f t="shared" si="28"/>
        <v>0</v>
      </c>
      <c r="D186" s="235">
        <f t="shared" si="28"/>
        <v>0</v>
      </c>
      <c r="E186" s="235">
        <f t="shared" si="28"/>
        <v>0</v>
      </c>
      <c r="F186" s="235">
        <f t="shared" si="28"/>
        <v>0</v>
      </c>
      <c r="G186" s="235">
        <f t="shared" si="28"/>
        <v>0</v>
      </c>
      <c r="H186" s="235">
        <f t="shared" si="28"/>
        <v>0</v>
      </c>
      <c r="I186" s="235">
        <f t="shared" si="28"/>
        <v>0</v>
      </c>
      <c r="J186" s="235">
        <f t="shared" si="28"/>
        <v>0</v>
      </c>
      <c r="K186" s="235">
        <f t="shared" si="28"/>
        <v>0</v>
      </c>
      <c r="L186" s="235">
        <f t="shared" si="28"/>
        <v>0</v>
      </c>
      <c r="M186" s="235">
        <f t="shared" si="28"/>
        <v>0</v>
      </c>
      <c r="N186" s="235">
        <f t="shared" si="28"/>
        <v>0</v>
      </c>
      <c r="O186" s="235">
        <f t="shared" si="28"/>
        <v>0</v>
      </c>
      <c r="P186" s="235">
        <f t="shared" si="28"/>
        <v>0</v>
      </c>
      <c r="Q186" s="235">
        <f t="shared" si="28"/>
        <v>0</v>
      </c>
    </row>
    <row r="187" spans="1:17" x14ac:dyDescent="0.25">
      <c r="A187" s="127" t="s">
        <v>180</v>
      </c>
      <c r="B187" s="236">
        <f t="shared" ref="B187:Q187" si="29">IF(B$91=0,0,B$91/B$60)</f>
        <v>0.40944675143402265</v>
      </c>
      <c r="C187" s="236">
        <f t="shared" si="29"/>
        <v>0.51650025823767043</v>
      </c>
      <c r="D187" s="236">
        <f t="shared" si="29"/>
        <v>0.35494203576331734</v>
      </c>
      <c r="E187" s="236">
        <f t="shared" si="29"/>
        <v>0.30304127544431114</v>
      </c>
      <c r="F187" s="236">
        <f t="shared" si="29"/>
        <v>0.24200571497671988</v>
      </c>
      <c r="G187" s="236">
        <f t="shared" si="29"/>
        <v>0.27117043779535804</v>
      </c>
      <c r="H187" s="236">
        <f t="shared" si="29"/>
        <v>0.2657398883133788</v>
      </c>
      <c r="I187" s="236">
        <f t="shared" si="29"/>
        <v>0.25425758829303341</v>
      </c>
      <c r="J187" s="236">
        <f t="shared" si="29"/>
        <v>0.59705036499278374</v>
      </c>
      <c r="K187" s="236">
        <f t="shared" si="29"/>
        <v>0.29531368694224375</v>
      </c>
      <c r="L187" s="236">
        <f t="shared" si="29"/>
        <v>0.38254145787647187</v>
      </c>
      <c r="M187" s="236">
        <f t="shared" si="29"/>
        <v>0.24673668401898474</v>
      </c>
      <c r="N187" s="236">
        <f t="shared" si="29"/>
        <v>0.28487136473810237</v>
      </c>
      <c r="O187" s="236">
        <f t="shared" si="29"/>
        <v>0.26839177624475452</v>
      </c>
      <c r="P187" s="236">
        <f t="shared" si="29"/>
        <v>0.22116349671730423</v>
      </c>
      <c r="Q187" s="236">
        <f t="shared" si="29"/>
        <v>0.20988001125099093</v>
      </c>
    </row>
    <row r="188" spans="1:17" x14ac:dyDescent="0.25">
      <c r="A188" s="142" t="s">
        <v>188</v>
      </c>
      <c r="B188" s="235">
        <f t="shared" ref="B188:Q188" si="30">IF(B$92=0,0,B$92/B$60)</f>
        <v>1.9442880404499933E-2</v>
      </c>
      <c r="C188" s="235">
        <f t="shared" si="30"/>
        <v>0</v>
      </c>
      <c r="D188" s="235">
        <f t="shared" si="30"/>
        <v>4.7490721356686666E-2</v>
      </c>
      <c r="E188" s="235">
        <f t="shared" si="30"/>
        <v>7.4865488717450759E-2</v>
      </c>
      <c r="F188" s="235">
        <f t="shared" si="30"/>
        <v>0.11417935817778245</v>
      </c>
      <c r="G188" s="235">
        <f t="shared" si="30"/>
        <v>0.10072981429030525</v>
      </c>
      <c r="H188" s="235">
        <f t="shared" si="30"/>
        <v>0.10380111082593101</v>
      </c>
      <c r="I188" s="235">
        <f t="shared" si="30"/>
        <v>0.11246344562944068</v>
      </c>
      <c r="J188" s="235">
        <f t="shared" si="30"/>
        <v>0</v>
      </c>
      <c r="K188" s="235">
        <f t="shared" si="30"/>
        <v>8.3873618858685023E-2</v>
      </c>
      <c r="L188" s="235">
        <f t="shared" si="30"/>
        <v>3.0488935982762373E-2</v>
      </c>
      <c r="M188" s="235">
        <f t="shared" si="30"/>
        <v>0.10611805008698495</v>
      </c>
      <c r="N188" s="235">
        <f t="shared" si="30"/>
        <v>8.4147261175061702E-2</v>
      </c>
      <c r="O188" s="235">
        <f t="shared" si="30"/>
        <v>9.5474335867719015E-2</v>
      </c>
      <c r="P188" s="235">
        <f t="shared" si="30"/>
        <v>0.12519954220076146</v>
      </c>
      <c r="Q188" s="235">
        <f t="shared" si="30"/>
        <v>0.13335378127047384</v>
      </c>
    </row>
    <row r="189" spans="1:17" x14ac:dyDescent="0.25">
      <c r="A189" s="142" t="s">
        <v>187</v>
      </c>
      <c r="B189" s="235">
        <f t="shared" ref="B189:Q189" si="31">IF(B$93=0,0,B$93/B$60)</f>
        <v>0.39000387102952278</v>
      </c>
      <c r="C189" s="235">
        <f t="shared" si="31"/>
        <v>0.51650025823767043</v>
      </c>
      <c r="D189" s="235">
        <f t="shared" si="31"/>
        <v>0.3074513144066307</v>
      </c>
      <c r="E189" s="235">
        <f t="shared" si="31"/>
        <v>0.22817578672686037</v>
      </c>
      <c r="F189" s="235">
        <f t="shared" si="31"/>
        <v>0.12782635679893742</v>
      </c>
      <c r="G189" s="235">
        <f t="shared" si="31"/>
        <v>0.17044062350505282</v>
      </c>
      <c r="H189" s="235">
        <f t="shared" si="31"/>
        <v>0.16193877748744781</v>
      </c>
      <c r="I189" s="235">
        <f t="shared" si="31"/>
        <v>0.14179414266359275</v>
      </c>
      <c r="J189" s="235">
        <f t="shared" si="31"/>
        <v>0.59705036499278374</v>
      </c>
      <c r="K189" s="235">
        <f t="shared" si="31"/>
        <v>0.21144006808355872</v>
      </c>
      <c r="L189" s="235">
        <f t="shared" si="31"/>
        <v>0.3520525218937095</v>
      </c>
      <c r="M189" s="235">
        <f t="shared" si="31"/>
        <v>0.1406186339319998</v>
      </c>
      <c r="N189" s="235">
        <f t="shared" si="31"/>
        <v>0.20072410356304068</v>
      </c>
      <c r="O189" s="235">
        <f t="shared" si="31"/>
        <v>0.17291744037703549</v>
      </c>
      <c r="P189" s="235">
        <f t="shared" si="31"/>
        <v>9.5963954516542729E-2</v>
      </c>
      <c r="Q189" s="235">
        <f t="shared" si="31"/>
        <v>7.6526229980517113E-2</v>
      </c>
    </row>
    <row r="190" spans="1:17" x14ac:dyDescent="0.25">
      <c r="A190" s="142" t="s">
        <v>186</v>
      </c>
      <c r="B190" s="235">
        <f t="shared" ref="B190:Q190" si="32">IF(B$104=0,0,B$104/B$60)</f>
        <v>0</v>
      </c>
      <c r="C190" s="235">
        <f t="shared" si="32"/>
        <v>0</v>
      </c>
      <c r="D190" s="235">
        <f t="shared" si="32"/>
        <v>0</v>
      </c>
      <c r="E190" s="235">
        <f t="shared" si="32"/>
        <v>0</v>
      </c>
      <c r="F190" s="235">
        <f t="shared" si="32"/>
        <v>0</v>
      </c>
      <c r="G190" s="235">
        <f t="shared" si="32"/>
        <v>0</v>
      </c>
      <c r="H190" s="235">
        <f t="shared" si="32"/>
        <v>0</v>
      </c>
      <c r="I190" s="235">
        <f t="shared" si="32"/>
        <v>0</v>
      </c>
      <c r="J190" s="235">
        <f t="shared" si="32"/>
        <v>0</v>
      </c>
      <c r="K190" s="235">
        <f t="shared" si="32"/>
        <v>0</v>
      </c>
      <c r="L190" s="235">
        <f t="shared" si="32"/>
        <v>0</v>
      </c>
      <c r="M190" s="235">
        <f t="shared" si="32"/>
        <v>0</v>
      </c>
      <c r="N190" s="235">
        <f t="shared" si="32"/>
        <v>0</v>
      </c>
      <c r="O190" s="235">
        <f t="shared" si="32"/>
        <v>0</v>
      </c>
      <c r="P190" s="235">
        <f t="shared" si="32"/>
        <v>0</v>
      </c>
      <c r="Q190" s="235">
        <f t="shared" si="32"/>
        <v>0</v>
      </c>
    </row>
    <row r="191" spans="1:17" x14ac:dyDescent="0.25">
      <c r="A191" s="72" t="s">
        <v>179</v>
      </c>
      <c r="B191" s="234">
        <f t="shared" ref="B191:Q191" si="33">IF(B$105=0,0,B$105/B$60)</f>
        <v>0</v>
      </c>
      <c r="C191" s="234">
        <f t="shared" si="33"/>
        <v>0</v>
      </c>
      <c r="D191" s="234">
        <f t="shared" si="33"/>
        <v>0</v>
      </c>
      <c r="E191" s="234">
        <f t="shared" si="33"/>
        <v>0</v>
      </c>
      <c r="F191" s="234">
        <f t="shared" si="33"/>
        <v>0</v>
      </c>
      <c r="G191" s="234">
        <f t="shared" si="33"/>
        <v>0</v>
      </c>
      <c r="H191" s="234">
        <f t="shared" si="33"/>
        <v>0</v>
      </c>
      <c r="I191" s="234">
        <f t="shared" si="33"/>
        <v>0</v>
      </c>
      <c r="J191" s="234">
        <f t="shared" si="33"/>
        <v>0</v>
      </c>
      <c r="K191" s="234">
        <f t="shared" si="33"/>
        <v>0</v>
      </c>
      <c r="L191" s="234">
        <f t="shared" si="33"/>
        <v>0</v>
      </c>
      <c r="M191" s="234">
        <f t="shared" si="33"/>
        <v>0</v>
      </c>
      <c r="N191" s="234">
        <f t="shared" si="33"/>
        <v>0</v>
      </c>
      <c r="O191" s="234">
        <f t="shared" si="33"/>
        <v>0</v>
      </c>
      <c r="P191" s="234">
        <f t="shared" si="33"/>
        <v>0</v>
      </c>
      <c r="Q191" s="234">
        <f t="shared" si="33"/>
        <v>0</v>
      </c>
    </row>
    <row r="192" spans="1:17" x14ac:dyDescent="0.25">
      <c r="A192" s="177" t="s">
        <v>98</v>
      </c>
      <c r="B192" s="209">
        <f t="shared" ref="B192:Q192" si="34">IF(B$106=0,0,B$106/B$60)</f>
        <v>0</v>
      </c>
      <c r="C192" s="209">
        <f t="shared" si="34"/>
        <v>0</v>
      </c>
      <c r="D192" s="209">
        <f t="shared" si="34"/>
        <v>0</v>
      </c>
      <c r="E192" s="209">
        <f t="shared" si="34"/>
        <v>0</v>
      </c>
      <c r="F192" s="209">
        <f t="shared" si="34"/>
        <v>0</v>
      </c>
      <c r="G192" s="209">
        <f t="shared" si="34"/>
        <v>0</v>
      </c>
      <c r="H192" s="209">
        <f t="shared" si="34"/>
        <v>0</v>
      </c>
      <c r="I192" s="209">
        <f t="shared" si="34"/>
        <v>0</v>
      </c>
      <c r="J192" s="209">
        <f t="shared" si="34"/>
        <v>0</v>
      </c>
      <c r="K192" s="209">
        <f t="shared" si="34"/>
        <v>0</v>
      </c>
      <c r="L192" s="209">
        <f t="shared" si="34"/>
        <v>0</v>
      </c>
      <c r="M192" s="209">
        <f t="shared" si="34"/>
        <v>0</v>
      </c>
      <c r="N192" s="209">
        <f t="shared" si="34"/>
        <v>0</v>
      </c>
      <c r="O192" s="209">
        <f t="shared" si="34"/>
        <v>0</v>
      </c>
      <c r="P192" s="209">
        <f t="shared" si="34"/>
        <v>0</v>
      </c>
      <c r="Q192" s="209">
        <f t="shared" si="34"/>
        <v>0</v>
      </c>
    </row>
    <row r="193" spans="1:17" x14ac:dyDescent="0.2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</row>
    <row r="194" spans="1:17" x14ac:dyDescent="0.25">
      <c r="A194" s="78" t="s">
        <v>39</v>
      </c>
      <c r="B194" s="77">
        <f t="shared" ref="B194:Q194" si="35">SUM(B$195:B$199,B$201:B$202,B$204:B$205,B$207:B$210)</f>
        <v>1</v>
      </c>
      <c r="C194" s="77">
        <f t="shared" si="35"/>
        <v>1</v>
      </c>
      <c r="D194" s="77">
        <f t="shared" si="35"/>
        <v>1</v>
      </c>
      <c r="E194" s="77">
        <f t="shared" si="35"/>
        <v>1.0000000000000002</v>
      </c>
      <c r="F194" s="77">
        <f t="shared" si="35"/>
        <v>1</v>
      </c>
      <c r="G194" s="77">
        <f t="shared" si="35"/>
        <v>1.0000000000000002</v>
      </c>
      <c r="H194" s="77">
        <f t="shared" si="35"/>
        <v>0.99999999999999978</v>
      </c>
      <c r="I194" s="77">
        <f t="shared" si="35"/>
        <v>1</v>
      </c>
      <c r="J194" s="77">
        <f t="shared" si="35"/>
        <v>1</v>
      </c>
      <c r="K194" s="77">
        <f t="shared" si="35"/>
        <v>0.99999999999999989</v>
      </c>
      <c r="L194" s="77">
        <f t="shared" si="35"/>
        <v>0.99999999999999978</v>
      </c>
      <c r="M194" s="77">
        <f t="shared" si="35"/>
        <v>1</v>
      </c>
      <c r="N194" s="77">
        <f t="shared" si="35"/>
        <v>1</v>
      </c>
      <c r="O194" s="77">
        <f t="shared" si="35"/>
        <v>1.0000000000000002</v>
      </c>
      <c r="P194" s="77">
        <f t="shared" si="35"/>
        <v>1</v>
      </c>
      <c r="Q194" s="77">
        <f t="shared" si="35"/>
        <v>1</v>
      </c>
    </row>
    <row r="195" spans="1:17" x14ac:dyDescent="0.25">
      <c r="A195" s="132" t="s">
        <v>83</v>
      </c>
      <c r="B195" s="240">
        <f t="shared" ref="B195:Q195" si="36">IF(B$109=0,0,B$109/B$108)</f>
        <v>0</v>
      </c>
      <c r="C195" s="240">
        <f t="shared" si="36"/>
        <v>0</v>
      </c>
      <c r="D195" s="240">
        <f t="shared" si="36"/>
        <v>0</v>
      </c>
      <c r="E195" s="240">
        <f t="shared" si="36"/>
        <v>0</v>
      </c>
      <c r="F195" s="240">
        <f t="shared" si="36"/>
        <v>0</v>
      </c>
      <c r="G195" s="240">
        <f t="shared" si="36"/>
        <v>0</v>
      </c>
      <c r="H195" s="240">
        <f t="shared" si="36"/>
        <v>0</v>
      </c>
      <c r="I195" s="240">
        <f t="shared" si="36"/>
        <v>0</v>
      </c>
      <c r="J195" s="240">
        <f t="shared" si="36"/>
        <v>0</v>
      </c>
      <c r="K195" s="240">
        <f t="shared" si="36"/>
        <v>0</v>
      </c>
      <c r="L195" s="240">
        <f t="shared" si="36"/>
        <v>0</v>
      </c>
      <c r="M195" s="240">
        <f t="shared" si="36"/>
        <v>0</v>
      </c>
      <c r="N195" s="240">
        <f t="shared" si="36"/>
        <v>0</v>
      </c>
      <c r="O195" s="240">
        <f t="shared" si="36"/>
        <v>0</v>
      </c>
      <c r="P195" s="240">
        <f t="shared" si="36"/>
        <v>0</v>
      </c>
      <c r="Q195" s="240">
        <f t="shared" si="36"/>
        <v>0</v>
      </c>
    </row>
    <row r="196" spans="1:17" x14ac:dyDescent="0.25">
      <c r="A196" s="76" t="s">
        <v>82</v>
      </c>
      <c r="B196" s="239">
        <f t="shared" ref="B196:Q196" si="37">IF(B$110=0,0,B$110/B$108)</f>
        <v>0</v>
      </c>
      <c r="C196" s="239">
        <f t="shared" si="37"/>
        <v>0</v>
      </c>
      <c r="D196" s="239">
        <f t="shared" si="37"/>
        <v>0</v>
      </c>
      <c r="E196" s="239">
        <f t="shared" si="37"/>
        <v>0</v>
      </c>
      <c r="F196" s="239">
        <f t="shared" si="37"/>
        <v>0</v>
      </c>
      <c r="G196" s="239">
        <f t="shared" si="37"/>
        <v>0</v>
      </c>
      <c r="H196" s="239">
        <f t="shared" si="37"/>
        <v>0</v>
      </c>
      <c r="I196" s="239">
        <f t="shared" si="37"/>
        <v>0</v>
      </c>
      <c r="J196" s="239">
        <f t="shared" si="37"/>
        <v>0</v>
      </c>
      <c r="K196" s="239">
        <f t="shared" si="37"/>
        <v>0</v>
      </c>
      <c r="L196" s="239">
        <f t="shared" si="37"/>
        <v>0</v>
      </c>
      <c r="M196" s="239">
        <f t="shared" si="37"/>
        <v>0</v>
      </c>
      <c r="N196" s="239">
        <f t="shared" si="37"/>
        <v>0</v>
      </c>
      <c r="O196" s="239">
        <f t="shared" si="37"/>
        <v>0</v>
      </c>
      <c r="P196" s="239">
        <f t="shared" si="37"/>
        <v>0</v>
      </c>
      <c r="Q196" s="239">
        <f t="shared" si="37"/>
        <v>0</v>
      </c>
    </row>
    <row r="197" spans="1:17" x14ac:dyDescent="0.25">
      <c r="A197" s="76" t="s">
        <v>81</v>
      </c>
      <c r="B197" s="239">
        <f t="shared" ref="B197:Q197" si="38">IF(B$111=0,0,B$111/B$108)</f>
        <v>0</v>
      </c>
      <c r="C197" s="239">
        <f t="shared" si="38"/>
        <v>0</v>
      </c>
      <c r="D197" s="239">
        <f t="shared" si="38"/>
        <v>0</v>
      </c>
      <c r="E197" s="239">
        <f t="shared" si="38"/>
        <v>0</v>
      </c>
      <c r="F197" s="239">
        <f t="shared" si="38"/>
        <v>0</v>
      </c>
      <c r="G197" s="239">
        <f t="shared" si="38"/>
        <v>0</v>
      </c>
      <c r="H197" s="239">
        <f t="shared" si="38"/>
        <v>0</v>
      </c>
      <c r="I197" s="239">
        <f t="shared" si="38"/>
        <v>0</v>
      </c>
      <c r="J197" s="239">
        <f t="shared" si="38"/>
        <v>0</v>
      </c>
      <c r="K197" s="239">
        <f t="shared" si="38"/>
        <v>0</v>
      </c>
      <c r="L197" s="239">
        <f t="shared" si="38"/>
        <v>0</v>
      </c>
      <c r="M197" s="239">
        <f t="shared" si="38"/>
        <v>0</v>
      </c>
      <c r="N197" s="239">
        <f t="shared" si="38"/>
        <v>0</v>
      </c>
      <c r="O197" s="239">
        <f t="shared" si="38"/>
        <v>0</v>
      </c>
      <c r="P197" s="239">
        <f t="shared" si="38"/>
        <v>0</v>
      </c>
      <c r="Q197" s="239">
        <f t="shared" si="38"/>
        <v>0</v>
      </c>
    </row>
    <row r="198" spans="1:17" x14ac:dyDescent="0.25">
      <c r="A198" s="76" t="s">
        <v>80</v>
      </c>
      <c r="B198" s="239">
        <f t="shared" ref="B198:Q198" si="39">IF(B$112=0,0,B$112/B$108)</f>
        <v>0</v>
      </c>
      <c r="C198" s="239">
        <f t="shared" si="39"/>
        <v>0</v>
      </c>
      <c r="D198" s="239">
        <f t="shared" si="39"/>
        <v>0</v>
      </c>
      <c r="E198" s="239">
        <f t="shared" si="39"/>
        <v>0</v>
      </c>
      <c r="F198" s="239">
        <f t="shared" si="39"/>
        <v>0</v>
      </c>
      <c r="G198" s="239">
        <f t="shared" si="39"/>
        <v>0</v>
      </c>
      <c r="H198" s="239">
        <f t="shared" si="39"/>
        <v>0</v>
      </c>
      <c r="I198" s="239">
        <f t="shared" si="39"/>
        <v>0</v>
      </c>
      <c r="J198" s="239">
        <f t="shared" si="39"/>
        <v>0</v>
      </c>
      <c r="K198" s="239">
        <f t="shared" si="39"/>
        <v>0</v>
      </c>
      <c r="L198" s="239">
        <f t="shared" si="39"/>
        <v>0</v>
      </c>
      <c r="M198" s="239">
        <f t="shared" si="39"/>
        <v>0</v>
      </c>
      <c r="N198" s="239">
        <f t="shared" si="39"/>
        <v>0</v>
      </c>
      <c r="O198" s="239">
        <f t="shared" si="39"/>
        <v>0</v>
      </c>
      <c r="P198" s="239">
        <f t="shared" si="39"/>
        <v>0</v>
      </c>
      <c r="Q198" s="239">
        <f t="shared" si="39"/>
        <v>0</v>
      </c>
    </row>
    <row r="199" spans="1:17" x14ac:dyDescent="0.25">
      <c r="A199" s="129" t="s">
        <v>79</v>
      </c>
      <c r="B199" s="238">
        <f t="shared" ref="B199:Q199" si="40">IF(B$113=0,0,B$113/B$108)</f>
        <v>0.11895740332063386</v>
      </c>
      <c r="C199" s="238">
        <f t="shared" si="40"/>
        <v>8.3582387733358937E-2</v>
      </c>
      <c r="D199" s="238">
        <f t="shared" si="40"/>
        <v>0.11862388067404751</v>
      </c>
      <c r="E199" s="238">
        <f t="shared" si="40"/>
        <v>0.10609080795166494</v>
      </c>
      <c r="F199" s="238">
        <f t="shared" si="40"/>
        <v>8.8966865044313392E-2</v>
      </c>
      <c r="G199" s="238">
        <f t="shared" si="40"/>
        <v>0.10204714680997554</v>
      </c>
      <c r="H199" s="238">
        <f t="shared" si="40"/>
        <v>0.10004788398684762</v>
      </c>
      <c r="I199" s="238">
        <f t="shared" si="40"/>
        <v>9.590965271154836E-2</v>
      </c>
      <c r="J199" s="238">
        <f t="shared" si="40"/>
        <v>5.2148638190173131E-2</v>
      </c>
      <c r="K199" s="238">
        <f t="shared" si="40"/>
        <v>0.10814331822953464</v>
      </c>
      <c r="L199" s="238">
        <f t="shared" si="40"/>
        <v>0.12184073040253988</v>
      </c>
      <c r="M199" s="238">
        <f t="shared" si="40"/>
        <v>9.0348071286379353E-2</v>
      </c>
      <c r="N199" s="238">
        <f t="shared" si="40"/>
        <v>0.10484880114154252</v>
      </c>
      <c r="O199" s="238">
        <f t="shared" si="40"/>
        <v>9.9295375693468885E-2</v>
      </c>
      <c r="P199" s="238">
        <f t="shared" si="40"/>
        <v>7.9493876505457792E-2</v>
      </c>
      <c r="Q199" s="238">
        <f t="shared" si="40"/>
        <v>7.2150520123656942E-2</v>
      </c>
    </row>
    <row r="200" spans="1:17" x14ac:dyDescent="0.25">
      <c r="A200" s="127" t="s">
        <v>183</v>
      </c>
      <c r="B200" s="237">
        <f t="shared" ref="B200:Q200" si="41">IF(B$118=0,0,B$118/B$108)</f>
        <v>0.53808843264708373</v>
      </c>
      <c r="C200" s="237">
        <f t="shared" si="41"/>
        <v>0.57397215200462082</v>
      </c>
      <c r="D200" s="237">
        <f t="shared" si="41"/>
        <v>0.51034831639260048</v>
      </c>
      <c r="E200" s="237">
        <f t="shared" si="41"/>
        <v>0.47324810199045092</v>
      </c>
      <c r="F200" s="237">
        <f t="shared" si="41"/>
        <v>0.38453297161644201</v>
      </c>
      <c r="G200" s="237">
        <f t="shared" si="41"/>
        <v>0.42903028797132092</v>
      </c>
      <c r="H200" s="237">
        <f t="shared" si="41"/>
        <v>0.42123979868684797</v>
      </c>
      <c r="I200" s="237">
        <f t="shared" si="41"/>
        <v>0.40007947732646243</v>
      </c>
      <c r="J200" s="237">
        <f t="shared" si="41"/>
        <v>0.59365978854649371</v>
      </c>
      <c r="K200" s="237">
        <f t="shared" si="41"/>
        <v>0.46121615233378521</v>
      </c>
      <c r="L200" s="237">
        <f t="shared" si="41"/>
        <v>0.52602260502968268</v>
      </c>
      <c r="M200" s="237">
        <f t="shared" si="41"/>
        <v>0.40084062326837777</v>
      </c>
      <c r="N200" s="237">
        <f t="shared" si="41"/>
        <v>0.45466892934538328</v>
      </c>
      <c r="O200" s="237">
        <f t="shared" si="41"/>
        <v>0.43255666343831867</v>
      </c>
      <c r="P200" s="237">
        <f t="shared" si="41"/>
        <v>0.3371419958750192</v>
      </c>
      <c r="Q200" s="237">
        <f t="shared" si="41"/>
        <v>0.29926986271837924</v>
      </c>
    </row>
    <row r="201" spans="1:17" x14ac:dyDescent="0.25">
      <c r="A201" s="142" t="s">
        <v>192</v>
      </c>
      <c r="B201" s="235">
        <f t="shared" ref="B201:Q201" si="42">IF(B$119=0,0,B$119/B$108)</f>
        <v>0.53808843264708373</v>
      </c>
      <c r="C201" s="235">
        <f t="shared" si="42"/>
        <v>0.57397215200462082</v>
      </c>
      <c r="D201" s="235">
        <f t="shared" si="42"/>
        <v>0.51034831639260048</v>
      </c>
      <c r="E201" s="235">
        <f t="shared" si="42"/>
        <v>0.47324810199045092</v>
      </c>
      <c r="F201" s="235">
        <f t="shared" si="42"/>
        <v>0.38453297161644201</v>
      </c>
      <c r="G201" s="235">
        <f t="shared" si="42"/>
        <v>0.42903028797132092</v>
      </c>
      <c r="H201" s="235">
        <f t="shared" si="42"/>
        <v>0.42123979868684797</v>
      </c>
      <c r="I201" s="235">
        <f t="shared" si="42"/>
        <v>0.40007947732646243</v>
      </c>
      <c r="J201" s="235">
        <f t="shared" si="42"/>
        <v>0.59365978854649371</v>
      </c>
      <c r="K201" s="235">
        <f t="shared" si="42"/>
        <v>0.46121615233378521</v>
      </c>
      <c r="L201" s="235">
        <f t="shared" si="42"/>
        <v>0.52602260502968268</v>
      </c>
      <c r="M201" s="235">
        <f t="shared" si="42"/>
        <v>0.40084062326837777</v>
      </c>
      <c r="N201" s="235">
        <f t="shared" si="42"/>
        <v>0.45466892934538328</v>
      </c>
      <c r="O201" s="235">
        <f t="shared" si="42"/>
        <v>0.43255666343831867</v>
      </c>
      <c r="P201" s="235">
        <f t="shared" si="42"/>
        <v>0.3371419958750192</v>
      </c>
      <c r="Q201" s="235">
        <f t="shared" si="42"/>
        <v>0.29926986271837924</v>
      </c>
    </row>
    <row r="202" spans="1:17" x14ac:dyDescent="0.25">
      <c r="A202" s="142" t="s">
        <v>191</v>
      </c>
      <c r="B202" s="235">
        <f t="shared" ref="B202:Q202" si="43">IF(B$130=0,0,B$130/B$108)</f>
        <v>0</v>
      </c>
      <c r="C202" s="235">
        <f t="shared" si="43"/>
        <v>0</v>
      </c>
      <c r="D202" s="235">
        <f t="shared" si="43"/>
        <v>0</v>
      </c>
      <c r="E202" s="235">
        <f t="shared" si="43"/>
        <v>0</v>
      </c>
      <c r="F202" s="235">
        <f t="shared" si="43"/>
        <v>0</v>
      </c>
      <c r="G202" s="235">
        <f t="shared" si="43"/>
        <v>0</v>
      </c>
      <c r="H202" s="235">
        <f t="shared" si="43"/>
        <v>0</v>
      </c>
      <c r="I202" s="235">
        <f t="shared" si="43"/>
        <v>0</v>
      </c>
      <c r="J202" s="235">
        <f t="shared" si="43"/>
        <v>0</v>
      </c>
      <c r="K202" s="235">
        <f t="shared" si="43"/>
        <v>0</v>
      </c>
      <c r="L202" s="235">
        <f t="shared" si="43"/>
        <v>0</v>
      </c>
      <c r="M202" s="235">
        <f t="shared" si="43"/>
        <v>0</v>
      </c>
      <c r="N202" s="235">
        <f t="shared" si="43"/>
        <v>0</v>
      </c>
      <c r="O202" s="235">
        <f t="shared" si="43"/>
        <v>0</v>
      </c>
      <c r="P202" s="235">
        <f t="shared" si="43"/>
        <v>0</v>
      </c>
      <c r="Q202" s="235">
        <f t="shared" si="43"/>
        <v>0</v>
      </c>
    </row>
    <row r="203" spans="1:17" x14ac:dyDescent="0.25">
      <c r="A203" s="127" t="s">
        <v>181</v>
      </c>
      <c r="B203" s="237">
        <f t="shared" ref="B203:Q203" si="44">IF(B$131=0,0,B$131/B$108)</f>
        <v>1.5158444352345278E-2</v>
      </c>
      <c r="C203" s="237">
        <f t="shared" si="44"/>
        <v>0</v>
      </c>
      <c r="D203" s="237">
        <f t="shared" si="44"/>
        <v>4.6678231037892266E-2</v>
      </c>
      <c r="E203" s="237">
        <f t="shared" si="44"/>
        <v>9.9184486945743083E-2</v>
      </c>
      <c r="F203" s="237">
        <f t="shared" si="44"/>
        <v>0.21053008016267807</v>
      </c>
      <c r="G203" s="237">
        <f t="shared" si="44"/>
        <v>0.14906301899039928</v>
      </c>
      <c r="H203" s="237">
        <f t="shared" si="44"/>
        <v>0.15935449235511145</v>
      </c>
      <c r="I203" s="237">
        <f t="shared" si="44"/>
        <v>0.18535657078027284</v>
      </c>
      <c r="J203" s="237">
        <f t="shared" si="44"/>
        <v>0</v>
      </c>
      <c r="K203" s="237">
        <f t="shared" si="44"/>
        <v>0.10936790989791322</v>
      </c>
      <c r="L203" s="237">
        <f t="shared" si="44"/>
        <v>2.6820199892202769E-2</v>
      </c>
      <c r="M203" s="237">
        <f t="shared" si="44"/>
        <v>0.19343880032357369</v>
      </c>
      <c r="N203" s="237">
        <f t="shared" si="44"/>
        <v>0.12118792490687613</v>
      </c>
      <c r="O203" s="237">
        <f t="shared" si="44"/>
        <v>0.14989466851527375</v>
      </c>
      <c r="P203" s="237">
        <f t="shared" si="44"/>
        <v>0.27138484402540297</v>
      </c>
      <c r="Q203" s="237">
        <f t="shared" si="44"/>
        <v>0.3186215314989233</v>
      </c>
    </row>
    <row r="204" spans="1:17" x14ac:dyDescent="0.25">
      <c r="A204" s="142" t="s">
        <v>190</v>
      </c>
      <c r="B204" s="235">
        <f t="shared" ref="B204:Q204" si="45">IF(B$132=0,0,B$132/B$108)</f>
        <v>1.5158444352345278E-2</v>
      </c>
      <c r="C204" s="235">
        <f t="shared" si="45"/>
        <v>0</v>
      </c>
      <c r="D204" s="235">
        <f t="shared" si="45"/>
        <v>4.6678231037892266E-2</v>
      </c>
      <c r="E204" s="235">
        <f t="shared" si="45"/>
        <v>9.9184486945743083E-2</v>
      </c>
      <c r="F204" s="235">
        <f t="shared" si="45"/>
        <v>0.21053008016267807</v>
      </c>
      <c r="G204" s="235">
        <f t="shared" si="45"/>
        <v>0.14906301899039928</v>
      </c>
      <c r="H204" s="235">
        <f t="shared" si="45"/>
        <v>0.15935449235511145</v>
      </c>
      <c r="I204" s="235">
        <f t="shared" si="45"/>
        <v>0.18535657078027284</v>
      </c>
      <c r="J204" s="235">
        <f t="shared" si="45"/>
        <v>0</v>
      </c>
      <c r="K204" s="235">
        <f t="shared" si="45"/>
        <v>0.10936790989791322</v>
      </c>
      <c r="L204" s="235">
        <f t="shared" si="45"/>
        <v>2.6820199892202769E-2</v>
      </c>
      <c r="M204" s="235">
        <f t="shared" si="45"/>
        <v>0.19343880032357369</v>
      </c>
      <c r="N204" s="235">
        <f t="shared" si="45"/>
        <v>0.12118792490687613</v>
      </c>
      <c r="O204" s="235">
        <f t="shared" si="45"/>
        <v>0.14989466851527375</v>
      </c>
      <c r="P204" s="235">
        <f t="shared" si="45"/>
        <v>0.27138484402540297</v>
      </c>
      <c r="Q204" s="235">
        <f t="shared" si="45"/>
        <v>0.3186215314989233</v>
      </c>
    </row>
    <row r="205" spans="1:17" x14ac:dyDescent="0.25">
      <c r="A205" s="142" t="s">
        <v>189</v>
      </c>
      <c r="B205" s="235">
        <f t="shared" ref="B205:Q205" si="46">IF(B$138=0,0,B$138/B$108)</f>
        <v>0</v>
      </c>
      <c r="C205" s="235">
        <f t="shared" si="46"/>
        <v>0</v>
      </c>
      <c r="D205" s="235">
        <f t="shared" si="46"/>
        <v>0</v>
      </c>
      <c r="E205" s="235">
        <f t="shared" si="46"/>
        <v>0</v>
      </c>
      <c r="F205" s="235">
        <f t="shared" si="46"/>
        <v>0</v>
      </c>
      <c r="G205" s="235">
        <f t="shared" si="46"/>
        <v>0</v>
      </c>
      <c r="H205" s="235">
        <f t="shared" si="46"/>
        <v>0</v>
      </c>
      <c r="I205" s="235">
        <f t="shared" si="46"/>
        <v>0</v>
      </c>
      <c r="J205" s="235">
        <f t="shared" si="46"/>
        <v>0</v>
      </c>
      <c r="K205" s="235">
        <f t="shared" si="46"/>
        <v>0</v>
      </c>
      <c r="L205" s="235">
        <f t="shared" si="46"/>
        <v>0</v>
      </c>
      <c r="M205" s="235">
        <f t="shared" si="46"/>
        <v>0</v>
      </c>
      <c r="N205" s="235">
        <f t="shared" si="46"/>
        <v>0</v>
      </c>
      <c r="O205" s="235">
        <f t="shared" si="46"/>
        <v>0</v>
      </c>
      <c r="P205" s="235">
        <f t="shared" si="46"/>
        <v>0</v>
      </c>
      <c r="Q205" s="235">
        <f t="shared" si="46"/>
        <v>0</v>
      </c>
    </row>
    <row r="206" spans="1:17" x14ac:dyDescent="0.25">
      <c r="A206" s="127" t="s">
        <v>180</v>
      </c>
      <c r="B206" s="236">
        <f t="shared" ref="B206:Q206" si="47">IF(B$139=0,0,B$139/B$108)</f>
        <v>0.3277957196799372</v>
      </c>
      <c r="C206" s="236">
        <f t="shared" si="47"/>
        <v>0.34244546026202033</v>
      </c>
      <c r="D206" s="236">
        <f t="shared" si="47"/>
        <v>0.32434957189545988</v>
      </c>
      <c r="E206" s="236">
        <f t="shared" si="47"/>
        <v>0.32147660311214121</v>
      </c>
      <c r="F206" s="236">
        <f t="shared" si="47"/>
        <v>0.3159700831765665</v>
      </c>
      <c r="G206" s="236">
        <f t="shared" si="47"/>
        <v>0.31985954622830443</v>
      </c>
      <c r="H206" s="236">
        <f t="shared" si="47"/>
        <v>0.31935782497119281</v>
      </c>
      <c r="I206" s="236">
        <f t="shared" si="47"/>
        <v>0.31865429918171617</v>
      </c>
      <c r="J206" s="236">
        <f t="shared" si="47"/>
        <v>0.35419157326333328</v>
      </c>
      <c r="K206" s="236">
        <f t="shared" si="47"/>
        <v>0.32127261953876685</v>
      </c>
      <c r="L206" s="236">
        <f t="shared" si="47"/>
        <v>0.32531646467557451</v>
      </c>
      <c r="M206" s="236">
        <f t="shared" si="47"/>
        <v>0.31537250512166914</v>
      </c>
      <c r="N206" s="236">
        <f t="shared" si="47"/>
        <v>0.31929434460619804</v>
      </c>
      <c r="O206" s="236">
        <f t="shared" si="47"/>
        <v>0.31825329235293881</v>
      </c>
      <c r="P206" s="236">
        <f t="shared" si="47"/>
        <v>0.31197928359412008</v>
      </c>
      <c r="Q206" s="236">
        <f t="shared" si="47"/>
        <v>0.30995808565904043</v>
      </c>
    </row>
    <row r="207" spans="1:17" x14ac:dyDescent="0.25">
      <c r="A207" s="142" t="s">
        <v>188</v>
      </c>
      <c r="B207" s="235">
        <f t="shared" ref="B207:Q207" si="48">IF(B$140=0,0,B$140/B$108)</f>
        <v>6.7593412843241765E-3</v>
      </c>
      <c r="C207" s="235">
        <f t="shared" si="48"/>
        <v>0</v>
      </c>
      <c r="D207" s="235">
        <f t="shared" si="48"/>
        <v>1.9863607740870957E-2</v>
      </c>
      <c r="E207" s="235">
        <f t="shared" si="48"/>
        <v>3.9125510749488009E-2</v>
      </c>
      <c r="F207" s="235">
        <f t="shared" si="48"/>
        <v>8.654855115412996E-2</v>
      </c>
      <c r="G207" s="235">
        <f t="shared" si="48"/>
        <v>6.3889855159558404E-2</v>
      </c>
      <c r="H207" s="235">
        <f t="shared" si="48"/>
        <v>6.8036125411042106E-2</v>
      </c>
      <c r="I207" s="235">
        <f t="shared" si="48"/>
        <v>7.9957351471009089E-2</v>
      </c>
      <c r="J207" s="235">
        <f t="shared" si="48"/>
        <v>0</v>
      </c>
      <c r="K207" s="235">
        <f t="shared" si="48"/>
        <v>4.6100074991780503E-2</v>
      </c>
      <c r="L207" s="235">
        <f t="shared" si="48"/>
        <v>1.1478846494115498E-2</v>
      </c>
      <c r="M207" s="235">
        <f t="shared" si="48"/>
        <v>7.6221439608390326E-2</v>
      </c>
      <c r="N207" s="235">
        <f t="shared" si="48"/>
        <v>4.8028029275857219E-2</v>
      </c>
      <c r="O207" s="235">
        <f t="shared" si="48"/>
        <v>6.0179681667822595E-2</v>
      </c>
      <c r="P207" s="235">
        <f t="shared" si="48"/>
        <v>0.11083233674686668</v>
      </c>
      <c r="Q207" s="235">
        <f t="shared" si="48"/>
        <v>0.13140655572292956</v>
      </c>
    </row>
    <row r="208" spans="1:17" x14ac:dyDescent="0.25">
      <c r="A208" s="142" t="s">
        <v>187</v>
      </c>
      <c r="B208" s="235">
        <f t="shared" ref="B208:Q208" si="49">IF(B$141=0,0,B$141/B$108)</f>
        <v>0.321036378395613</v>
      </c>
      <c r="C208" s="235">
        <f t="shared" si="49"/>
        <v>0.34244546026202033</v>
      </c>
      <c r="D208" s="235">
        <f t="shared" si="49"/>
        <v>0.3044859641545889</v>
      </c>
      <c r="E208" s="235">
        <f t="shared" si="49"/>
        <v>0.28235109236265321</v>
      </c>
      <c r="F208" s="235">
        <f t="shared" si="49"/>
        <v>0.22942153202243651</v>
      </c>
      <c r="G208" s="235">
        <f t="shared" si="49"/>
        <v>0.25596969106874606</v>
      </c>
      <c r="H208" s="235">
        <f t="shared" si="49"/>
        <v>0.25132169956015066</v>
      </c>
      <c r="I208" s="235">
        <f t="shared" si="49"/>
        <v>0.23869694771070712</v>
      </c>
      <c r="J208" s="235">
        <f t="shared" si="49"/>
        <v>0.35419157326333328</v>
      </c>
      <c r="K208" s="235">
        <f t="shared" si="49"/>
        <v>0.27517254454698636</v>
      </c>
      <c r="L208" s="235">
        <f t="shared" si="49"/>
        <v>0.313837618181459</v>
      </c>
      <c r="M208" s="235">
        <f t="shared" si="49"/>
        <v>0.23915106551327886</v>
      </c>
      <c r="N208" s="235">
        <f t="shared" si="49"/>
        <v>0.27126631533034085</v>
      </c>
      <c r="O208" s="235">
        <f t="shared" si="49"/>
        <v>0.25807361068511619</v>
      </c>
      <c r="P208" s="235">
        <f t="shared" si="49"/>
        <v>0.2011469468472534</v>
      </c>
      <c r="Q208" s="235">
        <f t="shared" si="49"/>
        <v>0.17855152993611087</v>
      </c>
    </row>
    <row r="209" spans="1:17" x14ac:dyDescent="0.25">
      <c r="A209" s="142" t="s">
        <v>186</v>
      </c>
      <c r="B209" s="235">
        <f t="shared" ref="B209:Q209" si="50">IF(B$152=0,0,B$152/B$108)</f>
        <v>0</v>
      </c>
      <c r="C209" s="235">
        <f t="shared" si="50"/>
        <v>0</v>
      </c>
      <c r="D209" s="235">
        <f t="shared" si="50"/>
        <v>0</v>
      </c>
      <c r="E209" s="235">
        <f t="shared" si="50"/>
        <v>0</v>
      </c>
      <c r="F209" s="235">
        <f t="shared" si="50"/>
        <v>0</v>
      </c>
      <c r="G209" s="235">
        <f t="shared" si="50"/>
        <v>0</v>
      </c>
      <c r="H209" s="235">
        <f t="shared" si="50"/>
        <v>0</v>
      </c>
      <c r="I209" s="235">
        <f t="shared" si="50"/>
        <v>0</v>
      </c>
      <c r="J209" s="235">
        <f t="shared" si="50"/>
        <v>0</v>
      </c>
      <c r="K209" s="235">
        <f t="shared" si="50"/>
        <v>0</v>
      </c>
      <c r="L209" s="235">
        <f t="shared" si="50"/>
        <v>0</v>
      </c>
      <c r="M209" s="235">
        <f t="shared" si="50"/>
        <v>0</v>
      </c>
      <c r="N209" s="235">
        <f t="shared" si="50"/>
        <v>0</v>
      </c>
      <c r="O209" s="235">
        <f t="shared" si="50"/>
        <v>0</v>
      </c>
      <c r="P209" s="235">
        <f t="shared" si="50"/>
        <v>0</v>
      </c>
      <c r="Q209" s="235">
        <f t="shared" si="50"/>
        <v>0</v>
      </c>
    </row>
    <row r="210" spans="1:17" x14ac:dyDescent="0.25">
      <c r="A210" s="72" t="s">
        <v>179</v>
      </c>
      <c r="B210" s="234">
        <f t="shared" ref="B210:Q210" si="51">IF(B$153=0,0,B$153/B$108)</f>
        <v>0</v>
      </c>
      <c r="C210" s="234">
        <f t="shared" si="51"/>
        <v>0</v>
      </c>
      <c r="D210" s="234">
        <f t="shared" si="51"/>
        <v>0</v>
      </c>
      <c r="E210" s="234">
        <f t="shared" si="51"/>
        <v>0</v>
      </c>
      <c r="F210" s="234">
        <f t="shared" si="51"/>
        <v>0</v>
      </c>
      <c r="G210" s="234">
        <f t="shared" si="51"/>
        <v>0</v>
      </c>
      <c r="H210" s="234">
        <f t="shared" si="51"/>
        <v>0</v>
      </c>
      <c r="I210" s="234">
        <f t="shared" si="51"/>
        <v>0</v>
      </c>
      <c r="J210" s="234">
        <f t="shared" si="51"/>
        <v>0</v>
      </c>
      <c r="K210" s="234">
        <f t="shared" si="51"/>
        <v>0</v>
      </c>
      <c r="L210" s="234">
        <f t="shared" si="51"/>
        <v>0</v>
      </c>
      <c r="M210" s="234">
        <f t="shared" si="51"/>
        <v>0</v>
      </c>
      <c r="N210" s="234">
        <f t="shared" si="51"/>
        <v>0</v>
      </c>
      <c r="O210" s="234">
        <f t="shared" si="51"/>
        <v>0</v>
      </c>
      <c r="P210" s="234">
        <f t="shared" si="51"/>
        <v>0</v>
      </c>
      <c r="Q210" s="234">
        <f t="shared" si="51"/>
        <v>0</v>
      </c>
    </row>
    <row r="211" spans="1:17" x14ac:dyDescent="0.25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</row>
    <row r="212" spans="1:17" ht="12.75" x14ac:dyDescent="0.25">
      <c r="A212" s="137" t="s">
        <v>133</v>
      </c>
      <c r="B212" s="233"/>
      <c r="C212" s="233"/>
      <c r="D212" s="233"/>
      <c r="E212" s="233"/>
      <c r="F212" s="233"/>
      <c r="G212" s="233"/>
      <c r="H212" s="233"/>
      <c r="I212" s="233"/>
      <c r="J212" s="233"/>
      <c r="K212" s="233"/>
      <c r="L212" s="233"/>
      <c r="M212" s="233"/>
      <c r="N212" s="233"/>
      <c r="O212" s="233"/>
      <c r="P212" s="233"/>
      <c r="Q212" s="233"/>
    </row>
    <row r="213" spans="1:17" x14ac:dyDescent="0.2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</row>
    <row r="214" spans="1:17" x14ac:dyDescent="0.25">
      <c r="A214" s="78" t="s">
        <v>196</v>
      </c>
      <c r="B214" s="230">
        <f>IF(B$5=0,0,(B$5-B$15-B$58)/(CHI_fec!B$5-CHI_fec!B$15))</f>
        <v>0.69645402775574261</v>
      </c>
      <c r="C214" s="230">
        <f>IF(C$5=0,0,(C$5-C$15-C$58)/(CHI_fec!C$5-CHI_fec!C$15))</f>
        <v>0.67266741486081127</v>
      </c>
      <c r="D214" s="230">
        <f>IF(D$5=0,0,(D$5-D$15-D$58)/(CHI_fec!D$5-CHI_fec!D$15))</f>
        <v>0.71031677029122586</v>
      </c>
      <c r="E214" s="230">
        <f>IF(E$5=0,0,(E$5-E$15-E$58)/(CHI_fec!E$5-CHI_fec!E$15))</f>
        <v>0.83448477697777468</v>
      </c>
      <c r="F214" s="230">
        <f>IF(F$5=0,0,(F$5-F$15-F$58)/(CHI_fec!F$5-CHI_fec!F$15))</f>
        <v>0.98648543376412046</v>
      </c>
      <c r="G214" s="230">
        <f>IF(G$5=0,0,(G$5-G$15-G$58)/(CHI_fec!G$5-CHI_fec!G$15))</f>
        <v>0.83527494258819035</v>
      </c>
      <c r="H214" s="230">
        <f>IF(H$5=0,0,(H$5-H$15-H$58)/(CHI_fec!H$5-CHI_fec!H$15))</f>
        <v>0.85546504987333882</v>
      </c>
      <c r="I214" s="230">
        <f>IF(I$5=0,0,(I$5-I$15-I$58)/(CHI_fec!I$5-CHI_fec!I$15))</f>
        <v>0.90486149733930288</v>
      </c>
      <c r="J214" s="230">
        <f>IF(J$5=0,0,(J$5-J$15-J$58)/(CHI_fec!J$5-CHI_fec!J$15))</f>
        <v>0.63992615435529754</v>
      </c>
      <c r="K214" s="230">
        <f>IF(K$5=0,0,(K$5-K$15-K$58)/(CHI_fec!K$5-CHI_fec!K$15))</f>
        <v>0.7999408118135839</v>
      </c>
      <c r="L214" s="230">
        <f>IF(L$5=0,0,(L$5-L$15-L$58)/(CHI_fec!L$5-CHI_fec!L$15))</f>
        <v>0.70481216985968154</v>
      </c>
      <c r="M214" s="230">
        <f>IF(M$5=0,0,(M$5-M$15-M$58)/(CHI_fec!M$5-CHI_fec!M$15))</f>
        <v>0.936306975505242</v>
      </c>
      <c r="N214" s="230">
        <f>IF(N$5=0,0,(N$5-N$15-N$58)/(CHI_fec!N$5-CHI_fec!N$15))</f>
        <v>0.79819264026934267</v>
      </c>
      <c r="O214" s="230">
        <f>IF(O$5=0,0,(O$5-O$15-O$58)/(CHI_fec!O$5-CHI_fec!O$15))</f>
        <v>0.78595392488669691</v>
      </c>
      <c r="P214" s="230">
        <f>IF(P$5=0,0,(P$5-P$15-P$58)/(CHI_fec!P$5-CHI_fec!P$15))</f>
        <v>1.0131863683071007</v>
      </c>
      <c r="Q214" s="230">
        <f>IF(Q$5=0,0,(Q$5-Q$15-Q$58)/(CHI_fec!Q$5-CHI_fec!Q$15))</f>
        <v>1.1073274607565189</v>
      </c>
    </row>
    <row r="215" spans="1:17" x14ac:dyDescent="0.25">
      <c r="A215" s="132" t="s">
        <v>83</v>
      </c>
      <c r="B215" s="229">
        <f>IF(B$6=0,0,B$6/CHI_fec!B$6)</f>
        <v>0</v>
      </c>
      <c r="C215" s="229">
        <f>IF(C$6=0,0,C$6/CHI_fec!C$6)</f>
        <v>0</v>
      </c>
      <c r="D215" s="229">
        <f>IF(D$6=0,0,D$6/CHI_fec!D$6)</f>
        <v>0</v>
      </c>
      <c r="E215" s="229">
        <f>IF(E$6=0,0,E$6/CHI_fec!E$6)</f>
        <v>0</v>
      </c>
      <c r="F215" s="229">
        <f>IF(F$6=0,0,F$6/CHI_fec!F$6)</f>
        <v>0</v>
      </c>
      <c r="G215" s="229">
        <f>IF(G$6=0,0,G$6/CHI_fec!G$6)</f>
        <v>0</v>
      </c>
      <c r="H215" s="229">
        <f>IF(H$6=0,0,H$6/CHI_fec!H$6)</f>
        <v>0</v>
      </c>
      <c r="I215" s="229">
        <f>IF(I$6=0,0,I$6/CHI_fec!I$6)</f>
        <v>0</v>
      </c>
      <c r="J215" s="229">
        <f>IF(J$6=0,0,J$6/CHI_fec!J$6)</f>
        <v>0</v>
      </c>
      <c r="K215" s="229">
        <f>IF(K$6=0,0,K$6/CHI_fec!K$6)</f>
        <v>0</v>
      </c>
      <c r="L215" s="229">
        <f>IF(L$6=0,0,L$6/CHI_fec!L$6)</f>
        <v>0</v>
      </c>
      <c r="M215" s="229">
        <f>IF(M$6=0,0,M$6/CHI_fec!M$6)</f>
        <v>0</v>
      </c>
      <c r="N215" s="229">
        <f>IF(N$6=0,0,N$6/CHI_fec!N$6)</f>
        <v>0</v>
      </c>
      <c r="O215" s="229">
        <f>IF(O$6=0,0,O$6/CHI_fec!O$6)</f>
        <v>0</v>
      </c>
      <c r="P215" s="229">
        <f>IF(P$6=0,0,P$6/CHI_fec!P$6)</f>
        <v>0</v>
      </c>
      <c r="Q215" s="229">
        <f>IF(Q$6=0,0,Q$6/CHI_fec!Q$6)</f>
        <v>0</v>
      </c>
    </row>
    <row r="216" spans="1:17" x14ac:dyDescent="0.25">
      <c r="A216" s="76" t="s">
        <v>82</v>
      </c>
      <c r="B216" s="228">
        <f>IF(B$7=0,0,B$7/CHI_fec!B$7)</f>
        <v>0</v>
      </c>
      <c r="C216" s="228">
        <f>IF(C$7=0,0,C$7/CHI_fec!C$7)</f>
        <v>0</v>
      </c>
      <c r="D216" s="228">
        <f>IF(D$7=0,0,D$7/CHI_fec!D$7)</f>
        <v>0</v>
      </c>
      <c r="E216" s="228">
        <f>IF(E$7=0,0,E$7/CHI_fec!E$7)</f>
        <v>0</v>
      </c>
      <c r="F216" s="228">
        <f>IF(F$7=0,0,F$7/CHI_fec!F$7)</f>
        <v>0</v>
      </c>
      <c r="G216" s="228">
        <f>IF(G$7=0,0,G$7/CHI_fec!G$7)</f>
        <v>0</v>
      </c>
      <c r="H216" s="228">
        <f>IF(H$7=0,0,H$7/CHI_fec!H$7)</f>
        <v>0</v>
      </c>
      <c r="I216" s="228">
        <f>IF(I$7=0,0,I$7/CHI_fec!I$7)</f>
        <v>0</v>
      </c>
      <c r="J216" s="228">
        <f>IF(J$7=0,0,J$7/CHI_fec!J$7)</f>
        <v>0</v>
      </c>
      <c r="K216" s="228">
        <f>IF(K$7=0,0,K$7/CHI_fec!K$7)</f>
        <v>0</v>
      </c>
      <c r="L216" s="228">
        <f>IF(L$7=0,0,L$7/CHI_fec!L$7)</f>
        <v>0</v>
      </c>
      <c r="M216" s="228">
        <f>IF(M$7=0,0,M$7/CHI_fec!M$7)</f>
        <v>0</v>
      </c>
      <c r="N216" s="228">
        <f>IF(N$7=0,0,N$7/CHI_fec!N$7)</f>
        <v>0</v>
      </c>
      <c r="O216" s="228">
        <f>IF(O$7=0,0,O$7/CHI_fec!O$7)</f>
        <v>0</v>
      </c>
      <c r="P216" s="228">
        <f>IF(P$7=0,0,P$7/CHI_fec!P$7)</f>
        <v>0</v>
      </c>
      <c r="Q216" s="228">
        <f>IF(Q$7=0,0,Q$7/CHI_fec!Q$7)</f>
        <v>0</v>
      </c>
    </row>
    <row r="217" spans="1:17" x14ac:dyDescent="0.25">
      <c r="A217" s="76" t="s">
        <v>81</v>
      </c>
      <c r="B217" s="228">
        <f>IF(B$8=0,0,B$8/CHI_fec!B$8)</f>
        <v>0</v>
      </c>
      <c r="C217" s="228">
        <f>IF(C$8=0,0,C$8/CHI_fec!C$8)</f>
        <v>0</v>
      </c>
      <c r="D217" s="228">
        <f>IF(D$8=0,0,D$8/CHI_fec!D$8)</f>
        <v>0</v>
      </c>
      <c r="E217" s="228">
        <f>IF(E$8=0,0,E$8/CHI_fec!E$8)</f>
        <v>0</v>
      </c>
      <c r="F217" s="228">
        <f>IF(F$8=0,0,F$8/CHI_fec!F$8)</f>
        <v>0</v>
      </c>
      <c r="G217" s="228">
        <f>IF(G$8=0,0,G$8/CHI_fec!G$8)</f>
        <v>0</v>
      </c>
      <c r="H217" s="228">
        <f>IF(H$8=0,0,H$8/CHI_fec!H$8)</f>
        <v>0</v>
      </c>
      <c r="I217" s="228">
        <f>IF(I$8=0,0,I$8/CHI_fec!I$8)</f>
        <v>0</v>
      </c>
      <c r="J217" s="228">
        <f>IF(J$8=0,0,J$8/CHI_fec!J$8)</f>
        <v>0</v>
      </c>
      <c r="K217" s="228">
        <f>IF(K$8=0,0,K$8/CHI_fec!K$8)</f>
        <v>0</v>
      </c>
      <c r="L217" s="228">
        <f>IF(L$8=0,0,L$8/CHI_fec!L$8)</f>
        <v>0</v>
      </c>
      <c r="M217" s="228">
        <f>IF(M$8=0,0,M$8/CHI_fec!M$8)</f>
        <v>0</v>
      </c>
      <c r="N217" s="228">
        <f>IF(N$8=0,0,N$8/CHI_fec!N$8)</f>
        <v>0</v>
      </c>
      <c r="O217" s="228">
        <f>IF(O$8=0,0,O$8/CHI_fec!O$8)</f>
        <v>0</v>
      </c>
      <c r="P217" s="228">
        <f>IF(P$8=0,0,P$8/CHI_fec!P$8)</f>
        <v>0</v>
      </c>
      <c r="Q217" s="228">
        <f>IF(Q$8=0,0,Q$8/CHI_fec!Q$8)</f>
        <v>0</v>
      </c>
    </row>
    <row r="218" spans="1:17" x14ac:dyDescent="0.25">
      <c r="A218" s="76" t="s">
        <v>80</v>
      </c>
      <c r="B218" s="228">
        <f>IF(B$9=0,0,B$9/CHI_fec!B$9)</f>
        <v>0</v>
      </c>
      <c r="C218" s="228">
        <f>IF(C$9=0,0,C$9/CHI_fec!C$9)</f>
        <v>0</v>
      </c>
      <c r="D218" s="228">
        <f>IF(D$9=0,0,D$9/CHI_fec!D$9)</f>
        <v>0</v>
      </c>
      <c r="E218" s="228">
        <f>IF(E$9=0,0,E$9/CHI_fec!E$9)</f>
        <v>0</v>
      </c>
      <c r="F218" s="228">
        <f>IF(F$9=0,0,F$9/CHI_fec!F$9)</f>
        <v>0</v>
      </c>
      <c r="G218" s="228">
        <f>IF(G$9=0,0,G$9/CHI_fec!G$9)</f>
        <v>0</v>
      </c>
      <c r="H218" s="228">
        <f>IF(H$9=0,0,H$9/CHI_fec!H$9)</f>
        <v>0</v>
      </c>
      <c r="I218" s="228">
        <f>IF(I$9=0,0,I$9/CHI_fec!I$9)</f>
        <v>0</v>
      </c>
      <c r="J218" s="228">
        <f>IF(J$9=0,0,J$9/CHI_fec!J$9)</f>
        <v>0</v>
      </c>
      <c r="K218" s="228">
        <f>IF(K$9=0,0,K$9/CHI_fec!K$9)</f>
        <v>0</v>
      </c>
      <c r="L218" s="228">
        <f>IF(L$9=0,0,L$9/CHI_fec!L$9)</f>
        <v>0</v>
      </c>
      <c r="M218" s="228">
        <f>IF(M$9=0,0,M$9/CHI_fec!M$9)</f>
        <v>0</v>
      </c>
      <c r="N218" s="228">
        <f>IF(N$9=0,0,N$9/CHI_fec!N$9)</f>
        <v>0</v>
      </c>
      <c r="O218" s="228">
        <f>IF(O$9=0,0,O$9/CHI_fec!O$9)</f>
        <v>0</v>
      </c>
      <c r="P218" s="228">
        <f>IF(P$9=0,0,P$9/CHI_fec!P$9)</f>
        <v>0</v>
      </c>
      <c r="Q218" s="228">
        <f>IF(Q$9=0,0,Q$9/CHI_fec!Q$9)</f>
        <v>0</v>
      </c>
    </row>
    <row r="219" spans="1:17" x14ac:dyDescent="0.25">
      <c r="A219" s="129" t="s">
        <v>79</v>
      </c>
      <c r="B219" s="227">
        <f>IF(B$10=0,0,B$10/CHI_fec!B$10)</f>
        <v>1.260216033614588</v>
      </c>
      <c r="C219" s="227">
        <f>IF(C$10=0,0,C$10/CHI_fec!C$10)</f>
        <v>0.81943538012316164</v>
      </c>
      <c r="D219" s="227">
        <f>IF(D$10=0,0,D$10/CHI_fec!D$10)</f>
        <v>1.3251222000000002</v>
      </c>
      <c r="E219" s="227">
        <f>IF(E$10=0,0,E$10/CHI_fec!E$10)</f>
        <v>1.3251222000000002</v>
      </c>
      <c r="F219" s="227">
        <f>IF(F$10=0,0,F$10/CHI_fec!F$10)</f>
        <v>1.3251222000000002</v>
      </c>
      <c r="G219" s="227">
        <f>IF(G$10=0,0,G$10/CHI_fec!G$10)</f>
        <v>1.3251221999999998</v>
      </c>
      <c r="H219" s="227">
        <f>IF(H$10=0,0,H$10/CHI_fec!H$10)</f>
        <v>1.3251222</v>
      </c>
      <c r="I219" s="227">
        <f>IF(I$10=0,0,I$10/CHI_fec!I$10)</f>
        <v>1.3251222</v>
      </c>
      <c r="J219" s="227">
        <f>IF(J$10=0,0,J$10/CHI_fec!J$10)</f>
        <v>0.49952790473993242</v>
      </c>
      <c r="K219" s="227">
        <f>IF(K$10=0,0,K$10/CHI_fec!K$10)</f>
        <v>1.3251222000000005</v>
      </c>
      <c r="L219" s="227">
        <f>IF(L$10=0,0,L$10/CHI_fec!L$10)</f>
        <v>1.3251222</v>
      </c>
      <c r="M219" s="227">
        <f>IF(M$10=0,0,M$10/CHI_fec!M$10)</f>
        <v>1.3251221999999996</v>
      </c>
      <c r="N219" s="227">
        <f>IF(N$10=0,0,N$10/CHI_fec!N$10)</f>
        <v>1.3251222</v>
      </c>
      <c r="O219" s="227">
        <f>IF(O$10=0,0,O$10/CHI_fec!O$10)</f>
        <v>1.2863385579014859</v>
      </c>
      <c r="P219" s="227">
        <f>IF(P$10=0,0,P$10/CHI_fec!P$10)</f>
        <v>1.3251221999999998</v>
      </c>
      <c r="Q219" s="227">
        <f>IF(Q$10=0,0,Q$10/CHI_fec!Q$10)</f>
        <v>1.3251222000000002</v>
      </c>
    </row>
    <row r="220" spans="1:17" x14ac:dyDescent="0.25">
      <c r="A220" s="232" t="s">
        <v>185</v>
      </c>
      <c r="B220" s="231">
        <f>IF(B$15=0,0,B$15/CHI_fec!B$15)</f>
        <v>0</v>
      </c>
      <c r="C220" s="231">
        <f>IF(C$15=0,0,C$15/CHI_fec!C$15)</f>
        <v>0</v>
      </c>
      <c r="D220" s="231">
        <f>IF(D$15=0,0,D$15/CHI_fec!D$15)</f>
        <v>0</v>
      </c>
      <c r="E220" s="231">
        <f>IF(E$15=0,0,E$15/CHI_fec!E$15)</f>
        <v>0</v>
      </c>
      <c r="F220" s="231">
        <f>IF(F$15=0,0,F$15/CHI_fec!F$15)</f>
        <v>0</v>
      </c>
      <c r="G220" s="231">
        <f>IF(G$15=0,0,G$15/CHI_fec!G$15)</f>
        <v>0</v>
      </c>
      <c r="H220" s="231">
        <f>IF(H$15=0,0,H$15/CHI_fec!H$15)</f>
        <v>0</v>
      </c>
      <c r="I220" s="231">
        <f>IF(I$15=0,0,I$15/CHI_fec!I$15)</f>
        <v>0</v>
      </c>
      <c r="J220" s="231">
        <f>IF(J$15=0,0,J$15/CHI_fec!J$15)</f>
        <v>0</v>
      </c>
      <c r="K220" s="231">
        <f>IF(K$15=0,0,K$15/CHI_fec!K$15)</f>
        <v>0</v>
      </c>
      <c r="L220" s="231">
        <f>IF(L$15=0,0,L$15/CHI_fec!L$15)</f>
        <v>0</v>
      </c>
      <c r="M220" s="231">
        <f>IF(M$15=0,0,M$15/CHI_fec!M$15)</f>
        <v>0</v>
      </c>
      <c r="N220" s="231">
        <f>IF(N$15=0,0,N$15/CHI_fec!N$15)</f>
        <v>0</v>
      </c>
      <c r="O220" s="231">
        <f>IF(O$15=0,0,O$15/CHI_fec!O$15)</f>
        <v>0</v>
      </c>
      <c r="P220" s="231">
        <f>IF(P$15=0,0,P$15/CHI_fec!P$15)</f>
        <v>0</v>
      </c>
      <c r="Q220" s="231">
        <f>IF(Q$15=0,0,Q$15/CHI_fec!Q$15)</f>
        <v>0</v>
      </c>
    </row>
    <row r="221" spans="1:17" x14ac:dyDescent="0.25">
      <c r="A221" s="127" t="s">
        <v>184</v>
      </c>
      <c r="B221" s="226">
        <f>IF(B$24=0,0,B$24/CHI_fec!B$24)</f>
        <v>2.5699989647688053</v>
      </c>
      <c r="C221" s="226">
        <f>IF(C$24=0,0,C$24/CHI_fec!C$24)</f>
        <v>2.5716965998515691</v>
      </c>
      <c r="D221" s="226">
        <f>IF(D$24=0,0,D$24/CHI_fec!D$24)</f>
        <v>2.5081890294457927</v>
      </c>
      <c r="E221" s="226">
        <f>IF(E$24=0,0,E$24/CHI_fec!E$24)</f>
        <v>2.7829059092333552</v>
      </c>
      <c r="F221" s="226">
        <f>IF(F$24=0,0,F$24/CHI_fec!F$24)</f>
        <v>2.8059698343946895</v>
      </c>
      <c r="G221" s="226">
        <f>IF(G$24=0,0,G$24/CHI_fec!G$24)</f>
        <v>2.5706008647148346</v>
      </c>
      <c r="H221" s="226">
        <f>IF(H$24=0,0,H$24/CHI_fec!H$24)</f>
        <v>2.5972653136076871</v>
      </c>
      <c r="I221" s="226">
        <f>IF(I$24=0,0,I$24/CHI_fec!I$24)</f>
        <v>2.6544019318167318</v>
      </c>
      <c r="J221" s="226">
        <f>IF(J$24=0,0,J$24/CHI_fec!J$24)</f>
        <v>2.6528043864760846</v>
      </c>
      <c r="K221" s="226">
        <f>IF(K$24=0,0,K$24/CHI_fec!K$24)</f>
        <v>2.6132385257466084</v>
      </c>
      <c r="L221" s="226">
        <f>IF(L$24=0,0,L$24/CHI_fec!L$24)</f>
        <v>2.5563994571029207</v>
      </c>
      <c r="M221" s="226">
        <f>IF(M$24=0,0,M$24/CHI_fec!M$24)</f>
        <v>2.7017418808090201</v>
      </c>
      <c r="N221" s="226">
        <f>IF(N$24=0,0,N$24/CHI_fec!N$24)</f>
        <v>2.5507062855619358</v>
      </c>
      <c r="O221" s="226">
        <f>IF(O$24=0,0,O$24/CHI_fec!O$24)</f>
        <v>2.5818989634088174</v>
      </c>
      <c r="P221" s="226">
        <f>IF(P$24=0,0,P$24/CHI_fec!P$24)</f>
        <v>2.4907075177715794</v>
      </c>
      <c r="Q221" s="226">
        <f>IF(Q$24=0,0,Q$24/CHI_fec!Q$24)</f>
        <v>2.4579732608997937</v>
      </c>
    </row>
    <row r="222" spans="1:17" x14ac:dyDescent="0.25">
      <c r="A222" s="127" t="s">
        <v>181</v>
      </c>
      <c r="B222" s="226">
        <f>IF(B$35=0,0,B$35/CHI_fec!B$35)</f>
        <v>2.7620994762241703E-2</v>
      </c>
      <c r="C222" s="226">
        <f>IF(C$35=0,0,C$35/CHI_fec!C$35)</f>
        <v>0</v>
      </c>
      <c r="D222" s="226">
        <f>IF(D$35=0,0,D$35/CHI_fec!D$35)</f>
        <v>8.9686969203521802E-2</v>
      </c>
      <c r="E222" s="226">
        <f>IF(E$35=0,0,E$35/CHI_fec!E$35)</f>
        <v>0.21308509901386807</v>
      </c>
      <c r="F222" s="226">
        <f>IF(F$35=0,0,F$35/CHI_fec!F$35)</f>
        <v>0.53935282118083516</v>
      </c>
      <c r="G222" s="226">
        <f>IF(G$35=0,0,G$35/CHI_fec!G$35)</f>
        <v>0.33293245452981224</v>
      </c>
      <c r="H222" s="226">
        <f>IF(H$35=0,0,H$35/CHI_fec!H$35)</f>
        <v>0.36303081427313549</v>
      </c>
      <c r="I222" s="226">
        <f>IF(I$35=0,0,I$35/CHI_fec!I$35)</f>
        <v>0.44048665349522848</v>
      </c>
      <c r="J222" s="226">
        <f>IF(J$35=0,0,J$35/CHI_fec!J$35)</f>
        <v>0</v>
      </c>
      <c r="K222" s="226">
        <f>IF(K$35=0,0,K$35/CHI_fec!K$35)</f>
        <v>0.23050338510103927</v>
      </c>
      <c r="L222" s="226">
        <f>IF(L$35=0,0,L$35/CHI_fec!L$35)</f>
        <v>5.0171444244343118E-2</v>
      </c>
      <c r="M222" s="226">
        <f>IF(M$35=0,0,M$35/CHI_fec!M$35)</f>
        <v>0.48799097550873272</v>
      </c>
      <c r="N222" s="226">
        <f>IF(N$35=0,0,N$35/CHI_fec!N$35)</f>
        <v>0.26344075749007018</v>
      </c>
      <c r="O222" s="226">
        <f>IF(O$35=0,0,O$35/CHI_fec!O$35)</f>
        <v>0.33399780062262086</v>
      </c>
      <c r="P222" s="226">
        <f>IF(P$35=0,0,P$35/CHI_fec!P$35)</f>
        <v>0.77810642358113868</v>
      </c>
      <c r="Q222" s="226">
        <f>IF(Q$35=0,0,Q$35/CHI_fec!Q$35)</f>
        <v>1.0065207694455061</v>
      </c>
    </row>
    <row r="223" spans="1:17" x14ac:dyDescent="0.25">
      <c r="A223" s="127" t="s">
        <v>180</v>
      </c>
      <c r="B223" s="225">
        <f>IF(B$43=0,0,B$43/CHI_fec!B$43)</f>
        <v>0.80989113937964685</v>
      </c>
      <c r="C223" s="225">
        <f>IF(C$43=0,0,C$43/CHI_fec!C$43)</f>
        <v>0.79129126149278994</v>
      </c>
      <c r="D223" s="225">
        <f>IF(D$43=0,0,D$43/CHI_fec!D$43)</f>
        <v>0.83100512988151498</v>
      </c>
      <c r="E223" s="225">
        <f>IF(E$43=0,0,E$43/CHI_fec!E$43)</f>
        <v>0.98678122148333636</v>
      </c>
      <c r="F223" s="225">
        <f>IF(F$43=0,0,F$43/CHI_fec!F$43)</f>
        <v>1.2076206316618923</v>
      </c>
      <c r="G223" s="225">
        <f>IF(G$43=0,0,G$43/CHI_fec!G$43)</f>
        <v>1.012501962022039</v>
      </c>
      <c r="H223" s="225">
        <f>IF(H$43=0,0,H$43/CHI_fec!H$43)</f>
        <v>1.0397987512740237</v>
      </c>
      <c r="I223" s="225">
        <f>IF(I$43=0,0,I$43/CHI_fec!I$43)</f>
        <v>1.1117462344737397</v>
      </c>
      <c r="J223" s="225">
        <f>IF(J$43=0,0,J$43/CHI_fec!J$43)</f>
        <v>0.81624750353110231</v>
      </c>
      <c r="K223" s="225">
        <f>IF(K$43=0,0,K$43/CHI_fec!K$43)</f>
        <v>0.95492100579956884</v>
      </c>
      <c r="L223" s="225">
        <f>IF(L$43=0,0,L$43/CHI_fec!L$43)</f>
        <v>0.81992265671129838</v>
      </c>
      <c r="M223" s="225">
        <f>IF(M$43=0,0,M$43/CHI_fec!M$43)</f>
        <v>1.1298398564902892</v>
      </c>
      <c r="N223" s="225">
        <f>IF(N$43=0,0,N$43/CHI_fec!N$43)</f>
        <v>0.94692702443861176</v>
      </c>
      <c r="O223" s="225">
        <f>IF(O$43=0,0,O$43/CHI_fec!O$43)</f>
        <v>1.0026189440462252</v>
      </c>
      <c r="P223" s="225">
        <f>IF(P$43=0,0,P$43/CHI_fec!P$43)</f>
        <v>1.2597376568097667</v>
      </c>
      <c r="Q223" s="225">
        <f>IF(Q$43=0,0,Q$43/CHI_fec!Q$43)</f>
        <v>1.4007863265993745</v>
      </c>
    </row>
    <row r="224" spans="1:17" x14ac:dyDescent="0.25">
      <c r="A224" s="72" t="s">
        <v>179</v>
      </c>
      <c r="B224" s="224">
        <f>IF(B$57=0,0,B$57/CHI_fec!B$57)</f>
        <v>0</v>
      </c>
      <c r="C224" s="224">
        <f>IF(C$57=0,0,C$57/CHI_fec!C$57)</f>
        <v>0</v>
      </c>
      <c r="D224" s="224">
        <f>IF(D$57=0,0,D$57/CHI_fec!D$57)</f>
        <v>0</v>
      </c>
      <c r="E224" s="224">
        <f>IF(E$57=0,0,E$57/CHI_fec!E$57)</f>
        <v>0</v>
      </c>
      <c r="F224" s="224">
        <f>IF(F$57=0,0,F$57/CHI_fec!F$57)</f>
        <v>0</v>
      </c>
      <c r="G224" s="224">
        <f>IF(G$57=0,0,G$57/CHI_fec!G$57)</f>
        <v>0</v>
      </c>
      <c r="H224" s="224">
        <f>IF(H$57=0,0,H$57/CHI_fec!H$57)</f>
        <v>0</v>
      </c>
      <c r="I224" s="224">
        <f>IF(I$57=0,0,I$57/CHI_fec!I$57)</f>
        <v>0</v>
      </c>
      <c r="J224" s="224">
        <f>IF(J$57=0,0,J$57/CHI_fec!J$57)</f>
        <v>0</v>
      </c>
      <c r="K224" s="224">
        <f>IF(K$57=0,0,K$57/CHI_fec!K$57)</f>
        <v>0</v>
      </c>
      <c r="L224" s="224">
        <f>IF(L$57=0,0,L$57/CHI_fec!L$57)</f>
        <v>0</v>
      </c>
      <c r="M224" s="224">
        <f>IF(M$57=0,0,M$57/CHI_fec!M$57)</f>
        <v>0</v>
      </c>
      <c r="N224" s="224">
        <f>IF(N$57=0,0,N$57/CHI_fec!N$57)</f>
        <v>0</v>
      </c>
      <c r="O224" s="224">
        <f>IF(O$57=0,0,O$57/CHI_fec!O$57)</f>
        <v>0</v>
      </c>
      <c r="P224" s="224">
        <f>IF(P$57=0,0,P$57/CHI_fec!P$57)</f>
        <v>0</v>
      </c>
      <c r="Q224" s="224">
        <f>IF(Q$57=0,0,Q$57/CHI_fec!Q$57)</f>
        <v>0</v>
      </c>
    </row>
    <row r="225" spans="1:17" x14ac:dyDescent="0.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</row>
    <row r="226" spans="1:17" x14ac:dyDescent="0.25">
      <c r="A226" s="78" t="s">
        <v>195</v>
      </c>
      <c r="B226" s="230">
        <f>IF(B$60=0,0,(B$60-B$106)/CHI_fec!B$60)</f>
        <v>0.10988918133527713</v>
      </c>
      <c r="C226" s="230">
        <f>IF(C$60=0,0,(C$60-C$106)/CHI_fec!C$60)</f>
        <v>8.1909993351272095E-2</v>
      </c>
      <c r="D226" s="230">
        <f>IF(D$60=0,0,(D$60-D$106)/CHI_fec!D$60)</f>
        <v>0.13940899905523435</v>
      </c>
      <c r="E226" s="230">
        <f>IF(E$60=0,0,(E$60-E$106)/CHI_fec!E$60)</f>
        <v>0.19476646035489578</v>
      </c>
      <c r="F226" s="230">
        <f>IF(F$60=0,0,(F$60-F$106)/CHI_fec!F$60)</f>
        <v>0.33686624041092106</v>
      </c>
      <c r="G226" s="230">
        <f>IF(G$60=0,0,(G$60-G$106)/CHI_fec!G$60)</f>
        <v>0.24574606714073663</v>
      </c>
      <c r="H226" s="230">
        <f>IF(H$60=0,0,(H$60-H$106)/CHI_fec!H$60)</f>
        <v>0.25902592698660309</v>
      </c>
      <c r="I226" s="230">
        <f>IF(I$60=0,0,(I$60-I$106)/CHI_fec!I$60)</f>
        <v>0.29308815624106438</v>
      </c>
      <c r="J226" s="230">
        <f>IF(J$60=0,0,(J$60-J$106)/CHI_fec!J$60)</f>
        <v>7.160776540879249E-2</v>
      </c>
      <c r="K226" s="230">
        <f>IF(K$60=0,0,(K$60-K$106)/CHI_fec!K$60)</f>
        <v>0.20095098134787628</v>
      </c>
      <c r="L226" s="230">
        <f>IF(L$60=0,0,(L$60-L$106)/CHI_fec!L$60)</f>
        <v>0.12217351202234228</v>
      </c>
      <c r="M226" s="230">
        <f>IF(M$60=0,0,(M$60-M$106)/CHI_fec!M$60)</f>
        <v>0.31432764047003048</v>
      </c>
      <c r="N226" s="230">
        <f>IF(N$60=0,0,(N$60-N$106)/CHI_fec!N$60)</f>
        <v>0.21523103047780592</v>
      </c>
      <c r="O226" s="230">
        <f>IF(O$60=0,0,(O$60-O$106)/CHI_fec!O$60)</f>
        <v>0.24363919008384022</v>
      </c>
      <c r="P226" s="230">
        <f>IF(P$60=0,0,(P$60-P$106)/CHI_fec!P$60)</f>
        <v>0.44029489052427767</v>
      </c>
      <c r="Q226" s="230">
        <f>IF(Q$60=0,0,(Q$60-Q$106)/CHI_fec!Q$60)</f>
        <v>0.53999010757252319</v>
      </c>
    </row>
    <row r="227" spans="1:17" x14ac:dyDescent="0.25">
      <c r="A227" s="132" t="s">
        <v>83</v>
      </c>
      <c r="B227" s="229">
        <f>IF(B$61=0,0,B$61/CHI_fec!B$61)</f>
        <v>0</v>
      </c>
      <c r="C227" s="229">
        <f>IF(C$61=0,0,C$61/CHI_fec!C$61)</f>
        <v>0</v>
      </c>
      <c r="D227" s="229">
        <f>IF(D$61=0,0,D$61/CHI_fec!D$61)</f>
        <v>0</v>
      </c>
      <c r="E227" s="229">
        <f>IF(E$61=0,0,E$61/CHI_fec!E$61)</f>
        <v>0</v>
      </c>
      <c r="F227" s="229">
        <f>IF(F$61=0,0,F$61/CHI_fec!F$61)</f>
        <v>0</v>
      </c>
      <c r="G227" s="229">
        <f>IF(G$61=0,0,G$61/CHI_fec!G$61)</f>
        <v>0</v>
      </c>
      <c r="H227" s="229">
        <f>IF(H$61=0,0,H$61/CHI_fec!H$61)</f>
        <v>0</v>
      </c>
      <c r="I227" s="229">
        <f>IF(I$61=0,0,I$61/CHI_fec!I$61)</f>
        <v>0</v>
      </c>
      <c r="J227" s="229">
        <f>IF(J$61=0,0,J$61/CHI_fec!J$61)</f>
        <v>0</v>
      </c>
      <c r="K227" s="229">
        <f>IF(K$61=0,0,K$61/CHI_fec!K$61)</f>
        <v>0</v>
      </c>
      <c r="L227" s="229">
        <f>IF(L$61=0,0,L$61/CHI_fec!L$61)</f>
        <v>0</v>
      </c>
      <c r="M227" s="229">
        <f>IF(M$61=0,0,M$61/CHI_fec!M$61)</f>
        <v>0</v>
      </c>
      <c r="N227" s="229">
        <f>IF(N$61=0,0,N$61/CHI_fec!N$61)</f>
        <v>0</v>
      </c>
      <c r="O227" s="229">
        <f>IF(O$61=0,0,O$61/CHI_fec!O$61)</f>
        <v>0</v>
      </c>
      <c r="P227" s="229">
        <f>IF(P$61=0,0,P$61/CHI_fec!P$61)</f>
        <v>0</v>
      </c>
      <c r="Q227" s="229">
        <f>IF(Q$61=0,0,Q$61/CHI_fec!Q$61)</f>
        <v>0</v>
      </c>
    </row>
    <row r="228" spans="1:17" x14ac:dyDescent="0.25">
      <c r="A228" s="76" t="s">
        <v>82</v>
      </c>
      <c r="B228" s="228">
        <f>IF(B$62=0,0,B$62/CHI_fec!B$62)</f>
        <v>0</v>
      </c>
      <c r="C228" s="228">
        <f>IF(C$62=0,0,C$62/CHI_fec!C$62)</f>
        <v>0</v>
      </c>
      <c r="D228" s="228">
        <f>IF(D$62=0,0,D$62/CHI_fec!D$62)</f>
        <v>0</v>
      </c>
      <c r="E228" s="228">
        <f>IF(E$62=0,0,E$62/CHI_fec!E$62)</f>
        <v>0</v>
      </c>
      <c r="F228" s="228">
        <f>IF(F$62=0,0,F$62/CHI_fec!F$62)</f>
        <v>0</v>
      </c>
      <c r="G228" s="228">
        <f>IF(G$62=0,0,G$62/CHI_fec!G$62)</f>
        <v>0</v>
      </c>
      <c r="H228" s="228">
        <f>IF(H$62=0,0,H$62/CHI_fec!H$62)</f>
        <v>0</v>
      </c>
      <c r="I228" s="228">
        <f>IF(I$62=0,0,I$62/CHI_fec!I$62)</f>
        <v>0</v>
      </c>
      <c r="J228" s="228">
        <f>IF(J$62=0,0,J$62/CHI_fec!J$62)</f>
        <v>0</v>
      </c>
      <c r="K228" s="228">
        <f>IF(K$62=0,0,K$62/CHI_fec!K$62)</f>
        <v>0</v>
      </c>
      <c r="L228" s="228">
        <f>IF(L$62=0,0,L$62/CHI_fec!L$62)</f>
        <v>0</v>
      </c>
      <c r="M228" s="228">
        <f>IF(M$62=0,0,M$62/CHI_fec!M$62)</f>
        <v>0</v>
      </c>
      <c r="N228" s="228">
        <f>IF(N$62=0,0,N$62/CHI_fec!N$62)</f>
        <v>0</v>
      </c>
      <c r="O228" s="228">
        <f>IF(O$62=0,0,O$62/CHI_fec!O$62)</f>
        <v>0</v>
      </c>
      <c r="P228" s="228">
        <f>IF(P$62=0,0,P$62/CHI_fec!P$62)</f>
        <v>0</v>
      </c>
      <c r="Q228" s="228">
        <f>IF(Q$62=0,0,Q$62/CHI_fec!Q$62)</f>
        <v>0</v>
      </c>
    </row>
    <row r="229" spans="1:17" x14ac:dyDescent="0.25">
      <c r="A229" s="76" t="s">
        <v>81</v>
      </c>
      <c r="B229" s="228">
        <f>IF(B$63=0,0,B$63/CHI_fec!B$63)</f>
        <v>0</v>
      </c>
      <c r="C229" s="228">
        <f>IF(C$63=0,0,C$63/CHI_fec!C$63)</f>
        <v>0</v>
      </c>
      <c r="D229" s="228">
        <f>IF(D$63=0,0,D$63/CHI_fec!D$63)</f>
        <v>0</v>
      </c>
      <c r="E229" s="228">
        <f>IF(E$63=0,0,E$63/CHI_fec!E$63)</f>
        <v>0</v>
      </c>
      <c r="F229" s="228">
        <f>IF(F$63=0,0,F$63/CHI_fec!F$63)</f>
        <v>0</v>
      </c>
      <c r="G229" s="228">
        <f>IF(G$63=0,0,G$63/CHI_fec!G$63)</f>
        <v>0</v>
      </c>
      <c r="H229" s="228">
        <f>IF(H$63=0,0,H$63/CHI_fec!H$63)</f>
        <v>0</v>
      </c>
      <c r="I229" s="228">
        <f>IF(I$63=0,0,I$63/CHI_fec!I$63)</f>
        <v>0</v>
      </c>
      <c r="J229" s="228">
        <f>IF(J$63=0,0,J$63/CHI_fec!J$63)</f>
        <v>0</v>
      </c>
      <c r="K229" s="228">
        <f>IF(K$63=0,0,K$63/CHI_fec!K$63)</f>
        <v>0</v>
      </c>
      <c r="L229" s="228">
        <f>IF(L$63=0,0,L$63/CHI_fec!L$63)</f>
        <v>0</v>
      </c>
      <c r="M229" s="228">
        <f>IF(M$63=0,0,M$63/CHI_fec!M$63)</f>
        <v>0</v>
      </c>
      <c r="N229" s="228">
        <f>IF(N$63=0,0,N$63/CHI_fec!N$63)</f>
        <v>0</v>
      </c>
      <c r="O229" s="228">
        <f>IF(O$63=0,0,O$63/CHI_fec!O$63)</f>
        <v>0</v>
      </c>
      <c r="P229" s="228">
        <f>IF(P$63=0,0,P$63/CHI_fec!P$63)</f>
        <v>0</v>
      </c>
      <c r="Q229" s="228">
        <f>IF(Q$63=0,0,Q$63/CHI_fec!Q$63)</f>
        <v>0</v>
      </c>
    </row>
    <row r="230" spans="1:17" x14ac:dyDescent="0.25">
      <c r="A230" s="76" t="s">
        <v>80</v>
      </c>
      <c r="B230" s="228">
        <f>IF(B$64=0,0,B$64/CHI_fec!B$64)</f>
        <v>0</v>
      </c>
      <c r="C230" s="228">
        <f>IF(C$64=0,0,C$64/CHI_fec!C$64)</f>
        <v>0</v>
      </c>
      <c r="D230" s="228">
        <f>IF(D$64=0,0,D$64/CHI_fec!D$64)</f>
        <v>0</v>
      </c>
      <c r="E230" s="228">
        <f>IF(E$64=0,0,E$64/CHI_fec!E$64)</f>
        <v>0</v>
      </c>
      <c r="F230" s="228">
        <f>IF(F$64=0,0,F$64/CHI_fec!F$64)</f>
        <v>0</v>
      </c>
      <c r="G230" s="228">
        <f>IF(G$64=0,0,G$64/CHI_fec!G$64)</f>
        <v>0</v>
      </c>
      <c r="H230" s="228">
        <f>IF(H$64=0,0,H$64/CHI_fec!H$64)</f>
        <v>0</v>
      </c>
      <c r="I230" s="228">
        <f>IF(I$64=0,0,I$64/CHI_fec!I$64)</f>
        <v>0</v>
      </c>
      <c r="J230" s="228">
        <f>IF(J$64=0,0,J$64/CHI_fec!J$64)</f>
        <v>0</v>
      </c>
      <c r="K230" s="228">
        <f>IF(K$64=0,0,K$64/CHI_fec!K$64)</f>
        <v>0</v>
      </c>
      <c r="L230" s="228">
        <f>IF(L$64=0,0,L$64/CHI_fec!L$64)</f>
        <v>0</v>
      </c>
      <c r="M230" s="228">
        <f>IF(M$64=0,0,M$64/CHI_fec!M$64)</f>
        <v>0</v>
      </c>
      <c r="N230" s="228">
        <f>IF(N$64=0,0,N$64/CHI_fec!N$64)</f>
        <v>0</v>
      </c>
      <c r="O230" s="228">
        <f>IF(O$64=0,0,O$64/CHI_fec!O$64)</f>
        <v>0</v>
      </c>
      <c r="P230" s="228">
        <f>IF(P$64=0,0,P$64/CHI_fec!P$64)</f>
        <v>0</v>
      </c>
      <c r="Q230" s="228">
        <f>IF(Q$64=0,0,Q$64/CHI_fec!Q$64)</f>
        <v>0</v>
      </c>
    </row>
    <row r="231" spans="1:17" x14ac:dyDescent="0.25">
      <c r="A231" s="129" t="s">
        <v>79</v>
      </c>
      <c r="B231" s="227">
        <f>IF(B$65=0,0,B$65/CHI_fec!B$65)</f>
        <v>1.260216033614588</v>
      </c>
      <c r="C231" s="227">
        <f>IF(C$65=0,0,C$65/CHI_fec!C$65)</f>
        <v>0.81943538012316164</v>
      </c>
      <c r="D231" s="227">
        <f>IF(D$65=0,0,D$65/CHI_fec!D$65)</f>
        <v>1.3251222</v>
      </c>
      <c r="E231" s="227">
        <f>IF(E$65=0,0,E$65/CHI_fec!E$65)</f>
        <v>1.3251222</v>
      </c>
      <c r="F231" s="227">
        <f>IF(F$65=0,0,F$65/CHI_fec!F$65)</f>
        <v>1.3251222000000002</v>
      </c>
      <c r="G231" s="227">
        <f>IF(G$65=0,0,G$65/CHI_fec!G$65)</f>
        <v>1.3251221999999998</v>
      </c>
      <c r="H231" s="227">
        <f>IF(H$65=0,0,H$65/CHI_fec!H$65)</f>
        <v>1.3251222</v>
      </c>
      <c r="I231" s="227">
        <f>IF(I$65=0,0,I$65/CHI_fec!I$65)</f>
        <v>1.3251222000000002</v>
      </c>
      <c r="J231" s="227">
        <f>IF(J$65=0,0,J$65/CHI_fec!J$65)</f>
        <v>0.49952790473993247</v>
      </c>
      <c r="K231" s="227">
        <f>IF(K$65=0,0,K$65/CHI_fec!K$65)</f>
        <v>1.3251222000000002</v>
      </c>
      <c r="L231" s="227">
        <f>IF(L$65=0,0,L$65/CHI_fec!L$65)</f>
        <v>1.3251221999999998</v>
      </c>
      <c r="M231" s="227">
        <f>IF(M$65=0,0,M$65/CHI_fec!M$65)</f>
        <v>1.3251222</v>
      </c>
      <c r="N231" s="227">
        <f>IF(N$65=0,0,N$65/CHI_fec!N$65)</f>
        <v>1.3251222</v>
      </c>
      <c r="O231" s="227">
        <f>IF(O$65=0,0,O$65/CHI_fec!O$65)</f>
        <v>1.2863385579014863</v>
      </c>
      <c r="P231" s="227">
        <f>IF(P$65=0,0,P$65/CHI_fec!P$65)</f>
        <v>1.3251221999999998</v>
      </c>
      <c r="Q231" s="227">
        <f>IF(Q$65=0,0,Q$65/CHI_fec!Q$65)</f>
        <v>1.3251222000000002</v>
      </c>
    </row>
    <row r="232" spans="1:17" x14ac:dyDescent="0.25">
      <c r="A232" s="127" t="s">
        <v>183</v>
      </c>
      <c r="B232" s="226">
        <f>IF(B$70=0,0,B$70/CHI_fec!B$70)</f>
        <v>0.25239978213606495</v>
      </c>
      <c r="C232" s="226">
        <f>IF(C$70=0,0,C$70/CHI_fec!C$70)</f>
        <v>0.24915669058858295</v>
      </c>
      <c r="D232" s="226">
        <f>IF(D$70=0,0,D$70/CHI_fec!D$70)</f>
        <v>0.25242495246724905</v>
      </c>
      <c r="E232" s="226">
        <f>IF(E$70=0,0,E$70/CHI_fec!E$70)</f>
        <v>0.26172719348669959</v>
      </c>
      <c r="F232" s="226">
        <f>IF(F$70=0,0,F$70/CHI_fec!F$70)</f>
        <v>0.25359636310190559</v>
      </c>
      <c r="G232" s="226">
        <f>IF(G$70=0,0,G$70/CHI_fec!G$70)</f>
        <v>0.24667481465453062</v>
      </c>
      <c r="H232" s="226">
        <f>IF(H$70=0,0,H$70/CHI_fec!H$70)</f>
        <v>0.24703541207493346</v>
      </c>
      <c r="I232" s="226">
        <f>IF(I$70=0,0,I$70/CHI_fec!I$70)</f>
        <v>0.24474942489819801</v>
      </c>
      <c r="J232" s="226">
        <f>IF(J$70=0,0,J$70/CHI_fec!J$70)</f>
        <v>0.25178868495228418</v>
      </c>
      <c r="K232" s="226">
        <f>IF(K$70=0,0,K$70/CHI_fec!K$70)</f>
        <v>0.25023182391589571</v>
      </c>
      <c r="L232" s="226">
        <f>IF(L$70=0,0,L$70/CHI_fec!L$70)</f>
        <v>0.25330842705895112</v>
      </c>
      <c r="M232" s="226">
        <f>IF(M$70=0,0,M$70/CHI_fec!M$70)</f>
        <v>0.26030982914938633</v>
      </c>
      <c r="N232" s="226">
        <f>IF(N$70=0,0,N$70/CHI_fec!N$70)</f>
        <v>0.25443071131549355</v>
      </c>
      <c r="O232" s="226">
        <f>IF(O$70=0,0,O$70/CHI_fec!O$70)</f>
        <v>0.24811388294791609</v>
      </c>
      <c r="P232" s="226">
        <f>IF(P$70=0,0,P$70/CHI_fec!P$70)</f>
        <v>0.24883811450176285</v>
      </c>
      <c r="Q232" s="226">
        <f>IF(Q$70=0,0,Q$70/CHI_fec!Q$70)</f>
        <v>0.24336675000623761</v>
      </c>
    </row>
    <row r="233" spans="1:17" x14ac:dyDescent="0.25">
      <c r="A233" s="127" t="s">
        <v>181</v>
      </c>
      <c r="B233" s="226">
        <f>IF(B$83=0,0,B$83/CHI_fec!B$83)</f>
        <v>2.76209947622417E-2</v>
      </c>
      <c r="C233" s="226">
        <f>IF(C$83=0,0,C$83/CHI_fec!C$83)</f>
        <v>0</v>
      </c>
      <c r="D233" s="226">
        <f>IF(D$83=0,0,D$83/CHI_fec!D$83)</f>
        <v>8.9686969203521802E-2</v>
      </c>
      <c r="E233" s="226">
        <f>IF(E$83=0,0,E$83/CHI_fec!E$83)</f>
        <v>0.21308509901386807</v>
      </c>
      <c r="F233" s="226">
        <f>IF(F$83=0,0,F$83/CHI_fec!F$83)</f>
        <v>0.53935282118083505</v>
      </c>
      <c r="G233" s="226">
        <f>IF(G$83=0,0,G$83/CHI_fec!G$83)</f>
        <v>0.33293245452981218</v>
      </c>
      <c r="H233" s="226">
        <f>IF(H$83=0,0,H$83/CHI_fec!H$83)</f>
        <v>0.36303081427313549</v>
      </c>
      <c r="I233" s="226">
        <f>IF(I$83=0,0,I$83/CHI_fec!I$83)</f>
        <v>0.44048665349522842</v>
      </c>
      <c r="J233" s="226">
        <f>IF(J$83=0,0,J$83/CHI_fec!J$83)</f>
        <v>0</v>
      </c>
      <c r="K233" s="226">
        <f>IF(K$83=0,0,K$83/CHI_fec!K$83)</f>
        <v>0.23050338510103924</v>
      </c>
      <c r="L233" s="226">
        <f>IF(L$83=0,0,L$83/CHI_fec!L$83)</f>
        <v>5.0171444244343118E-2</v>
      </c>
      <c r="M233" s="226">
        <f>IF(M$83=0,0,M$83/CHI_fec!M$83)</f>
        <v>0.48799097550873261</v>
      </c>
      <c r="N233" s="226">
        <f>IF(N$83=0,0,N$83/CHI_fec!N$83)</f>
        <v>0.26344075749007029</v>
      </c>
      <c r="O233" s="226">
        <f>IF(O$83=0,0,O$83/CHI_fec!O$83)</f>
        <v>0.33399780062262074</v>
      </c>
      <c r="P233" s="226">
        <f>IF(P$83=0,0,P$83/CHI_fec!P$83)</f>
        <v>0.77810642358113868</v>
      </c>
      <c r="Q233" s="226">
        <f>IF(Q$83=0,0,Q$83/CHI_fec!Q$83)</f>
        <v>1.0065207694455061</v>
      </c>
    </row>
    <row r="234" spans="1:17" x14ac:dyDescent="0.25">
      <c r="A234" s="127" t="s">
        <v>180</v>
      </c>
      <c r="B234" s="225">
        <f>IF(B$91=0,0,B$91/CHI_fec!B$91)</f>
        <v>0.47696882354995651</v>
      </c>
      <c r="C234" s="225">
        <f>IF(C$91=0,0,C$91/CHI_fec!C$91)</f>
        <v>0.44848204305944955</v>
      </c>
      <c r="D234" s="225">
        <f>IF(D$91=0,0,D$91/CHI_fec!D$91)</f>
        <v>0.52454876643602033</v>
      </c>
      <c r="E234" s="225">
        <f>IF(E$91=0,0,E$91/CHI_fec!E$91)</f>
        <v>0.62568188591238894</v>
      </c>
      <c r="F234" s="225">
        <f>IF(F$91=0,0,F$91/CHI_fec!F$91)</f>
        <v>0.86421288432800647</v>
      </c>
      <c r="G234" s="225">
        <f>IF(G$91=0,0,G$91/CHI_fec!G$91)</f>
        <v>0.70642578625485242</v>
      </c>
      <c r="H234" s="225">
        <f>IF(H$91=0,0,H$91/CHI_fec!H$91)</f>
        <v>0.72968868172908974</v>
      </c>
      <c r="I234" s="225">
        <f>IF(I$91=0,0,I$91/CHI_fec!I$91)</f>
        <v>0.78996857849799962</v>
      </c>
      <c r="J234" s="225">
        <f>IF(J$91=0,0,J$91/CHI_fec!J$91)</f>
        <v>0.45321963291411166</v>
      </c>
      <c r="K234" s="225">
        <f>IF(K$91=0,0,K$91/CHI_fec!K$91)</f>
        <v>0.62908790053467134</v>
      </c>
      <c r="L234" s="225">
        <f>IF(L$91=0,0,L$91/CHI_fec!L$91)</f>
        <v>0.49544242439998704</v>
      </c>
      <c r="M234" s="225">
        <f>IF(M$91=0,0,M$91/CHI_fec!M$91)</f>
        <v>0.8221554148169955</v>
      </c>
      <c r="N234" s="225">
        <f>IF(N$91=0,0,N$91/CHI_fec!N$91)</f>
        <v>0.64996699857593898</v>
      </c>
      <c r="O234" s="225">
        <f>IF(O$91=0,0,O$91/CHI_fec!O$91)</f>
        <v>0.69319269414534235</v>
      </c>
      <c r="P234" s="225">
        <f>IF(P$91=0,0,P$91/CHI_fec!P$91)</f>
        <v>1.0322733575810992</v>
      </c>
      <c r="Q234" s="225">
        <f>IF(Q$91=0,0,Q$91/CHI_fec!Q$91)</f>
        <v>1.201419032877673</v>
      </c>
    </row>
    <row r="235" spans="1:17" x14ac:dyDescent="0.25">
      <c r="A235" s="72" t="s">
        <v>179</v>
      </c>
      <c r="B235" s="224">
        <f>IF(B$105=0,0,B$105/CHI_fec!B$105)</f>
        <v>0</v>
      </c>
      <c r="C235" s="224">
        <f>IF(C$105=0,0,C$105/CHI_fec!C$105)</f>
        <v>0</v>
      </c>
      <c r="D235" s="224">
        <f>IF(D$105=0,0,D$105/CHI_fec!D$105)</f>
        <v>0</v>
      </c>
      <c r="E235" s="224">
        <f>IF(E$105=0,0,E$105/CHI_fec!E$105)</f>
        <v>0</v>
      </c>
      <c r="F235" s="224">
        <f>IF(F$105=0,0,F$105/CHI_fec!F$105)</f>
        <v>0</v>
      </c>
      <c r="G235" s="224">
        <f>IF(G$105=0,0,G$105/CHI_fec!G$105)</f>
        <v>0</v>
      </c>
      <c r="H235" s="224">
        <f>IF(H$105=0,0,H$105/CHI_fec!H$105)</f>
        <v>0</v>
      </c>
      <c r="I235" s="224">
        <f>IF(I$105=0,0,I$105/CHI_fec!I$105)</f>
        <v>0</v>
      </c>
      <c r="J235" s="224">
        <f>IF(J$105=0,0,J$105/CHI_fec!J$105)</f>
        <v>0</v>
      </c>
      <c r="K235" s="224">
        <f>IF(K$105=0,0,K$105/CHI_fec!K$105)</f>
        <v>0</v>
      </c>
      <c r="L235" s="224">
        <f>IF(L$105=0,0,L$105/CHI_fec!L$105)</f>
        <v>0</v>
      </c>
      <c r="M235" s="224">
        <f>IF(M$105=0,0,M$105/CHI_fec!M$105)</f>
        <v>0</v>
      </c>
      <c r="N235" s="224">
        <f>IF(N$105=0,0,N$105/CHI_fec!N$105)</f>
        <v>0</v>
      </c>
      <c r="O235" s="224">
        <f>IF(O$105=0,0,O$105/CHI_fec!O$105)</f>
        <v>0</v>
      </c>
      <c r="P235" s="224">
        <f>IF(P$105=0,0,P$105/CHI_fec!P$105)</f>
        <v>0</v>
      </c>
      <c r="Q235" s="224">
        <f>IF(Q$105=0,0,Q$105/CHI_fec!Q$105)</f>
        <v>0</v>
      </c>
    </row>
    <row r="236" spans="1:17" x14ac:dyDescent="0.25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</row>
    <row r="237" spans="1:17" x14ac:dyDescent="0.25">
      <c r="A237" s="78" t="s">
        <v>39</v>
      </c>
      <c r="B237" s="230">
        <f>IF(B$108=0,0,B$108/CHI_fec!B$108)</f>
        <v>0.38046478722981186</v>
      </c>
      <c r="C237" s="230">
        <f>IF(C$108=0,0,C$108/CHI_fec!C$108)</f>
        <v>0.35209582908341297</v>
      </c>
      <c r="D237" s="230">
        <f>IF(D$108=0,0,D$108/CHI_fec!D$108)</f>
        <v>0.40118505408994204</v>
      </c>
      <c r="E237" s="230">
        <f>IF(E$108=0,0,E$108/CHI_fec!E$108)</f>
        <v>0.44857918328097424</v>
      </c>
      <c r="F237" s="230">
        <f>IF(F$108=0,0,F$108/CHI_fec!F$108)</f>
        <v>0.53491969129037487</v>
      </c>
      <c r="G237" s="230">
        <f>IF(G$108=0,0,G$108/CHI_fec!G$108)</f>
        <v>0.46635432221535106</v>
      </c>
      <c r="H237" s="230">
        <f>IF(H$108=0,0,H$108/CHI_fec!H$108)</f>
        <v>0.47567350840556316</v>
      </c>
      <c r="I237" s="230">
        <f>IF(I$108=0,0,I$108/CHI_fec!I$108)</f>
        <v>0.49619748001492137</v>
      </c>
      <c r="J237" s="230">
        <f>IF(J$108=0,0,J$108/CHI_fec!J$108)</f>
        <v>0.34401527378878449</v>
      </c>
      <c r="K237" s="230">
        <f>IF(K$108=0,0,K$108/CHI_fec!K$108)</f>
        <v>0.44006535737664659</v>
      </c>
      <c r="L237" s="230">
        <f>IF(L$108=0,0,L$108/CHI_fec!L$108)</f>
        <v>0.39059293084789742</v>
      </c>
      <c r="M237" s="230">
        <f>IF(M$108=0,0,M$108/CHI_fec!M$108)</f>
        <v>0.52674204669769342</v>
      </c>
      <c r="N237" s="230">
        <f>IF(N$108=0,0,N$108/CHI_fec!N$108)</f>
        <v>0.45389291500177886</v>
      </c>
      <c r="O237" s="230">
        <f>IF(O$108=0,0,O$108/CHI_fec!O$108)</f>
        <v>0.46525088437759782</v>
      </c>
      <c r="P237" s="230">
        <f>IF(P$108=0,0,P$108/CHI_fec!P$108)</f>
        <v>0.59866407422349299</v>
      </c>
      <c r="Q237" s="230">
        <f>IF(Q$108=0,0,Q$108/CHI_fec!Q$108)</f>
        <v>0.65959507849718957</v>
      </c>
    </row>
    <row r="238" spans="1:17" x14ac:dyDescent="0.25">
      <c r="A238" s="132" t="s">
        <v>83</v>
      </c>
      <c r="B238" s="229">
        <f>IF(B$109=0,0,B$109/CHI_fec!B$109)</f>
        <v>0</v>
      </c>
      <c r="C238" s="229">
        <f>IF(C$109=0,0,C$109/CHI_fec!C$109)</f>
        <v>0</v>
      </c>
      <c r="D238" s="229">
        <f>IF(D$109=0,0,D$109/CHI_fec!D$109)</f>
        <v>0</v>
      </c>
      <c r="E238" s="229">
        <f>IF(E$109=0,0,E$109/CHI_fec!E$109)</f>
        <v>0</v>
      </c>
      <c r="F238" s="229">
        <f>IF(F$109=0,0,F$109/CHI_fec!F$109)</f>
        <v>0</v>
      </c>
      <c r="G238" s="229">
        <f>IF(G$109=0,0,G$109/CHI_fec!G$109)</f>
        <v>0</v>
      </c>
      <c r="H238" s="229">
        <f>IF(H$109=0,0,H$109/CHI_fec!H$109)</f>
        <v>0</v>
      </c>
      <c r="I238" s="229">
        <f>IF(I$109=0,0,I$109/CHI_fec!I$109)</f>
        <v>0</v>
      </c>
      <c r="J238" s="229">
        <f>IF(J$109=0,0,J$109/CHI_fec!J$109)</f>
        <v>0</v>
      </c>
      <c r="K238" s="229">
        <f>IF(K$109=0,0,K$109/CHI_fec!K$109)</f>
        <v>0</v>
      </c>
      <c r="L238" s="229">
        <f>IF(L$109=0,0,L$109/CHI_fec!L$109)</f>
        <v>0</v>
      </c>
      <c r="M238" s="229">
        <f>IF(M$109=0,0,M$109/CHI_fec!M$109)</f>
        <v>0</v>
      </c>
      <c r="N238" s="229">
        <f>IF(N$109=0,0,N$109/CHI_fec!N$109)</f>
        <v>0</v>
      </c>
      <c r="O238" s="229">
        <f>IF(O$109=0,0,O$109/CHI_fec!O$109)</f>
        <v>0</v>
      </c>
      <c r="P238" s="229">
        <f>IF(P$109=0,0,P$109/CHI_fec!P$109)</f>
        <v>0</v>
      </c>
      <c r="Q238" s="229">
        <f>IF(Q$109=0,0,Q$109/CHI_fec!Q$109)</f>
        <v>0</v>
      </c>
    </row>
    <row r="239" spans="1:17" x14ac:dyDescent="0.25">
      <c r="A239" s="76" t="s">
        <v>82</v>
      </c>
      <c r="B239" s="228">
        <f>IF(B$110=0,0,B$110/CHI_fec!B$110)</f>
        <v>0</v>
      </c>
      <c r="C239" s="228">
        <f>IF(C$110=0,0,C$110/CHI_fec!C$110)</f>
        <v>0</v>
      </c>
      <c r="D239" s="228">
        <f>IF(D$110=0,0,D$110/CHI_fec!D$110)</f>
        <v>0</v>
      </c>
      <c r="E239" s="228">
        <f>IF(E$110=0,0,E$110/CHI_fec!E$110)</f>
        <v>0</v>
      </c>
      <c r="F239" s="228">
        <f>IF(F$110=0,0,F$110/CHI_fec!F$110)</f>
        <v>0</v>
      </c>
      <c r="G239" s="228">
        <f>IF(G$110=0,0,G$110/CHI_fec!G$110)</f>
        <v>0</v>
      </c>
      <c r="H239" s="228">
        <f>IF(H$110=0,0,H$110/CHI_fec!H$110)</f>
        <v>0</v>
      </c>
      <c r="I239" s="228">
        <f>IF(I$110=0,0,I$110/CHI_fec!I$110)</f>
        <v>0</v>
      </c>
      <c r="J239" s="228">
        <f>IF(J$110=0,0,J$110/CHI_fec!J$110)</f>
        <v>0</v>
      </c>
      <c r="K239" s="228">
        <f>IF(K$110=0,0,K$110/CHI_fec!K$110)</f>
        <v>0</v>
      </c>
      <c r="L239" s="228">
        <f>IF(L$110=0,0,L$110/CHI_fec!L$110)</f>
        <v>0</v>
      </c>
      <c r="M239" s="228">
        <f>IF(M$110=0,0,M$110/CHI_fec!M$110)</f>
        <v>0</v>
      </c>
      <c r="N239" s="228">
        <f>IF(N$110=0,0,N$110/CHI_fec!N$110)</f>
        <v>0</v>
      </c>
      <c r="O239" s="228">
        <f>IF(O$110=0,0,O$110/CHI_fec!O$110)</f>
        <v>0</v>
      </c>
      <c r="P239" s="228">
        <f>IF(P$110=0,0,P$110/CHI_fec!P$110)</f>
        <v>0</v>
      </c>
      <c r="Q239" s="228">
        <f>IF(Q$110=0,0,Q$110/CHI_fec!Q$110)</f>
        <v>0</v>
      </c>
    </row>
    <row r="240" spans="1:17" x14ac:dyDescent="0.25">
      <c r="A240" s="76" t="s">
        <v>81</v>
      </c>
      <c r="B240" s="228">
        <f>IF(B$111=0,0,B$111/CHI_fec!B$111)</f>
        <v>0</v>
      </c>
      <c r="C240" s="228">
        <f>IF(C$111=0,0,C$111/CHI_fec!C$111)</f>
        <v>0</v>
      </c>
      <c r="D240" s="228">
        <f>IF(D$111=0,0,D$111/CHI_fec!D$111)</f>
        <v>0</v>
      </c>
      <c r="E240" s="228">
        <f>IF(E$111=0,0,E$111/CHI_fec!E$111)</f>
        <v>0</v>
      </c>
      <c r="F240" s="228">
        <f>IF(F$111=0,0,F$111/CHI_fec!F$111)</f>
        <v>0</v>
      </c>
      <c r="G240" s="228">
        <f>IF(G$111=0,0,G$111/CHI_fec!G$111)</f>
        <v>0</v>
      </c>
      <c r="H240" s="228">
        <f>IF(H$111=0,0,H$111/CHI_fec!H$111)</f>
        <v>0</v>
      </c>
      <c r="I240" s="228">
        <f>IF(I$111=0,0,I$111/CHI_fec!I$111)</f>
        <v>0</v>
      </c>
      <c r="J240" s="228">
        <f>IF(J$111=0,0,J$111/CHI_fec!J$111)</f>
        <v>0</v>
      </c>
      <c r="K240" s="228">
        <f>IF(K$111=0,0,K$111/CHI_fec!K$111)</f>
        <v>0</v>
      </c>
      <c r="L240" s="228">
        <f>IF(L$111=0,0,L$111/CHI_fec!L$111)</f>
        <v>0</v>
      </c>
      <c r="M240" s="228">
        <f>IF(M$111=0,0,M$111/CHI_fec!M$111)</f>
        <v>0</v>
      </c>
      <c r="N240" s="228">
        <f>IF(N$111=0,0,N$111/CHI_fec!N$111)</f>
        <v>0</v>
      </c>
      <c r="O240" s="228">
        <f>IF(O$111=0,0,O$111/CHI_fec!O$111)</f>
        <v>0</v>
      </c>
      <c r="P240" s="228">
        <f>IF(P$111=0,0,P$111/CHI_fec!P$111)</f>
        <v>0</v>
      </c>
      <c r="Q240" s="228">
        <f>IF(Q$111=0,0,Q$111/CHI_fec!Q$111)</f>
        <v>0</v>
      </c>
    </row>
    <row r="241" spans="1:17" x14ac:dyDescent="0.25">
      <c r="A241" s="76" t="s">
        <v>80</v>
      </c>
      <c r="B241" s="228">
        <f>IF(B$112=0,0,B$112/CHI_fec!B$112)</f>
        <v>0</v>
      </c>
      <c r="C241" s="228">
        <f>IF(C$112=0,0,C$112/CHI_fec!C$112)</f>
        <v>0</v>
      </c>
      <c r="D241" s="228">
        <f>IF(D$112=0,0,D$112/CHI_fec!D$112)</f>
        <v>0</v>
      </c>
      <c r="E241" s="228">
        <f>IF(E$112=0,0,E$112/CHI_fec!E$112)</f>
        <v>0</v>
      </c>
      <c r="F241" s="228">
        <f>IF(F$112=0,0,F$112/CHI_fec!F$112)</f>
        <v>0</v>
      </c>
      <c r="G241" s="228">
        <f>IF(G$112=0,0,G$112/CHI_fec!G$112)</f>
        <v>0</v>
      </c>
      <c r="H241" s="228">
        <f>IF(H$112=0,0,H$112/CHI_fec!H$112)</f>
        <v>0</v>
      </c>
      <c r="I241" s="228">
        <f>IF(I$112=0,0,I$112/CHI_fec!I$112)</f>
        <v>0</v>
      </c>
      <c r="J241" s="228">
        <f>IF(J$112=0,0,J$112/CHI_fec!J$112)</f>
        <v>0</v>
      </c>
      <c r="K241" s="228">
        <f>IF(K$112=0,0,K$112/CHI_fec!K$112)</f>
        <v>0</v>
      </c>
      <c r="L241" s="228">
        <f>IF(L$112=0,0,L$112/CHI_fec!L$112)</f>
        <v>0</v>
      </c>
      <c r="M241" s="228">
        <f>IF(M$112=0,0,M$112/CHI_fec!M$112)</f>
        <v>0</v>
      </c>
      <c r="N241" s="228">
        <f>IF(N$112=0,0,N$112/CHI_fec!N$112)</f>
        <v>0</v>
      </c>
      <c r="O241" s="228">
        <f>IF(O$112=0,0,O$112/CHI_fec!O$112)</f>
        <v>0</v>
      </c>
      <c r="P241" s="228">
        <f>IF(P$112=0,0,P$112/CHI_fec!P$112)</f>
        <v>0</v>
      </c>
      <c r="Q241" s="228">
        <f>IF(Q$112=0,0,Q$112/CHI_fec!Q$112)</f>
        <v>0</v>
      </c>
    </row>
    <row r="242" spans="1:17" x14ac:dyDescent="0.25">
      <c r="A242" s="129" t="s">
        <v>79</v>
      </c>
      <c r="B242" s="227">
        <f>IF(B$113=0,0,B$113/CHI_fec!B$113)</f>
        <v>1.260216033614588</v>
      </c>
      <c r="C242" s="227">
        <f>IF(C$113=0,0,C$113/CHI_fec!C$113)</f>
        <v>0.81943538012316175</v>
      </c>
      <c r="D242" s="227">
        <f>IF(D$113=0,0,D$113/CHI_fec!D$113)</f>
        <v>1.3251222000000002</v>
      </c>
      <c r="E242" s="227">
        <f>IF(E$113=0,0,E$113/CHI_fec!E$113)</f>
        <v>1.3251222</v>
      </c>
      <c r="F242" s="227">
        <f>IF(F$113=0,0,F$113/CHI_fec!F$113)</f>
        <v>1.3251222</v>
      </c>
      <c r="G242" s="227">
        <f>IF(G$113=0,0,G$113/CHI_fec!G$113)</f>
        <v>1.3251222</v>
      </c>
      <c r="H242" s="227">
        <f>IF(H$113=0,0,H$113/CHI_fec!H$113)</f>
        <v>1.3251221999999998</v>
      </c>
      <c r="I242" s="227">
        <f>IF(I$113=0,0,I$113/CHI_fec!I$113)</f>
        <v>1.3251222</v>
      </c>
      <c r="J242" s="227">
        <f>IF(J$113=0,0,J$113/CHI_fec!J$113)</f>
        <v>0.49952790473993242</v>
      </c>
      <c r="K242" s="227">
        <f>IF(K$113=0,0,K$113/CHI_fec!K$113)</f>
        <v>1.3251222000000005</v>
      </c>
      <c r="L242" s="227">
        <f>IF(L$113=0,0,L$113/CHI_fec!L$113)</f>
        <v>1.3251222</v>
      </c>
      <c r="M242" s="227">
        <f>IF(M$113=0,0,M$113/CHI_fec!M$113)</f>
        <v>1.3251222</v>
      </c>
      <c r="N242" s="227">
        <f>IF(N$113=0,0,N$113/CHI_fec!N$113)</f>
        <v>1.3251221999999998</v>
      </c>
      <c r="O242" s="227">
        <f>IF(O$113=0,0,O$113/CHI_fec!O$113)</f>
        <v>1.2863385579014863</v>
      </c>
      <c r="P242" s="227">
        <f>IF(P$113=0,0,P$113/CHI_fec!P$113)</f>
        <v>1.3251221999999998</v>
      </c>
      <c r="Q242" s="227">
        <f>IF(Q$113=0,0,Q$113/CHI_fec!Q$113)</f>
        <v>1.3251222</v>
      </c>
    </row>
    <row r="243" spans="1:17" x14ac:dyDescent="0.25">
      <c r="A243" s="127" t="s">
        <v>182</v>
      </c>
      <c r="B243" s="226">
        <f>IF(B$118=0,0,B$118/CHI_fec!B$118)</f>
        <v>2.1453981481565529</v>
      </c>
      <c r="C243" s="226">
        <f>IF(C$118=0,0,C$118/CHI_fec!C$118)</f>
        <v>2.1178318700029561</v>
      </c>
      <c r="D243" s="226">
        <f>IF(D$118=0,0,D$118/CHI_fec!D$118)</f>
        <v>2.1456120959716176</v>
      </c>
      <c r="E243" s="226">
        <f>IF(E$118=0,0,E$118/CHI_fec!E$118)</f>
        <v>2.2246811446369477</v>
      </c>
      <c r="F243" s="226">
        <f>IF(F$118=0,0,F$118/CHI_fec!F$118)</f>
        <v>2.1555690863661985</v>
      </c>
      <c r="G243" s="226">
        <f>IF(G$118=0,0,G$118/CHI_fec!G$118)</f>
        <v>2.0967359245635113</v>
      </c>
      <c r="H243" s="226">
        <f>IF(H$118=0,0,H$118/CHI_fec!H$118)</f>
        <v>2.0998010026369349</v>
      </c>
      <c r="I243" s="226">
        <f>IF(I$118=0,0,I$118/CHI_fec!I$118)</f>
        <v>2.080370111634684</v>
      </c>
      <c r="J243" s="226">
        <f>IF(J$118=0,0,J$118/CHI_fec!J$118)</f>
        <v>2.1402038220944166</v>
      </c>
      <c r="K243" s="226">
        <f>IF(K$118=0,0,K$118/CHI_fec!K$118)</f>
        <v>2.1269705032851149</v>
      </c>
      <c r="L243" s="226">
        <f>IF(L$118=0,0,L$118/CHI_fec!L$118)</f>
        <v>2.153121630001086</v>
      </c>
      <c r="M243" s="226">
        <f>IF(M$118=0,0,M$118/CHI_fec!M$118)</f>
        <v>2.2126335477697849</v>
      </c>
      <c r="N243" s="226">
        <f>IF(N$118=0,0,N$118/CHI_fec!N$118)</f>
        <v>2.1626610461816962</v>
      </c>
      <c r="O243" s="226">
        <f>IF(O$118=0,0,O$118/CHI_fec!O$118)</f>
        <v>2.1089680050572883</v>
      </c>
      <c r="P243" s="226">
        <f>IF(P$118=0,0,P$118/CHI_fec!P$118)</f>
        <v>2.1151239732649851</v>
      </c>
      <c r="Q243" s="226">
        <f>IF(Q$118=0,0,Q$118/CHI_fec!Q$118)</f>
        <v>2.0686173750530208</v>
      </c>
    </row>
    <row r="244" spans="1:17" x14ac:dyDescent="0.25">
      <c r="A244" s="127" t="s">
        <v>181</v>
      </c>
      <c r="B244" s="226">
        <f>IF(B$131=0,0,B$131/CHI_fec!B$131)</f>
        <v>2.762099476224171E-2</v>
      </c>
      <c r="C244" s="226">
        <f>IF(C$131=0,0,C$131/CHI_fec!C$131)</f>
        <v>0</v>
      </c>
      <c r="D244" s="226">
        <f>IF(D$131=0,0,D$131/CHI_fec!D$131)</f>
        <v>8.968696920352183E-2</v>
      </c>
      <c r="E244" s="226">
        <f>IF(E$131=0,0,E$131/CHI_fec!E$131)</f>
        <v>0.21308509901386807</v>
      </c>
      <c r="F244" s="226">
        <f>IF(F$131=0,0,F$131/CHI_fec!F$131)</f>
        <v>0.53935282118083505</v>
      </c>
      <c r="G244" s="226">
        <f>IF(G$131=0,0,G$131/CHI_fec!G$131)</f>
        <v>0.33293245452981213</v>
      </c>
      <c r="H244" s="226">
        <f>IF(H$131=0,0,H$131/CHI_fec!H$131)</f>
        <v>0.36303081427313549</v>
      </c>
      <c r="I244" s="226">
        <f>IF(I$131=0,0,I$131/CHI_fec!I$131)</f>
        <v>0.44048665349522848</v>
      </c>
      <c r="J244" s="226">
        <f>IF(J$131=0,0,J$131/CHI_fec!J$131)</f>
        <v>0</v>
      </c>
      <c r="K244" s="226">
        <f>IF(K$131=0,0,K$131/CHI_fec!K$131)</f>
        <v>0.23050338510103927</v>
      </c>
      <c r="L244" s="226">
        <f>IF(L$131=0,0,L$131/CHI_fec!L$131)</f>
        <v>5.0171444244343125E-2</v>
      </c>
      <c r="M244" s="226">
        <f>IF(M$131=0,0,M$131/CHI_fec!M$131)</f>
        <v>0.48799097550873261</v>
      </c>
      <c r="N244" s="226">
        <f>IF(N$131=0,0,N$131/CHI_fec!N$131)</f>
        <v>0.26344075749007023</v>
      </c>
      <c r="O244" s="226">
        <f>IF(O$131=0,0,O$131/CHI_fec!O$131)</f>
        <v>0.33399780062262074</v>
      </c>
      <c r="P244" s="226">
        <f>IF(P$131=0,0,P$131/CHI_fec!P$131)</f>
        <v>0.77810642358113857</v>
      </c>
      <c r="Q244" s="226">
        <f>IF(Q$131=0,0,Q$131/CHI_fec!Q$131)</f>
        <v>1.0065207694455058</v>
      </c>
    </row>
    <row r="245" spans="1:17" x14ac:dyDescent="0.25">
      <c r="A245" s="127" t="s">
        <v>180</v>
      </c>
      <c r="B245" s="225">
        <f>IF(B$139=0,0,B$139/CHI_fec!B$139)</f>
        <v>0.88138186945889863</v>
      </c>
      <c r="C245" s="225">
        <f>IF(C$139=0,0,C$139/CHI_fec!C$139)</f>
        <v>0.85211588181295383</v>
      </c>
      <c r="D245" s="225">
        <f>IF(D$139=0,0,D$139/CHI_fec!D$139)</f>
        <v>0.91961159916078661</v>
      </c>
      <c r="E245" s="225">
        <f>IF(E$139=0,0,E$139/CHI_fec!E$139)</f>
        <v>1.0191423589985431</v>
      </c>
      <c r="F245" s="225">
        <f>IF(F$139=0,0,F$139/CHI_fec!F$139)</f>
        <v>1.1944855928206288</v>
      </c>
      <c r="G245" s="225">
        <f>IF(G$139=0,0,G$139/CHI_fec!G$139)</f>
        <v>1.0541967891415034</v>
      </c>
      <c r="H245" s="225">
        <f>IF(H$139=0,0,H$139/CHI_fec!H$139)</f>
        <v>1.0735762440721142</v>
      </c>
      <c r="I245" s="225">
        <f>IF(I$139=0,0,I$139/CHI_fec!I$139)</f>
        <v>1.1174309670570302</v>
      </c>
      <c r="J245" s="225">
        <f>IF(J$139=0,0,J$139/CHI_fec!J$139)</f>
        <v>0.86111730253681229</v>
      </c>
      <c r="K245" s="225">
        <f>IF(K$139=0,0,K$139/CHI_fec!K$139)</f>
        <v>0.99916511377507922</v>
      </c>
      <c r="L245" s="225">
        <f>IF(L$139=0,0,L$139/CHI_fec!L$139)</f>
        <v>0.89800093547645421</v>
      </c>
      <c r="M245" s="225">
        <f>IF(M$139=0,0,M$139/CHI_fec!M$139)</f>
        <v>1.1740002270385235</v>
      </c>
      <c r="N245" s="225">
        <f>IF(N$139=0,0,N$139/CHI_fec!N$139)</f>
        <v>1.0242146797488629</v>
      </c>
      <c r="O245" s="225">
        <f>IF(O$139=0,0,O$139/CHI_fec!O$139)</f>
        <v>1.0464210769795848</v>
      </c>
      <c r="P245" s="225">
        <f>IF(P$139=0,0,P$139/CHI_fec!P$139)</f>
        <v>1.3199434326600235</v>
      </c>
      <c r="Q245" s="225">
        <f>IF(Q$139=0,0,Q$139/CHI_fec!Q$139)</f>
        <v>1.4448632422483103</v>
      </c>
    </row>
    <row r="246" spans="1:17" x14ac:dyDescent="0.25">
      <c r="A246" s="72" t="s">
        <v>179</v>
      </c>
      <c r="B246" s="224">
        <f>IF(B$153=0,0,B$153/CHI_fec!B$153)</f>
        <v>0</v>
      </c>
      <c r="C246" s="224">
        <f>IF(C$153=0,0,C$153/CHI_fec!C$153)</f>
        <v>0</v>
      </c>
      <c r="D246" s="224">
        <f>IF(D$153=0,0,D$153/CHI_fec!D$153)</f>
        <v>0</v>
      </c>
      <c r="E246" s="224">
        <f>IF(E$153=0,0,E$153/CHI_fec!E$153)</f>
        <v>0</v>
      </c>
      <c r="F246" s="224">
        <f>IF(F$153=0,0,F$153/CHI_fec!F$153)</f>
        <v>0</v>
      </c>
      <c r="G246" s="224">
        <f>IF(G$153=0,0,G$153/CHI_fec!G$153)</f>
        <v>0</v>
      </c>
      <c r="H246" s="224">
        <f>IF(H$153=0,0,H$153/CHI_fec!H$153)</f>
        <v>0</v>
      </c>
      <c r="I246" s="224">
        <f>IF(I$153=0,0,I$153/CHI_fec!I$153)</f>
        <v>0</v>
      </c>
      <c r="J246" s="224">
        <f>IF(J$153=0,0,J$153/CHI_fec!J$153)</f>
        <v>0</v>
      </c>
      <c r="K246" s="224">
        <f>IF(K$153=0,0,K$153/CHI_fec!K$153)</f>
        <v>0</v>
      </c>
      <c r="L246" s="224">
        <f>IF(L$153=0,0,L$153/CHI_fec!L$153)</f>
        <v>0</v>
      </c>
      <c r="M246" s="224">
        <f>IF(M$153=0,0,M$153/CHI_fec!M$153)</f>
        <v>0</v>
      </c>
      <c r="N246" s="224">
        <f>IF(N$153=0,0,N$153/CHI_fec!N$153)</f>
        <v>0</v>
      </c>
      <c r="O246" s="224">
        <f>IF(O$153=0,0,O$153/CHI_fec!O$153)</f>
        <v>0</v>
      </c>
      <c r="P246" s="224">
        <f>IF(P$153=0,0,P$153/CHI_fec!P$153)</f>
        <v>0</v>
      </c>
      <c r="Q246" s="224">
        <f>IF(Q$153=0,0,Q$153/CHI_fec!Q$153)</f>
        <v>0</v>
      </c>
    </row>
    <row r="249" spans="1:17" x14ac:dyDescent="0.25">
      <c r="B249" s="13"/>
    </row>
    <row r="250" spans="1:17" x14ac:dyDescent="0.25">
      <c r="B250" s="13"/>
    </row>
    <row r="251" spans="1:17" x14ac:dyDescent="0.25">
      <c r="B251" s="13"/>
    </row>
    <row r="252" spans="1:17" x14ac:dyDescent="0.25">
      <c r="B252" s="13"/>
    </row>
    <row r="253" spans="1:17" x14ac:dyDescent="0.25">
      <c r="B253" s="13"/>
    </row>
    <row r="254" spans="1:17" x14ac:dyDescent="0.25">
      <c r="B254" s="13"/>
    </row>
    <row r="255" spans="1:17" x14ac:dyDescent="0.25">
      <c r="B255" s="13"/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 tint="0.79998168889431442"/>
    <pageSetUpPr fitToPage="1"/>
  </sheetPr>
  <dimension ref="A1:Q78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367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x14ac:dyDescent="0.25">
      <c r="A3" s="31" t="s">
        <v>78</v>
      </c>
      <c r="B3" s="46">
        <f>SUM(B4:B6)</f>
        <v>1011.6752129507991</v>
      </c>
      <c r="C3" s="46">
        <f t="shared" ref="C3:Q3" si="0">SUM(C4:C6)</f>
        <v>1072.8116861057633</v>
      </c>
      <c r="D3" s="46">
        <f t="shared" si="0"/>
        <v>1100.3961117057077</v>
      </c>
      <c r="E3" s="46">
        <f t="shared" si="0"/>
        <v>1047.2425636705336</v>
      </c>
      <c r="F3" s="46">
        <f t="shared" si="0"/>
        <v>1054.4107831104798</v>
      </c>
      <c r="G3" s="46">
        <f t="shared" si="0"/>
        <v>1130.7405109449323</v>
      </c>
      <c r="H3" s="46">
        <f t="shared" si="0"/>
        <v>1204.9386398500087</v>
      </c>
      <c r="I3" s="46">
        <f t="shared" si="0"/>
        <v>1360.9993691895638</v>
      </c>
      <c r="J3" s="46">
        <f t="shared" si="0"/>
        <v>1337.0900038538853</v>
      </c>
      <c r="K3" s="46">
        <f t="shared" si="0"/>
        <v>1103.7976389715709</v>
      </c>
      <c r="L3" s="46">
        <f t="shared" si="0"/>
        <v>1246.1999999999998</v>
      </c>
      <c r="M3" s="46">
        <f t="shared" si="0"/>
        <v>1573.0116242068025</v>
      </c>
      <c r="N3" s="46">
        <f t="shared" si="0"/>
        <v>1582.4185631414546</v>
      </c>
      <c r="O3" s="46">
        <f t="shared" si="0"/>
        <v>1334.737396340661</v>
      </c>
      <c r="P3" s="46">
        <f t="shared" si="0"/>
        <v>1350.1983587848486</v>
      </c>
      <c r="Q3" s="46">
        <f t="shared" si="0"/>
        <v>1391.6750936073686</v>
      </c>
    </row>
    <row r="4" spans="1:17" x14ac:dyDescent="0.25">
      <c r="A4" s="257" t="s">
        <v>38</v>
      </c>
      <c r="B4" s="215">
        <v>603.61909993288509</v>
      </c>
      <c r="C4" s="215">
        <v>609.40807766092496</v>
      </c>
      <c r="D4" s="215">
        <v>627.86423639988709</v>
      </c>
      <c r="E4" s="215">
        <v>601.72164349103673</v>
      </c>
      <c r="F4" s="215">
        <v>581.05911969931753</v>
      </c>
      <c r="G4" s="215">
        <v>621.18746961083161</v>
      </c>
      <c r="H4" s="215">
        <v>693.98645499208214</v>
      </c>
      <c r="I4" s="215">
        <v>772.7209841820968</v>
      </c>
      <c r="J4" s="215">
        <v>757.72195827443818</v>
      </c>
      <c r="K4" s="215">
        <v>612.12770928726491</v>
      </c>
      <c r="L4" s="215">
        <v>621.23707015809202</v>
      </c>
      <c r="M4" s="215">
        <v>577.20406496941666</v>
      </c>
      <c r="N4" s="215">
        <v>612.80404850636342</v>
      </c>
      <c r="O4" s="215">
        <v>710.88935420600353</v>
      </c>
      <c r="P4" s="215">
        <v>728.53743327112568</v>
      </c>
      <c r="Q4" s="215">
        <v>754.3995213602285</v>
      </c>
    </row>
    <row r="5" spans="1:17" x14ac:dyDescent="0.25">
      <c r="A5" s="256" t="s">
        <v>37</v>
      </c>
      <c r="B5" s="214">
        <v>137.94621660571681</v>
      </c>
      <c r="C5" s="214">
        <v>189.76371259074864</v>
      </c>
      <c r="D5" s="214">
        <v>189.62135950357776</v>
      </c>
      <c r="E5" s="214">
        <v>154.85126648063687</v>
      </c>
      <c r="F5" s="214">
        <v>202.27768115569967</v>
      </c>
      <c r="G5" s="214">
        <v>227.4552805546673</v>
      </c>
      <c r="H5" s="214">
        <v>210.67043337616411</v>
      </c>
      <c r="I5" s="214">
        <v>251.23606380377191</v>
      </c>
      <c r="J5" s="214">
        <v>287.59030669917763</v>
      </c>
      <c r="K5" s="214">
        <v>271.53988039831995</v>
      </c>
      <c r="L5" s="214">
        <v>370.37976884981566</v>
      </c>
      <c r="M5" s="214">
        <v>702.5622111090845</v>
      </c>
      <c r="N5" s="214">
        <v>718.6096925491911</v>
      </c>
      <c r="O5" s="214">
        <v>406.63213940610751</v>
      </c>
      <c r="P5" s="214">
        <v>404.21517527581352</v>
      </c>
      <c r="Q5" s="214">
        <v>410.42892857534002</v>
      </c>
    </row>
    <row r="6" spans="1:17" x14ac:dyDescent="0.25">
      <c r="A6" s="223" t="s">
        <v>57</v>
      </c>
      <c r="B6" s="213">
        <v>270.10989641219714</v>
      </c>
      <c r="C6" s="213">
        <v>273.63989585408973</v>
      </c>
      <c r="D6" s="213">
        <v>282.9105158022428</v>
      </c>
      <c r="E6" s="213">
        <v>290.66965369886003</v>
      </c>
      <c r="F6" s="213">
        <v>271.07398225546257</v>
      </c>
      <c r="G6" s="213">
        <v>282.09776077943343</v>
      </c>
      <c r="H6" s="213">
        <v>300.28175148176246</v>
      </c>
      <c r="I6" s="213">
        <v>337.04232120369511</v>
      </c>
      <c r="J6" s="213">
        <v>291.77773888026945</v>
      </c>
      <c r="K6" s="213">
        <v>220.13004928598605</v>
      </c>
      <c r="L6" s="213">
        <v>254.58316099209213</v>
      </c>
      <c r="M6" s="213">
        <v>293.24534812830132</v>
      </c>
      <c r="N6" s="213">
        <v>251.00482208590003</v>
      </c>
      <c r="O6" s="213">
        <v>217.21590272854993</v>
      </c>
      <c r="P6" s="213">
        <v>217.44575023790938</v>
      </c>
      <c r="Q6" s="213">
        <v>226.84664367179985</v>
      </c>
    </row>
    <row r="7" spans="1:17" x14ac:dyDescent="0.25"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</row>
    <row r="8" spans="1:17" x14ac:dyDescent="0.25">
      <c r="A8" s="31" t="s">
        <v>143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</row>
    <row r="9" spans="1:17" x14ac:dyDescent="0.25">
      <c r="A9" s="257" t="s">
        <v>202</v>
      </c>
      <c r="B9" s="215">
        <v>2651</v>
      </c>
      <c r="C9" s="215">
        <v>2645</v>
      </c>
      <c r="D9" s="215">
        <v>2642</v>
      </c>
      <c r="E9" s="215">
        <v>2476</v>
      </c>
      <c r="F9" s="215">
        <v>2588</v>
      </c>
      <c r="G9" s="215">
        <v>2709</v>
      </c>
      <c r="H9" s="215">
        <v>2952</v>
      </c>
      <c r="I9" s="215">
        <v>2950</v>
      </c>
      <c r="J9" s="215">
        <v>2934</v>
      </c>
      <c r="K9" s="215">
        <v>2237</v>
      </c>
      <c r="L9" s="215">
        <v>2344</v>
      </c>
      <c r="M9" s="215">
        <v>2064</v>
      </c>
      <c r="N9" s="215">
        <v>2141</v>
      </c>
      <c r="O9" s="215">
        <v>2560</v>
      </c>
      <c r="P9" s="215">
        <v>2500</v>
      </c>
      <c r="Q9" s="215">
        <v>2700.5924323240783</v>
      </c>
    </row>
    <row r="10" spans="1:17" x14ac:dyDescent="0.25">
      <c r="A10" s="256" t="s">
        <v>201</v>
      </c>
      <c r="B10" s="214">
        <v>509.30504999999994</v>
      </c>
      <c r="C10" s="214">
        <v>692.39204999999993</v>
      </c>
      <c r="D10" s="214">
        <v>670.77328499999999</v>
      </c>
      <c r="E10" s="214">
        <v>535.66244999999992</v>
      </c>
      <c r="F10" s="214">
        <v>757.37916000000007</v>
      </c>
      <c r="G10" s="214">
        <v>833.88041999999996</v>
      </c>
      <c r="H10" s="214">
        <v>753.33888000000002</v>
      </c>
      <c r="I10" s="214">
        <v>806.31126000000006</v>
      </c>
      <c r="J10" s="214">
        <v>936.1510199999999</v>
      </c>
      <c r="K10" s="214">
        <v>950.34059999999999</v>
      </c>
      <c r="L10" s="214">
        <v>1408.2822675</v>
      </c>
      <c r="M10" s="214">
        <v>2587.9607999999998</v>
      </c>
      <c r="N10" s="214">
        <v>2344.78152</v>
      </c>
      <c r="O10" s="214">
        <v>1316.655</v>
      </c>
      <c r="P10" s="214">
        <v>1372.0838400000002</v>
      </c>
      <c r="Q10" s="214">
        <v>1956.81825</v>
      </c>
    </row>
    <row r="11" spans="1:17" x14ac:dyDescent="0.25">
      <c r="A11" s="223" t="s">
        <v>200</v>
      </c>
      <c r="B11" s="213">
        <v>377.99613613034853</v>
      </c>
      <c r="C11" s="213">
        <v>378.4399672291201</v>
      </c>
      <c r="D11" s="213">
        <v>379.32919343584473</v>
      </c>
      <c r="E11" s="213">
        <v>381.11391904430593</v>
      </c>
      <c r="F11" s="213">
        <v>384.70860091335049</v>
      </c>
      <c r="G11" s="213">
        <v>392</v>
      </c>
      <c r="H11" s="213">
        <v>407</v>
      </c>
      <c r="I11" s="213">
        <v>410</v>
      </c>
      <c r="J11" s="213">
        <v>360</v>
      </c>
      <c r="K11" s="213">
        <v>320</v>
      </c>
      <c r="L11" s="213">
        <v>380</v>
      </c>
      <c r="M11" s="213">
        <v>420</v>
      </c>
      <c r="N11" s="213">
        <v>390</v>
      </c>
      <c r="O11" s="213">
        <v>390</v>
      </c>
      <c r="P11" s="213">
        <v>385</v>
      </c>
      <c r="Q11" s="213">
        <v>380</v>
      </c>
    </row>
    <row r="12" spans="1:17" x14ac:dyDescent="0.25"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25">
      <c r="A13" s="31" t="s">
        <v>142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</row>
    <row r="14" spans="1:17" x14ac:dyDescent="0.25">
      <c r="A14" s="110" t="s">
        <v>202</v>
      </c>
      <c r="B14" s="120">
        <v>2945.5555555555557</v>
      </c>
      <c r="C14" s="120">
        <v>2945.5555555555557</v>
      </c>
      <c r="D14" s="120">
        <v>2945.5555555555557</v>
      </c>
      <c r="E14" s="120">
        <v>2945.5555555555557</v>
      </c>
      <c r="F14" s="120">
        <v>2945.5555555555557</v>
      </c>
      <c r="G14" s="120">
        <v>2945.5555555555557</v>
      </c>
      <c r="H14" s="120">
        <v>3263.0736364917684</v>
      </c>
      <c r="I14" s="120">
        <v>3263.0736364917684</v>
      </c>
      <c r="J14" s="120">
        <v>3263.0736364917684</v>
      </c>
      <c r="K14" s="120">
        <v>3263.0736364917684</v>
      </c>
      <c r="L14" s="120">
        <v>2945.5555555555557</v>
      </c>
      <c r="M14" s="120">
        <v>2945.5555555555557</v>
      </c>
      <c r="N14" s="120">
        <v>2628.0374746193429</v>
      </c>
      <c r="O14" s="120">
        <v>2945.5555555555557</v>
      </c>
      <c r="P14" s="120">
        <v>2945.5555555555557</v>
      </c>
      <c r="Q14" s="120">
        <v>2945.5555555555557</v>
      </c>
    </row>
    <row r="15" spans="1:17" x14ac:dyDescent="0.25">
      <c r="A15" s="180" t="s">
        <v>201</v>
      </c>
      <c r="B15" s="189">
        <v>777.77777777777771</v>
      </c>
      <c r="C15" s="189">
        <v>777.77777777777771</v>
      </c>
      <c r="D15" s="189">
        <v>777.77777777777771</v>
      </c>
      <c r="E15" s="189">
        <v>704.50167792820571</v>
      </c>
      <c r="F15" s="189">
        <v>851.05387762734961</v>
      </c>
      <c r="G15" s="189">
        <v>924.32997747692173</v>
      </c>
      <c r="H15" s="189">
        <v>924.32997747692173</v>
      </c>
      <c r="I15" s="189">
        <v>851.05387762734972</v>
      </c>
      <c r="J15" s="189">
        <v>997.60607732649373</v>
      </c>
      <c r="K15" s="189">
        <v>1070.8821771760659</v>
      </c>
      <c r="L15" s="189">
        <v>1510.5387762734979</v>
      </c>
      <c r="M15" s="189">
        <v>2756.2324737162216</v>
      </c>
      <c r="N15" s="189">
        <v>2756.2324737162216</v>
      </c>
      <c r="O15" s="189">
        <v>2682.9563738666498</v>
      </c>
      <c r="P15" s="189">
        <v>2682.9563738666498</v>
      </c>
      <c r="Q15" s="189">
        <v>2609.6802740170779</v>
      </c>
    </row>
    <row r="16" spans="1:17" x14ac:dyDescent="0.25">
      <c r="A16" s="108" t="s">
        <v>200</v>
      </c>
      <c r="B16" s="118">
        <v>419.99570681149839</v>
      </c>
      <c r="C16" s="118">
        <v>410.6585431316355</v>
      </c>
      <c r="D16" s="118">
        <v>410.6585431316355</v>
      </c>
      <c r="E16" s="118">
        <v>424.03536097316203</v>
      </c>
      <c r="F16" s="118">
        <v>414.69819729329913</v>
      </c>
      <c r="G16" s="118">
        <v>428.07501513482583</v>
      </c>
      <c r="H16" s="118">
        <v>450.7889966562152</v>
      </c>
      <c r="I16" s="118">
        <v>464.16581449774185</v>
      </c>
      <c r="J16" s="118">
        <v>441.45183297635231</v>
      </c>
      <c r="K16" s="118">
        <v>441.45183297635231</v>
      </c>
      <c r="L16" s="118">
        <v>428.07501513482572</v>
      </c>
      <c r="M16" s="118">
        <v>450.7889966562152</v>
      </c>
      <c r="N16" s="118">
        <v>441.45183297635231</v>
      </c>
      <c r="O16" s="118">
        <v>432.11466929648941</v>
      </c>
      <c r="P16" s="118">
        <v>418.73785145496282</v>
      </c>
      <c r="Q16" s="118">
        <v>418.73785145496294</v>
      </c>
    </row>
    <row r="17" spans="1:17" x14ac:dyDescent="0.25">
      <c r="A17" s="124" t="s">
        <v>141</v>
      </c>
      <c r="B17" s="193"/>
      <c r="C17" s="193"/>
      <c r="D17" s="193"/>
      <c r="E17" s="193"/>
      <c r="F17" s="193"/>
      <c r="G17" s="193"/>
      <c r="H17" s="193"/>
      <c r="I17" s="193"/>
      <c r="J17" s="193"/>
      <c r="K17" s="193"/>
      <c r="L17" s="193"/>
      <c r="M17" s="193"/>
      <c r="N17" s="193"/>
      <c r="O17" s="193"/>
      <c r="P17" s="193"/>
      <c r="Q17" s="193"/>
    </row>
    <row r="18" spans="1:17" x14ac:dyDescent="0.25">
      <c r="A18" s="121" t="s">
        <v>202</v>
      </c>
      <c r="B18" s="120"/>
      <c r="C18" s="120">
        <v>317.51808093621258</v>
      </c>
      <c r="D18" s="120">
        <v>0</v>
      </c>
      <c r="E18" s="120">
        <v>0</v>
      </c>
      <c r="F18" s="120">
        <v>317.51808093621258</v>
      </c>
      <c r="G18" s="120">
        <v>0</v>
      </c>
      <c r="H18" s="120">
        <v>635.03616187242517</v>
      </c>
      <c r="I18" s="120">
        <v>0</v>
      </c>
      <c r="J18" s="120">
        <v>317.51808093621258</v>
      </c>
      <c r="K18" s="120">
        <v>0</v>
      </c>
      <c r="L18" s="120">
        <v>0</v>
      </c>
      <c r="M18" s="120">
        <v>0</v>
      </c>
      <c r="N18" s="120">
        <v>0</v>
      </c>
      <c r="O18" s="120">
        <v>317.51808093621275</v>
      </c>
      <c r="P18" s="120">
        <v>317.51808093621258</v>
      </c>
      <c r="Q18" s="120">
        <v>0</v>
      </c>
    </row>
    <row r="19" spans="1:17" x14ac:dyDescent="0.25">
      <c r="A19" s="179" t="s">
        <v>201</v>
      </c>
      <c r="B19" s="189"/>
      <c r="C19" s="189">
        <v>73.276099849572006</v>
      </c>
      <c r="D19" s="189">
        <v>0</v>
      </c>
      <c r="E19" s="189">
        <v>0</v>
      </c>
      <c r="F19" s="189">
        <v>146.55219969914398</v>
      </c>
      <c r="G19" s="189">
        <v>146.55219969914401</v>
      </c>
      <c r="H19" s="189">
        <v>0</v>
      </c>
      <c r="I19" s="189">
        <v>0</v>
      </c>
      <c r="J19" s="189">
        <v>146.55219969914401</v>
      </c>
      <c r="K19" s="189">
        <v>146.55219969914404</v>
      </c>
      <c r="L19" s="189">
        <v>439.65659909743204</v>
      </c>
      <c r="M19" s="189">
        <v>1318.9697972922959</v>
      </c>
      <c r="N19" s="189">
        <v>0</v>
      </c>
      <c r="O19" s="189">
        <v>0</v>
      </c>
      <c r="P19" s="189">
        <v>0</v>
      </c>
      <c r="Q19" s="189">
        <v>0</v>
      </c>
    </row>
    <row r="20" spans="1:17" x14ac:dyDescent="0.25">
      <c r="A20" s="119" t="s">
        <v>200</v>
      </c>
      <c r="B20" s="118"/>
      <c r="C20" s="118">
        <v>13.376817841526597</v>
      </c>
      <c r="D20" s="118">
        <v>36.090799362916087</v>
      </c>
      <c r="E20" s="118">
        <v>13.376817841526597</v>
      </c>
      <c r="F20" s="118">
        <v>26.753635683053194</v>
      </c>
      <c r="G20" s="118">
        <v>36.090799362916087</v>
      </c>
      <c r="H20" s="118">
        <v>36.090799362916087</v>
      </c>
      <c r="I20" s="118">
        <v>36.090799362916087</v>
      </c>
      <c r="J20" s="118">
        <v>13.376817841526597</v>
      </c>
      <c r="K20" s="118">
        <v>0</v>
      </c>
      <c r="L20" s="118">
        <v>22.713981521389488</v>
      </c>
      <c r="M20" s="118">
        <v>22.713981521389492</v>
      </c>
      <c r="N20" s="118">
        <v>26.753635683053194</v>
      </c>
      <c r="O20" s="118">
        <v>13.376817841526597</v>
      </c>
      <c r="P20" s="118">
        <v>0</v>
      </c>
      <c r="Q20" s="118">
        <v>22.713981521389496</v>
      </c>
    </row>
    <row r="21" spans="1:17" x14ac:dyDescent="0.25">
      <c r="A21" s="124" t="s">
        <v>140</v>
      </c>
      <c r="B21" s="193"/>
      <c r="C21" s="193"/>
      <c r="D21" s="193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193"/>
    </row>
    <row r="22" spans="1:17" x14ac:dyDescent="0.25">
      <c r="A22" s="121" t="s">
        <v>202</v>
      </c>
      <c r="B22" s="120"/>
      <c r="C22" s="120">
        <f>B14+C18-C14</f>
        <v>317.51808093621275</v>
      </c>
      <c r="D22" s="120">
        <f t="shared" ref="D22:Q22" si="1">C14+D18-D14</f>
        <v>0</v>
      </c>
      <c r="E22" s="120">
        <f t="shared" si="1"/>
        <v>0</v>
      </c>
      <c r="F22" s="120">
        <f t="shared" si="1"/>
        <v>317.51808093621275</v>
      </c>
      <c r="G22" s="120">
        <f t="shared" si="1"/>
        <v>0</v>
      </c>
      <c r="H22" s="120">
        <f t="shared" si="1"/>
        <v>317.5180809362123</v>
      </c>
      <c r="I22" s="120">
        <f t="shared" si="1"/>
        <v>0</v>
      </c>
      <c r="J22" s="120">
        <f t="shared" si="1"/>
        <v>317.51808093621275</v>
      </c>
      <c r="K22" s="120">
        <f t="shared" si="1"/>
        <v>0</v>
      </c>
      <c r="L22" s="120">
        <f t="shared" si="1"/>
        <v>317.51808093621275</v>
      </c>
      <c r="M22" s="120">
        <f t="shared" si="1"/>
        <v>0</v>
      </c>
      <c r="N22" s="120">
        <f t="shared" si="1"/>
        <v>317.51808093621275</v>
      </c>
      <c r="O22" s="120">
        <f t="shared" si="1"/>
        <v>0</v>
      </c>
      <c r="P22" s="120">
        <f t="shared" si="1"/>
        <v>317.51808093621275</v>
      </c>
      <c r="Q22" s="120">
        <f t="shared" si="1"/>
        <v>0</v>
      </c>
    </row>
    <row r="23" spans="1:17" x14ac:dyDescent="0.25">
      <c r="A23" s="179" t="s">
        <v>201</v>
      </c>
      <c r="B23" s="189"/>
      <c r="C23" s="189">
        <f t="shared" ref="C23:Q24" si="2">B15+C19-C15</f>
        <v>73.276099849572006</v>
      </c>
      <c r="D23" s="189">
        <f t="shared" si="2"/>
        <v>0</v>
      </c>
      <c r="E23" s="189">
        <f t="shared" si="2"/>
        <v>73.276099849572006</v>
      </c>
      <c r="F23" s="189">
        <f t="shared" si="2"/>
        <v>0</v>
      </c>
      <c r="G23" s="189">
        <f t="shared" si="2"/>
        <v>73.276099849571892</v>
      </c>
      <c r="H23" s="189">
        <f t="shared" si="2"/>
        <v>0</v>
      </c>
      <c r="I23" s="189">
        <f t="shared" si="2"/>
        <v>73.276099849572006</v>
      </c>
      <c r="J23" s="189">
        <f t="shared" si="2"/>
        <v>0</v>
      </c>
      <c r="K23" s="189">
        <f t="shared" si="2"/>
        <v>73.276099849571892</v>
      </c>
      <c r="L23" s="189">
        <f t="shared" si="2"/>
        <v>0</v>
      </c>
      <c r="M23" s="189">
        <f t="shared" si="2"/>
        <v>73.276099849572347</v>
      </c>
      <c r="N23" s="189">
        <f t="shared" si="2"/>
        <v>0</v>
      </c>
      <c r="O23" s="189">
        <f t="shared" si="2"/>
        <v>73.276099849571892</v>
      </c>
      <c r="P23" s="189">
        <f t="shared" si="2"/>
        <v>0</v>
      </c>
      <c r="Q23" s="189">
        <f t="shared" si="2"/>
        <v>73.276099849571892</v>
      </c>
    </row>
    <row r="24" spans="1:17" x14ac:dyDescent="0.25">
      <c r="A24" s="119" t="s">
        <v>200</v>
      </c>
      <c r="B24" s="118"/>
      <c r="C24" s="118">
        <f t="shared" si="2"/>
        <v>22.713981521389485</v>
      </c>
      <c r="D24" s="118">
        <f t="shared" si="2"/>
        <v>36.090799362916073</v>
      </c>
      <c r="E24" s="118">
        <f t="shared" si="2"/>
        <v>0</v>
      </c>
      <c r="F24" s="118">
        <f t="shared" si="2"/>
        <v>36.090799362916073</v>
      </c>
      <c r="G24" s="118">
        <f t="shared" si="2"/>
        <v>22.713981521389371</v>
      </c>
      <c r="H24" s="118">
        <f t="shared" si="2"/>
        <v>13.376817841526702</v>
      </c>
      <c r="I24" s="118">
        <f t="shared" si="2"/>
        <v>22.713981521389428</v>
      </c>
      <c r="J24" s="118">
        <f t="shared" si="2"/>
        <v>36.09079936291613</v>
      </c>
      <c r="K24" s="118">
        <f t="shared" si="2"/>
        <v>0</v>
      </c>
      <c r="L24" s="118">
        <f t="shared" si="2"/>
        <v>36.090799362916073</v>
      </c>
      <c r="M24" s="118">
        <f t="shared" si="2"/>
        <v>0</v>
      </c>
      <c r="N24" s="118">
        <f t="shared" si="2"/>
        <v>36.090799362916073</v>
      </c>
      <c r="O24" s="118">
        <f t="shared" si="2"/>
        <v>22.713981521389485</v>
      </c>
      <c r="P24" s="118">
        <f t="shared" si="2"/>
        <v>13.376817841526588</v>
      </c>
      <c r="Q24" s="118">
        <f t="shared" si="2"/>
        <v>22.713981521389371</v>
      </c>
    </row>
    <row r="25" spans="1:17" x14ac:dyDescent="0.25">
      <c r="A25" s="31" t="s">
        <v>138</v>
      </c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</row>
    <row r="26" spans="1:17" x14ac:dyDescent="0.25">
      <c r="A26" s="110" t="s">
        <v>202</v>
      </c>
      <c r="B26" s="120">
        <f>B14-B9</f>
        <v>294.55555555555566</v>
      </c>
      <c r="C26" s="120">
        <f t="shared" ref="C26:Q26" si="3">C14-C9</f>
        <v>300.55555555555566</v>
      </c>
      <c r="D26" s="120">
        <f t="shared" si="3"/>
        <v>303.55555555555566</v>
      </c>
      <c r="E26" s="120">
        <f t="shared" si="3"/>
        <v>469.55555555555566</v>
      </c>
      <c r="F26" s="120">
        <f t="shared" si="3"/>
        <v>357.55555555555566</v>
      </c>
      <c r="G26" s="120">
        <f t="shared" si="3"/>
        <v>236.55555555555566</v>
      </c>
      <c r="H26" s="120">
        <f t="shared" si="3"/>
        <v>311.07363649176841</v>
      </c>
      <c r="I26" s="120">
        <f t="shared" si="3"/>
        <v>313.07363649176841</v>
      </c>
      <c r="J26" s="120">
        <f t="shared" si="3"/>
        <v>329.07363649176841</v>
      </c>
      <c r="K26" s="120">
        <f t="shared" si="3"/>
        <v>1026.0736364917684</v>
      </c>
      <c r="L26" s="120">
        <f t="shared" si="3"/>
        <v>601.55555555555566</v>
      </c>
      <c r="M26" s="120">
        <f t="shared" si="3"/>
        <v>881.55555555555566</v>
      </c>
      <c r="N26" s="120">
        <f t="shared" si="3"/>
        <v>487.0374746193429</v>
      </c>
      <c r="O26" s="120">
        <f t="shared" si="3"/>
        <v>385.55555555555566</v>
      </c>
      <c r="P26" s="120">
        <f t="shared" si="3"/>
        <v>445.55555555555566</v>
      </c>
      <c r="Q26" s="120">
        <f t="shared" si="3"/>
        <v>244.96312323147731</v>
      </c>
    </row>
    <row r="27" spans="1:17" x14ac:dyDescent="0.25">
      <c r="A27" s="180" t="s">
        <v>201</v>
      </c>
      <c r="B27" s="189">
        <f t="shared" ref="B27:Q27" si="4">B15-B10</f>
        <v>268.47272777777778</v>
      </c>
      <c r="C27" s="189">
        <f t="shared" si="4"/>
        <v>85.385727777777788</v>
      </c>
      <c r="D27" s="189">
        <f t="shared" si="4"/>
        <v>107.00449277777773</v>
      </c>
      <c r="E27" s="189">
        <f t="shared" si="4"/>
        <v>168.83922792820579</v>
      </c>
      <c r="F27" s="189">
        <f t="shared" si="4"/>
        <v>93.674717627349537</v>
      </c>
      <c r="G27" s="189">
        <f t="shared" si="4"/>
        <v>90.449557476921768</v>
      </c>
      <c r="H27" s="189">
        <f t="shared" si="4"/>
        <v>170.99109747692171</v>
      </c>
      <c r="I27" s="189">
        <f t="shared" si="4"/>
        <v>44.742617627349659</v>
      </c>
      <c r="J27" s="189">
        <f t="shared" si="4"/>
        <v>61.455057326493829</v>
      </c>
      <c r="K27" s="189">
        <f t="shared" si="4"/>
        <v>120.54157717606586</v>
      </c>
      <c r="L27" s="189">
        <f t="shared" si="4"/>
        <v>102.2565087734979</v>
      </c>
      <c r="M27" s="189">
        <f t="shared" si="4"/>
        <v>168.27167371622181</v>
      </c>
      <c r="N27" s="189">
        <f t="shared" si="4"/>
        <v>411.45095371622165</v>
      </c>
      <c r="O27" s="189">
        <f t="shared" si="4"/>
        <v>1366.3013738666498</v>
      </c>
      <c r="P27" s="189">
        <f t="shared" si="4"/>
        <v>1310.8725338666495</v>
      </c>
      <c r="Q27" s="189">
        <f t="shared" si="4"/>
        <v>652.86202401707783</v>
      </c>
    </row>
    <row r="28" spans="1:17" x14ac:dyDescent="0.25">
      <c r="A28" s="108" t="s">
        <v>200</v>
      </c>
      <c r="B28" s="118">
        <f t="shared" ref="B28:Q28" si="5">B16-B11</f>
        <v>41.999570681149862</v>
      </c>
      <c r="C28" s="118">
        <f t="shared" si="5"/>
        <v>32.218575902515397</v>
      </c>
      <c r="D28" s="118">
        <f t="shared" si="5"/>
        <v>31.329349695790768</v>
      </c>
      <c r="E28" s="118">
        <f t="shared" si="5"/>
        <v>42.921441928856098</v>
      </c>
      <c r="F28" s="118">
        <f t="shared" si="5"/>
        <v>29.989596379948637</v>
      </c>
      <c r="G28" s="118">
        <f t="shared" si="5"/>
        <v>36.075015134825833</v>
      </c>
      <c r="H28" s="118">
        <f t="shared" si="5"/>
        <v>43.788996656215204</v>
      </c>
      <c r="I28" s="118">
        <f t="shared" si="5"/>
        <v>54.165814497741849</v>
      </c>
      <c r="J28" s="118">
        <f t="shared" si="5"/>
        <v>81.451832976352307</v>
      </c>
      <c r="K28" s="118">
        <f t="shared" si="5"/>
        <v>121.45183297635231</v>
      </c>
      <c r="L28" s="118">
        <f t="shared" si="5"/>
        <v>48.075015134825719</v>
      </c>
      <c r="M28" s="118">
        <f t="shared" si="5"/>
        <v>30.788996656215204</v>
      </c>
      <c r="N28" s="118">
        <f t="shared" si="5"/>
        <v>51.451832976352307</v>
      </c>
      <c r="O28" s="118">
        <f t="shared" si="5"/>
        <v>42.11466929648941</v>
      </c>
      <c r="P28" s="118">
        <f t="shared" si="5"/>
        <v>33.737851454962822</v>
      </c>
      <c r="Q28" s="118">
        <f t="shared" si="5"/>
        <v>38.737851454962936</v>
      </c>
    </row>
    <row r="29" spans="1:17" x14ac:dyDescent="0.25">
      <c r="A29" s="123"/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</row>
    <row r="30" spans="1:17" x14ac:dyDescent="0.25">
      <c r="A30" s="31" t="s">
        <v>77</v>
      </c>
      <c r="B30" s="217"/>
      <c r="C30" s="217"/>
      <c r="D30" s="217"/>
      <c r="E30" s="217"/>
      <c r="F30" s="217"/>
      <c r="G30" s="217"/>
      <c r="H30" s="217"/>
      <c r="I30" s="217"/>
      <c r="J30" s="217"/>
      <c r="K30" s="217"/>
      <c r="L30" s="217"/>
      <c r="M30" s="217"/>
      <c r="N30" s="217"/>
      <c r="O30" s="217"/>
      <c r="P30" s="217"/>
      <c r="Q30" s="217"/>
    </row>
    <row r="31" spans="1:17" x14ac:dyDescent="0.25">
      <c r="A31" s="50" t="s">
        <v>69</v>
      </c>
      <c r="B31" s="38">
        <v>499.02190527761604</v>
      </c>
      <c r="C31" s="38">
        <v>504.78465</v>
      </c>
      <c r="D31" s="38">
        <v>490.44069999999999</v>
      </c>
      <c r="E31" s="38">
        <v>437.78640999999993</v>
      </c>
      <c r="F31" s="38">
        <v>459.70149000000004</v>
      </c>
      <c r="G31" s="38">
        <v>441.69578980891055</v>
      </c>
      <c r="H31" s="38">
        <v>458.68738999999999</v>
      </c>
      <c r="I31" s="38">
        <v>456.56251000000009</v>
      </c>
      <c r="J31" s="38">
        <v>439.87779999999998</v>
      </c>
      <c r="K31" s="38">
        <v>379.71349999999995</v>
      </c>
      <c r="L31" s="38">
        <v>428.14615931188803</v>
      </c>
      <c r="M31" s="38">
        <v>440.93660140918314</v>
      </c>
      <c r="N31" s="38">
        <v>421.64953705267885</v>
      </c>
      <c r="O31" s="38">
        <v>319.76894209382255</v>
      </c>
      <c r="P31" s="38">
        <v>310.19165703399193</v>
      </c>
      <c r="Q31" s="38">
        <v>352.54386379415496</v>
      </c>
    </row>
    <row r="32" spans="1:17" x14ac:dyDescent="0.25">
      <c r="A32" s="55" t="s">
        <v>33</v>
      </c>
      <c r="B32" s="54">
        <v>185.49519597124134</v>
      </c>
      <c r="C32" s="54">
        <v>182.10476</v>
      </c>
      <c r="D32" s="54">
        <v>176.41499999999999</v>
      </c>
      <c r="E32" s="54">
        <v>146.09748999999999</v>
      </c>
      <c r="F32" s="54">
        <v>180.60333</v>
      </c>
      <c r="G32" s="54">
        <v>174.16624917511353</v>
      </c>
      <c r="H32" s="54">
        <v>185.84715</v>
      </c>
      <c r="I32" s="54">
        <v>179.51109</v>
      </c>
      <c r="J32" s="54">
        <v>198.58842000000001</v>
      </c>
      <c r="K32" s="54">
        <v>146.38577000000001</v>
      </c>
      <c r="L32" s="54">
        <v>159.91951386325869</v>
      </c>
      <c r="M32" s="54">
        <v>187.43413610209512</v>
      </c>
      <c r="N32" s="54">
        <v>186.15111703503075</v>
      </c>
      <c r="O32" s="54">
        <v>149.49761927710773</v>
      </c>
      <c r="P32" s="54">
        <v>144.33240994539281</v>
      </c>
      <c r="Q32" s="54">
        <v>171.95401297180939</v>
      </c>
    </row>
    <row r="33" spans="1:17" x14ac:dyDescent="0.25">
      <c r="A33" s="52" t="s">
        <v>32</v>
      </c>
      <c r="B33" s="51">
        <v>174.41516606245557</v>
      </c>
      <c r="C33" s="51">
        <v>130.49756000000002</v>
      </c>
      <c r="D33" s="51">
        <v>162.81365</v>
      </c>
      <c r="E33" s="51">
        <v>149.09598</v>
      </c>
      <c r="F33" s="51">
        <v>144.40192999999999</v>
      </c>
      <c r="G33" s="51">
        <v>160.50329623115704</v>
      </c>
      <c r="H33" s="51">
        <v>161.56367999999998</v>
      </c>
      <c r="I33" s="51">
        <v>153.12317000000002</v>
      </c>
      <c r="J33" s="51">
        <v>109.18989999999999</v>
      </c>
      <c r="K33" s="51">
        <v>113.6232</v>
      </c>
      <c r="L33" s="51">
        <v>122.71759535006575</v>
      </c>
      <c r="M33" s="51">
        <v>91.580985202191172</v>
      </c>
      <c r="N33" s="51">
        <v>79.177074604561597</v>
      </c>
      <c r="O33" s="51">
        <v>54.263637341159068</v>
      </c>
      <c r="P33" s="51">
        <v>42.511960512655122</v>
      </c>
      <c r="Q33" s="51">
        <v>53.215323116349623</v>
      </c>
    </row>
    <row r="34" spans="1:17" x14ac:dyDescent="0.25">
      <c r="A34" s="53" t="s">
        <v>31</v>
      </c>
      <c r="B34" s="51">
        <v>0</v>
      </c>
      <c r="C34" s="51">
        <v>0</v>
      </c>
      <c r="D34" s="51">
        <v>0</v>
      </c>
      <c r="E34" s="51">
        <v>0</v>
      </c>
      <c r="F34" s="51">
        <v>0</v>
      </c>
      <c r="G34" s="51">
        <v>0</v>
      </c>
      <c r="H34" s="51">
        <v>0</v>
      </c>
      <c r="I34" s="51">
        <v>0</v>
      </c>
      <c r="J34" s="51">
        <v>0</v>
      </c>
      <c r="K34" s="51">
        <v>0</v>
      </c>
      <c r="L34" s="51">
        <v>0</v>
      </c>
      <c r="M34" s="51">
        <v>0</v>
      </c>
      <c r="N34" s="51">
        <v>0</v>
      </c>
      <c r="O34" s="51">
        <v>0</v>
      </c>
      <c r="P34" s="51">
        <v>0</v>
      </c>
      <c r="Q34" s="51">
        <v>0</v>
      </c>
    </row>
    <row r="35" spans="1:17" x14ac:dyDescent="0.25">
      <c r="A35" s="53" t="s">
        <v>30</v>
      </c>
      <c r="B35" s="51">
        <v>43.949257161886869</v>
      </c>
      <c r="C35" s="51">
        <v>31.866759999999999</v>
      </c>
      <c r="D35" s="51">
        <v>36.295070000000003</v>
      </c>
      <c r="E35" s="51">
        <v>34.08916</v>
      </c>
      <c r="F35" s="51">
        <v>28.575469999999999</v>
      </c>
      <c r="G35" s="51">
        <v>28.566020525002038</v>
      </c>
      <c r="H35" s="51">
        <v>27.481999999999999</v>
      </c>
      <c r="I35" s="51">
        <v>29.678909999999998</v>
      </c>
      <c r="J35" s="51">
        <v>23.090699999999998</v>
      </c>
      <c r="K35" s="51">
        <v>19.788959999999999</v>
      </c>
      <c r="L35" s="51">
        <v>20.875313229857344</v>
      </c>
      <c r="M35" s="51">
        <v>19.777377821182974</v>
      </c>
      <c r="N35" s="51">
        <v>20.87521271868399</v>
      </c>
      <c r="O35" s="51">
        <v>19.776523386348014</v>
      </c>
      <c r="P35" s="51">
        <v>19.77618868163556</v>
      </c>
      <c r="Q35" s="51">
        <v>18.678007950448158</v>
      </c>
    </row>
    <row r="36" spans="1:17" x14ac:dyDescent="0.25">
      <c r="A36" s="53" t="s">
        <v>76</v>
      </c>
      <c r="B36" s="51">
        <v>35.879598226471806</v>
      </c>
      <c r="C36" s="51">
        <v>31.790389999999999</v>
      </c>
      <c r="D36" s="51">
        <v>34.815060000000003</v>
      </c>
      <c r="E36" s="51">
        <v>33.805079999999997</v>
      </c>
      <c r="F36" s="51">
        <v>31.780139999999999</v>
      </c>
      <c r="G36" s="51">
        <v>29.710858261100377</v>
      </c>
      <c r="H36" s="51">
        <v>33.799729999999997</v>
      </c>
      <c r="I36" s="51">
        <v>31.793340000000001</v>
      </c>
      <c r="J36" s="51">
        <v>16.4131</v>
      </c>
      <c r="K36" s="51">
        <v>17.41131</v>
      </c>
      <c r="L36" s="51">
        <v>22.544912327670673</v>
      </c>
      <c r="M36" s="51">
        <v>16.388341307701047</v>
      </c>
      <c r="N36" s="51">
        <v>14.353676814562229</v>
      </c>
      <c r="O36" s="51">
        <v>15.379430666889009</v>
      </c>
      <c r="P36" s="51">
        <v>11.271299675832335</v>
      </c>
      <c r="Q36" s="51">
        <v>16.384946289277796</v>
      </c>
    </row>
    <row r="37" spans="1:17" x14ac:dyDescent="0.25">
      <c r="A37" s="53" t="s">
        <v>29</v>
      </c>
      <c r="B37" s="51">
        <v>94.586310674096907</v>
      </c>
      <c r="C37" s="51">
        <v>66.840410000000006</v>
      </c>
      <c r="D37" s="51">
        <v>91.703519999999997</v>
      </c>
      <c r="E37" s="51">
        <v>81.201740000000001</v>
      </c>
      <c r="F37" s="51">
        <v>84.046319999999994</v>
      </c>
      <c r="G37" s="51">
        <v>102.22641744505464</v>
      </c>
      <c r="H37" s="51">
        <v>100.28194999999999</v>
      </c>
      <c r="I37" s="51">
        <v>91.650919999999999</v>
      </c>
      <c r="J37" s="51">
        <v>69.686099999999996</v>
      </c>
      <c r="K37" s="51">
        <v>76.422929999999994</v>
      </c>
      <c r="L37" s="51">
        <v>79.297369792537737</v>
      </c>
      <c r="M37" s="51">
        <v>55.415266073307151</v>
      </c>
      <c r="N37" s="51">
        <v>43.948185071315379</v>
      </c>
      <c r="O37" s="51">
        <v>19.107683287922043</v>
      </c>
      <c r="P37" s="51">
        <v>11.464472155187229</v>
      </c>
      <c r="Q37" s="51">
        <v>18.152368876623669</v>
      </c>
    </row>
    <row r="38" spans="1:17" x14ac:dyDescent="0.25">
      <c r="A38" s="53" t="s">
        <v>28</v>
      </c>
      <c r="B38" s="51">
        <v>0</v>
      </c>
      <c r="C38" s="51">
        <v>0</v>
      </c>
      <c r="D38" s="51">
        <v>0</v>
      </c>
      <c r="E38" s="51">
        <v>0</v>
      </c>
      <c r="F38" s="51">
        <v>0</v>
      </c>
      <c r="G38" s="51">
        <v>0</v>
      </c>
      <c r="H38" s="51">
        <v>0</v>
      </c>
      <c r="I38" s="51">
        <v>0</v>
      </c>
      <c r="J38" s="51">
        <v>0</v>
      </c>
      <c r="K38" s="51">
        <v>0</v>
      </c>
      <c r="L38" s="51">
        <v>0</v>
      </c>
      <c r="M38" s="51">
        <v>0</v>
      </c>
      <c r="N38" s="51">
        <v>0</v>
      </c>
      <c r="O38" s="51">
        <v>0</v>
      </c>
      <c r="P38" s="51">
        <v>0</v>
      </c>
      <c r="Q38" s="51">
        <v>0</v>
      </c>
    </row>
    <row r="39" spans="1:17" x14ac:dyDescent="0.25">
      <c r="A39" s="52" t="s">
        <v>27</v>
      </c>
      <c r="B39" s="51">
        <v>35.160610464923636</v>
      </c>
      <c r="C39" s="51">
        <v>63.284930000000003</v>
      </c>
      <c r="D39" s="51">
        <v>47.0137</v>
      </c>
      <c r="E39" s="51">
        <v>45.190280000000001</v>
      </c>
      <c r="F39" s="51">
        <v>35.29786</v>
      </c>
      <c r="G39" s="51">
        <v>17.172346976243084</v>
      </c>
      <c r="H39" s="51">
        <v>20.799679999999999</v>
      </c>
      <c r="I39" s="51">
        <v>25.308530000000001</v>
      </c>
      <c r="J39" s="51">
        <v>26.0931</v>
      </c>
      <c r="K39" s="51">
        <v>37.105849999999997</v>
      </c>
      <c r="L39" s="51">
        <v>55.319879754876553</v>
      </c>
      <c r="M39" s="51">
        <v>74.117047997913787</v>
      </c>
      <c r="N39" s="51">
        <v>69.571883322569391</v>
      </c>
      <c r="O39" s="51">
        <v>35.277367084383414</v>
      </c>
      <c r="P39" s="51">
        <v>40.96904376468067</v>
      </c>
      <c r="Q39" s="51">
        <v>45.951246786708417</v>
      </c>
    </row>
    <row r="40" spans="1:17" x14ac:dyDescent="0.25">
      <c r="A40" s="53" t="s">
        <v>66</v>
      </c>
      <c r="B40" s="51">
        <v>35.160610464923636</v>
      </c>
      <c r="C40" s="51">
        <v>63.284930000000003</v>
      </c>
      <c r="D40" s="51">
        <v>47.0137</v>
      </c>
      <c r="E40" s="51">
        <v>45.190280000000001</v>
      </c>
      <c r="F40" s="51">
        <v>35.29786</v>
      </c>
      <c r="G40" s="51">
        <v>17.172346976243084</v>
      </c>
      <c r="H40" s="51">
        <v>20.799679999999999</v>
      </c>
      <c r="I40" s="51">
        <v>25.308530000000001</v>
      </c>
      <c r="J40" s="51">
        <v>26.0931</v>
      </c>
      <c r="K40" s="51">
        <v>37.105849999999997</v>
      </c>
      <c r="L40" s="51">
        <v>55.319879754876553</v>
      </c>
      <c r="M40" s="51">
        <v>74.117047997913787</v>
      </c>
      <c r="N40" s="51">
        <v>69.571883322569391</v>
      </c>
      <c r="O40" s="51">
        <v>35.277367084383414</v>
      </c>
      <c r="P40" s="51">
        <v>40.96904376468067</v>
      </c>
      <c r="Q40" s="51">
        <v>45.951246786708417</v>
      </c>
    </row>
    <row r="41" spans="1:17" x14ac:dyDescent="0.25">
      <c r="A41" s="53" t="s">
        <v>25</v>
      </c>
      <c r="B41" s="51">
        <v>0</v>
      </c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  <c r="K41" s="51">
        <v>0</v>
      </c>
      <c r="L41" s="51">
        <v>0</v>
      </c>
      <c r="M41" s="51">
        <v>0</v>
      </c>
      <c r="N41" s="51">
        <v>0</v>
      </c>
      <c r="O41" s="51">
        <v>0</v>
      </c>
      <c r="P41" s="51">
        <v>0</v>
      </c>
      <c r="Q41" s="51">
        <v>0</v>
      </c>
    </row>
    <row r="42" spans="1:17" x14ac:dyDescent="0.25">
      <c r="A42" s="52" t="s">
        <v>24</v>
      </c>
      <c r="B42" s="51">
        <v>3.009588250588795</v>
      </c>
      <c r="C42" s="51">
        <v>5.0000499999999999</v>
      </c>
      <c r="D42" s="51">
        <v>2.9999400000000001</v>
      </c>
      <c r="E42" s="51">
        <v>0</v>
      </c>
      <c r="F42" s="51">
        <v>0</v>
      </c>
      <c r="G42" s="51">
        <v>0</v>
      </c>
      <c r="H42" s="51">
        <v>0</v>
      </c>
      <c r="I42" s="51">
        <v>1.0002200000000001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1">
        <v>0</v>
      </c>
      <c r="P42" s="51">
        <v>0</v>
      </c>
      <c r="Q42" s="51">
        <v>0</v>
      </c>
    </row>
    <row r="43" spans="1:17" x14ac:dyDescent="0.25">
      <c r="A43" s="53" t="s">
        <v>23</v>
      </c>
      <c r="B43" s="51">
        <v>3.009588250588795</v>
      </c>
      <c r="C43" s="51">
        <v>5.0000499999999999</v>
      </c>
      <c r="D43" s="51">
        <v>2.9999400000000001</v>
      </c>
      <c r="E43" s="51">
        <v>0</v>
      </c>
      <c r="F43" s="51">
        <v>0</v>
      </c>
      <c r="G43" s="51">
        <v>0</v>
      </c>
      <c r="H43" s="51">
        <v>0</v>
      </c>
      <c r="I43" s="51">
        <v>1.0002200000000001</v>
      </c>
      <c r="J43" s="51">
        <v>0</v>
      </c>
      <c r="K43" s="51">
        <v>0</v>
      </c>
      <c r="L43" s="51">
        <v>0</v>
      </c>
      <c r="M43" s="51">
        <v>0</v>
      </c>
      <c r="N43" s="51">
        <v>0</v>
      </c>
      <c r="O43" s="51">
        <v>0</v>
      </c>
      <c r="P43" s="51">
        <v>0</v>
      </c>
      <c r="Q43" s="51">
        <v>0</v>
      </c>
    </row>
    <row r="44" spans="1:17" x14ac:dyDescent="0.25">
      <c r="A44" s="53" t="s">
        <v>74</v>
      </c>
      <c r="B44" s="51">
        <v>0</v>
      </c>
      <c r="C44" s="51">
        <v>0</v>
      </c>
      <c r="D44" s="51">
        <v>0</v>
      </c>
      <c r="E44" s="51">
        <v>0</v>
      </c>
      <c r="F44" s="51">
        <v>0</v>
      </c>
      <c r="G44" s="51">
        <v>0</v>
      </c>
      <c r="H44" s="51">
        <v>0</v>
      </c>
      <c r="I44" s="51">
        <v>0</v>
      </c>
      <c r="J44" s="51">
        <v>0</v>
      </c>
      <c r="K44" s="51">
        <v>0</v>
      </c>
      <c r="L44" s="51">
        <v>0</v>
      </c>
      <c r="M44" s="51">
        <v>0</v>
      </c>
      <c r="N44" s="51">
        <v>0</v>
      </c>
      <c r="O44" s="51">
        <v>0</v>
      </c>
      <c r="P44" s="51">
        <v>0</v>
      </c>
      <c r="Q44" s="51">
        <v>0</v>
      </c>
    </row>
    <row r="45" spans="1:17" x14ac:dyDescent="0.25">
      <c r="A45" s="53" t="s">
        <v>73</v>
      </c>
      <c r="B45" s="51">
        <v>0</v>
      </c>
      <c r="C45" s="51">
        <v>0</v>
      </c>
      <c r="D45" s="51">
        <v>0</v>
      </c>
      <c r="E45" s="51">
        <v>0</v>
      </c>
      <c r="F45" s="51">
        <v>0</v>
      </c>
      <c r="G45" s="51">
        <v>0</v>
      </c>
      <c r="H45" s="51">
        <v>0</v>
      </c>
      <c r="I45" s="51">
        <v>0</v>
      </c>
      <c r="J45" s="51">
        <v>0</v>
      </c>
      <c r="K45" s="51">
        <v>0</v>
      </c>
      <c r="L45" s="51">
        <v>0</v>
      </c>
      <c r="M45" s="51">
        <v>0</v>
      </c>
      <c r="N45" s="51">
        <v>0</v>
      </c>
      <c r="O45" s="51">
        <v>0</v>
      </c>
      <c r="P45" s="51">
        <v>0</v>
      </c>
      <c r="Q45" s="51">
        <v>0</v>
      </c>
    </row>
    <row r="46" spans="1:17" x14ac:dyDescent="0.25">
      <c r="A46" s="53" t="s">
        <v>72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  <c r="P46" s="51">
        <v>0</v>
      </c>
      <c r="Q46" s="51">
        <v>0</v>
      </c>
    </row>
    <row r="47" spans="1:17" x14ac:dyDescent="0.25">
      <c r="A47" s="53" t="s">
        <v>71</v>
      </c>
      <c r="B47" s="51">
        <v>0</v>
      </c>
      <c r="C47" s="51">
        <v>0</v>
      </c>
      <c r="D47" s="51">
        <v>0</v>
      </c>
      <c r="E47" s="51">
        <v>0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0</v>
      </c>
      <c r="M47" s="51">
        <v>0</v>
      </c>
      <c r="N47" s="51">
        <v>0</v>
      </c>
      <c r="O47" s="51">
        <v>0</v>
      </c>
      <c r="P47" s="51">
        <v>0</v>
      </c>
      <c r="Q47" s="51">
        <v>0</v>
      </c>
    </row>
    <row r="48" spans="1:17" x14ac:dyDescent="0.25">
      <c r="A48" s="52" t="s">
        <v>22</v>
      </c>
      <c r="B48" s="51">
        <v>0</v>
      </c>
      <c r="C48" s="51">
        <v>0</v>
      </c>
      <c r="D48" s="51">
        <v>0</v>
      </c>
      <c r="E48" s="51">
        <v>0</v>
      </c>
      <c r="F48" s="51">
        <v>0</v>
      </c>
      <c r="G48" s="51">
        <v>0</v>
      </c>
      <c r="H48" s="51">
        <v>0</v>
      </c>
      <c r="I48" s="51">
        <v>0</v>
      </c>
      <c r="J48" s="51">
        <v>0</v>
      </c>
      <c r="K48" s="51">
        <v>0</v>
      </c>
      <c r="L48" s="51">
        <v>0</v>
      </c>
      <c r="M48" s="51">
        <v>0</v>
      </c>
      <c r="N48" s="51">
        <v>0</v>
      </c>
      <c r="O48" s="51">
        <v>0</v>
      </c>
      <c r="P48" s="51">
        <v>0</v>
      </c>
      <c r="Q48" s="51">
        <v>0</v>
      </c>
    </row>
    <row r="49" spans="1:17" x14ac:dyDescent="0.25">
      <c r="A49" s="63" t="s">
        <v>21</v>
      </c>
      <c r="B49" s="62">
        <v>100.94134452840665</v>
      </c>
      <c r="C49" s="62">
        <v>123.89735</v>
      </c>
      <c r="D49" s="62">
        <v>101.19841</v>
      </c>
      <c r="E49" s="62">
        <v>97.402659999999997</v>
      </c>
      <c r="F49" s="62">
        <v>99.39837</v>
      </c>
      <c r="G49" s="62">
        <v>89.85389742639687</v>
      </c>
      <c r="H49" s="62">
        <v>90.476879999999994</v>
      </c>
      <c r="I49" s="62">
        <v>97.619500000000002</v>
      </c>
      <c r="J49" s="62">
        <v>106.00637999999999</v>
      </c>
      <c r="K49" s="62">
        <v>82.598680000000002</v>
      </c>
      <c r="L49" s="62">
        <v>90.189170343687024</v>
      </c>
      <c r="M49" s="62">
        <v>87.804432106983015</v>
      </c>
      <c r="N49" s="62">
        <v>86.749462090517142</v>
      </c>
      <c r="O49" s="62">
        <v>80.730318391172318</v>
      </c>
      <c r="P49" s="62">
        <v>82.378242811263348</v>
      </c>
      <c r="Q49" s="62">
        <v>81.423280919287578</v>
      </c>
    </row>
    <row r="50" spans="1:17" x14ac:dyDescent="0.25">
      <c r="A50" s="191" t="s">
        <v>105</v>
      </c>
      <c r="B50" s="190">
        <f t="shared" ref="B50:Q50" si="6">SUM(B51:B53)</f>
        <v>499.02190527761599</v>
      </c>
      <c r="C50" s="190">
        <f t="shared" si="6"/>
        <v>504.78464999999994</v>
      </c>
      <c r="D50" s="190">
        <f t="shared" si="6"/>
        <v>490.44070000000005</v>
      </c>
      <c r="E50" s="190">
        <f t="shared" si="6"/>
        <v>437.78640999999999</v>
      </c>
      <c r="F50" s="190">
        <f t="shared" si="6"/>
        <v>459.70149000000004</v>
      </c>
      <c r="G50" s="190">
        <f t="shared" si="6"/>
        <v>441.69578980891055</v>
      </c>
      <c r="H50" s="190">
        <f t="shared" si="6"/>
        <v>458.68738999999999</v>
      </c>
      <c r="I50" s="190">
        <f t="shared" si="6"/>
        <v>456.56251000000015</v>
      </c>
      <c r="J50" s="190">
        <f t="shared" si="6"/>
        <v>439.87779999999998</v>
      </c>
      <c r="K50" s="190">
        <f t="shared" si="6"/>
        <v>379.71350000000001</v>
      </c>
      <c r="L50" s="190">
        <f t="shared" si="6"/>
        <v>428.14615931188808</v>
      </c>
      <c r="M50" s="190">
        <f t="shared" si="6"/>
        <v>440.93660140918314</v>
      </c>
      <c r="N50" s="190">
        <f t="shared" si="6"/>
        <v>421.6495370526788</v>
      </c>
      <c r="O50" s="190">
        <f t="shared" si="6"/>
        <v>319.76894209382249</v>
      </c>
      <c r="P50" s="190">
        <f t="shared" si="6"/>
        <v>310.19165703399199</v>
      </c>
      <c r="Q50" s="190">
        <f t="shared" si="6"/>
        <v>352.54386379415496</v>
      </c>
    </row>
    <row r="51" spans="1:17" x14ac:dyDescent="0.25">
      <c r="A51" s="216" t="s">
        <v>38</v>
      </c>
      <c r="B51" s="215">
        <v>318.12</v>
      </c>
      <c r="C51" s="215">
        <v>312.2311650314125</v>
      </c>
      <c r="D51" s="215">
        <v>306.76820669380584</v>
      </c>
      <c r="E51" s="215">
        <v>273.56330833683876</v>
      </c>
      <c r="F51" s="215">
        <v>282.58942962614253</v>
      </c>
      <c r="G51" s="215">
        <v>275.96076080478167</v>
      </c>
      <c r="H51" s="215">
        <v>293.30397594786962</v>
      </c>
      <c r="I51" s="215">
        <v>290.8687916010922</v>
      </c>
      <c r="J51" s="215">
        <v>287.60221507772178</v>
      </c>
      <c r="K51" s="215">
        <v>232.22110688112184</v>
      </c>
      <c r="L51" s="215">
        <v>242.95556870145563</v>
      </c>
      <c r="M51" s="215">
        <v>210.22665195219275</v>
      </c>
      <c r="N51" s="215">
        <v>215.83108955996249</v>
      </c>
      <c r="O51" s="215">
        <v>194.88313058563929</v>
      </c>
      <c r="P51" s="215">
        <v>185.29875003893409</v>
      </c>
      <c r="Q51" s="215">
        <v>206.23442875063421</v>
      </c>
    </row>
    <row r="52" spans="1:17" x14ac:dyDescent="0.25">
      <c r="A52" s="179" t="s">
        <v>37</v>
      </c>
      <c r="B52" s="214">
        <v>37.065534353131817</v>
      </c>
      <c r="C52" s="214">
        <v>49.595008100387986</v>
      </c>
      <c r="D52" s="214">
        <v>47.259444388471913</v>
      </c>
      <c r="E52" s="214">
        <v>35.911515230751839</v>
      </c>
      <c r="F52" s="214">
        <v>48.606490074052353</v>
      </c>
      <c r="G52" s="214">
        <v>47.44224322925951</v>
      </c>
      <c r="H52" s="214">
        <v>43.264264120029161</v>
      </c>
      <c r="I52" s="214">
        <v>45.953138435675037</v>
      </c>
      <c r="J52" s="214">
        <v>51.406572426562775</v>
      </c>
      <c r="K52" s="214">
        <v>52.579496996016111</v>
      </c>
      <c r="L52" s="214">
        <v>69.260835633550144</v>
      </c>
      <c r="M52" s="214">
        <v>105.29257910976891</v>
      </c>
      <c r="N52" s="214">
        <v>94.419502451651795</v>
      </c>
      <c r="O52" s="214">
        <v>41.341450908729982</v>
      </c>
      <c r="P52" s="214">
        <v>42.198786118235049</v>
      </c>
      <c r="Q52" s="214">
        <v>62.006817209863272</v>
      </c>
    </row>
    <row r="53" spans="1:17" x14ac:dyDescent="0.25">
      <c r="A53" s="119" t="s">
        <v>36</v>
      </c>
      <c r="B53" s="213">
        <v>143.83637092448419</v>
      </c>
      <c r="C53" s="213">
        <v>142.95847686819945</v>
      </c>
      <c r="D53" s="213">
        <v>136.41304891772228</v>
      </c>
      <c r="E53" s="213">
        <v>128.3115864324094</v>
      </c>
      <c r="F53" s="213">
        <v>128.50557029980513</v>
      </c>
      <c r="G53" s="213">
        <v>118.29278577486936</v>
      </c>
      <c r="H53" s="213">
        <v>122.11914993210121</v>
      </c>
      <c r="I53" s="213">
        <v>119.74057996323292</v>
      </c>
      <c r="J53" s="213">
        <v>100.86901249571541</v>
      </c>
      <c r="K53" s="213">
        <v>94.912896122862037</v>
      </c>
      <c r="L53" s="213">
        <v>115.92975497688229</v>
      </c>
      <c r="M53" s="213">
        <v>125.41737034722149</v>
      </c>
      <c r="N53" s="213">
        <v>111.39894504106452</v>
      </c>
      <c r="O53" s="213">
        <v>83.544360599453256</v>
      </c>
      <c r="P53" s="213">
        <v>82.694120876822836</v>
      </c>
      <c r="Q53" s="213">
        <v>84.302617833657422</v>
      </c>
    </row>
    <row r="54" spans="1:17" x14ac:dyDescent="0.25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</row>
    <row r="55" spans="1:17" x14ac:dyDescent="0.25">
      <c r="A55" s="31" t="s">
        <v>63</v>
      </c>
      <c r="B55" s="70">
        <f t="shared" ref="B55:Q55" si="7">SUM(B56:B57)</f>
        <v>3132.479899010551</v>
      </c>
      <c r="C55" s="70">
        <f t="shared" si="7"/>
        <v>3096.8888978579762</v>
      </c>
      <c r="D55" s="70">
        <f t="shared" si="7"/>
        <v>3154.3777877444118</v>
      </c>
      <c r="E55" s="70">
        <f t="shared" si="7"/>
        <v>2896.4169655790638</v>
      </c>
      <c r="F55" s="70">
        <f t="shared" si="7"/>
        <v>3076.0725758271237</v>
      </c>
      <c r="G55" s="70">
        <f t="shared" si="7"/>
        <v>3183.5865722482022</v>
      </c>
      <c r="H55" s="70">
        <f t="shared" si="7"/>
        <v>3321.75601023646</v>
      </c>
      <c r="I55" s="70">
        <f t="shared" si="7"/>
        <v>3227.5433633278799</v>
      </c>
      <c r="J55" s="70">
        <f t="shared" si="7"/>
        <v>3189.8777671861039</v>
      </c>
      <c r="K55" s="70">
        <f t="shared" si="7"/>
        <v>2726.8572784329599</v>
      </c>
      <c r="L55" s="70">
        <f t="shared" si="7"/>
        <v>3055.1280582115305</v>
      </c>
      <c r="M55" s="70">
        <f t="shared" si="7"/>
        <v>3143.7354638476754</v>
      </c>
      <c r="N55" s="70">
        <f t="shared" si="7"/>
        <v>3154.0787166279306</v>
      </c>
      <c r="O55" s="70">
        <f t="shared" si="7"/>
        <v>2754.0289197816319</v>
      </c>
      <c r="P55" s="70">
        <f t="shared" si="7"/>
        <v>2645.7775130472419</v>
      </c>
      <c r="Q55" s="70">
        <f t="shared" si="7"/>
        <v>2940.0152332720759</v>
      </c>
    </row>
    <row r="56" spans="1:17" x14ac:dyDescent="0.25">
      <c r="A56" s="55" t="s">
        <v>343</v>
      </c>
      <c r="B56" s="54">
        <v>1363.5894690105511</v>
      </c>
      <c r="C56" s="54">
        <v>1279.9164278579763</v>
      </c>
      <c r="D56" s="54">
        <v>1321.9002777444121</v>
      </c>
      <c r="E56" s="54">
        <v>1153.099445579064</v>
      </c>
      <c r="F56" s="54">
        <v>1253.8578458271238</v>
      </c>
      <c r="G56" s="54">
        <v>1237.5545922482024</v>
      </c>
      <c r="H56" s="54">
        <v>1297.6042202364602</v>
      </c>
      <c r="I56" s="54">
        <v>1255.0779533278801</v>
      </c>
      <c r="J56" s="54">
        <v>1194.411157186104</v>
      </c>
      <c r="K56" s="54">
        <v>1027.6005184329601</v>
      </c>
      <c r="L56" s="54">
        <v>1152.8099582115306</v>
      </c>
      <c r="M56" s="54">
        <v>1205.8492338476756</v>
      </c>
      <c r="N56" s="54">
        <v>1149.5200766279308</v>
      </c>
      <c r="O56" s="54">
        <v>842.85870978163189</v>
      </c>
      <c r="P56" s="54">
        <v>797.90746304724189</v>
      </c>
      <c r="Q56" s="54">
        <v>953.9949932720757</v>
      </c>
    </row>
    <row r="57" spans="1:17" x14ac:dyDescent="0.25">
      <c r="A57" s="52" t="s">
        <v>106</v>
      </c>
      <c r="B57" s="51">
        <v>1768.8904299999999</v>
      </c>
      <c r="C57" s="51">
        <v>1816.9724699999999</v>
      </c>
      <c r="D57" s="51">
        <v>1832.4775099999999</v>
      </c>
      <c r="E57" s="51">
        <v>1743.3175200000001</v>
      </c>
      <c r="F57" s="51">
        <v>1822.2147299999999</v>
      </c>
      <c r="G57" s="51">
        <v>1946.03198</v>
      </c>
      <c r="H57" s="51">
        <v>2024.1517899999999</v>
      </c>
      <c r="I57" s="51">
        <v>1972.46541</v>
      </c>
      <c r="J57" s="51">
        <v>1995.4666099999999</v>
      </c>
      <c r="K57" s="51">
        <v>1699.25676</v>
      </c>
      <c r="L57" s="51">
        <v>1902.3181</v>
      </c>
      <c r="M57" s="51">
        <v>1937.8862300000001</v>
      </c>
      <c r="N57" s="51">
        <v>2004.55864</v>
      </c>
      <c r="O57" s="51">
        <v>1911.17021</v>
      </c>
      <c r="P57" s="51">
        <v>1847.87005</v>
      </c>
      <c r="Q57" s="51">
        <v>1986.0202400000001</v>
      </c>
    </row>
    <row r="58" spans="1:17" x14ac:dyDescent="0.25">
      <c r="A58" s="50" t="s">
        <v>105</v>
      </c>
      <c r="B58" s="38">
        <f t="shared" ref="B58:Q58" si="8">SUM(B59:B61)</f>
        <v>3132.4798990105501</v>
      </c>
      <c r="C58" s="38">
        <f t="shared" si="8"/>
        <v>3096.8888978579762</v>
      </c>
      <c r="D58" s="38">
        <f t="shared" si="8"/>
        <v>3154.3777877444118</v>
      </c>
      <c r="E58" s="38">
        <f t="shared" si="8"/>
        <v>2896.4169655790638</v>
      </c>
      <c r="F58" s="38">
        <f t="shared" si="8"/>
        <v>3076.0725758271237</v>
      </c>
      <c r="G58" s="38">
        <f t="shared" si="8"/>
        <v>3183.5865722482026</v>
      </c>
      <c r="H58" s="38">
        <f t="shared" si="8"/>
        <v>3321.7560102364596</v>
      </c>
      <c r="I58" s="38">
        <f t="shared" si="8"/>
        <v>3227.5433633278799</v>
      </c>
      <c r="J58" s="38">
        <f t="shared" si="8"/>
        <v>3189.8777671861039</v>
      </c>
      <c r="K58" s="38">
        <f t="shared" si="8"/>
        <v>2726.8572784329604</v>
      </c>
      <c r="L58" s="38">
        <f t="shared" si="8"/>
        <v>3055.1280582115305</v>
      </c>
      <c r="M58" s="38">
        <f t="shared" si="8"/>
        <v>3143.7354638476759</v>
      </c>
      <c r="N58" s="38">
        <f t="shared" si="8"/>
        <v>3154.0787166279306</v>
      </c>
      <c r="O58" s="38">
        <f t="shared" si="8"/>
        <v>2754.0289197816323</v>
      </c>
      <c r="P58" s="38">
        <f t="shared" si="8"/>
        <v>2645.7775130472419</v>
      </c>
      <c r="Q58" s="38">
        <f t="shared" si="8"/>
        <v>2940.0152332720754</v>
      </c>
    </row>
    <row r="59" spans="1:17" x14ac:dyDescent="0.25">
      <c r="A59" s="121" t="s">
        <v>38</v>
      </c>
      <c r="B59" s="120">
        <f>NMM_emi!B$5</f>
        <v>2768.8573825251087</v>
      </c>
      <c r="C59" s="120">
        <f>NMM_emi!C$5</f>
        <v>2762.7108902670388</v>
      </c>
      <c r="D59" s="120">
        <f>NMM_emi!D$5</f>
        <v>2777.2462463136776</v>
      </c>
      <c r="E59" s="120">
        <f>NMM_emi!E$5</f>
        <v>2569.9070684602098</v>
      </c>
      <c r="F59" s="120">
        <f>NMM_emi!F$5</f>
        <v>2720.9407789782722</v>
      </c>
      <c r="G59" s="120">
        <f>NMM_emi!G$5</f>
        <v>2821.7875028189474</v>
      </c>
      <c r="H59" s="120">
        <f>NMM_emi!H$5</f>
        <v>2958.1008860206539</v>
      </c>
      <c r="I59" s="120">
        <f>NMM_emi!I$5</f>
        <v>2886.6791379874785</v>
      </c>
      <c r="J59" s="120">
        <f>NMM_emi!J$5</f>
        <v>2922.8898655341841</v>
      </c>
      <c r="K59" s="120">
        <f>NMM_emi!K$5</f>
        <v>2440.2646637859993</v>
      </c>
      <c r="L59" s="120">
        <f>NMM_emi!L$5</f>
        <v>2673.9800173771118</v>
      </c>
      <c r="M59" s="120">
        <f>NMM_emi!M$5</f>
        <v>2630.1748233831904</v>
      </c>
      <c r="N59" s="120">
        <f>NMM_emi!N$5</f>
        <v>2723.5424812191945</v>
      </c>
      <c r="O59" s="120">
        <f>NMM_emi!O$5</f>
        <v>2560.9186852824023</v>
      </c>
      <c r="P59" s="120">
        <f>NMM_emi!P$5</f>
        <v>2462.6854601684695</v>
      </c>
      <c r="Q59" s="120">
        <f>NMM_emi!Q$5</f>
        <v>2693.980258304161</v>
      </c>
    </row>
    <row r="60" spans="1:17" x14ac:dyDescent="0.25">
      <c r="A60" s="179" t="s">
        <v>37</v>
      </c>
      <c r="B60" s="189">
        <f>NMM_emi!B$47</f>
        <v>94.470557031047733</v>
      </c>
      <c r="C60" s="189">
        <f>NMM_emi!C$47</f>
        <v>120.4336003184975</v>
      </c>
      <c r="D60" s="189">
        <f>NMM_emi!D$47</f>
        <v>125.120068448349</v>
      </c>
      <c r="E60" s="189">
        <f>NMM_emi!E$47</f>
        <v>99.306933237892508</v>
      </c>
      <c r="F60" s="189">
        <f>NMM_emi!F$47</f>
        <v>125.02758402170656</v>
      </c>
      <c r="G60" s="189">
        <f>NMM_emi!G$47</f>
        <v>137.63865060151937</v>
      </c>
      <c r="H60" s="189">
        <f>NMM_emi!H$47</f>
        <v>124.54932900799275</v>
      </c>
      <c r="I60" s="189">
        <f>NMM_emi!I$47</f>
        <v>123.74579707628948</v>
      </c>
      <c r="J60" s="189">
        <f>NMM_emi!J$47</f>
        <v>121.57823555713907</v>
      </c>
      <c r="K60" s="189">
        <f>NMM_emi!K$47</f>
        <v>127.28523520758867</v>
      </c>
      <c r="L60" s="189">
        <f>NMM_emi!L$47</f>
        <v>170.63545835880336</v>
      </c>
      <c r="M60" s="189">
        <f>NMM_emi!M$47</f>
        <v>278.05127252490905</v>
      </c>
      <c r="N60" s="189">
        <f>NMM_emi!N$47</f>
        <v>233.9991725472857</v>
      </c>
      <c r="O60" s="189">
        <f>NMM_emi!O$47</f>
        <v>97.564339672691645</v>
      </c>
      <c r="P60" s="189">
        <f>NMM_emi!P$47</f>
        <v>95.969655934092103</v>
      </c>
      <c r="Q60" s="189">
        <f>NMM_emi!Q$47</f>
        <v>137.41065309669884</v>
      </c>
    </row>
    <row r="61" spans="1:17" x14ac:dyDescent="0.25">
      <c r="A61" s="119" t="s">
        <v>36</v>
      </c>
      <c r="B61" s="118">
        <f>NMM_emi!B$97</f>
        <v>269.15195945439393</v>
      </c>
      <c r="C61" s="118">
        <f>NMM_emi!C$97</f>
        <v>213.74440727243973</v>
      </c>
      <c r="D61" s="118">
        <f>NMM_emi!D$97</f>
        <v>252.01147298238547</v>
      </c>
      <c r="E61" s="118">
        <f>NMM_emi!E$97</f>
        <v>227.2029638809617</v>
      </c>
      <c r="F61" s="118">
        <f>NMM_emi!F$97</f>
        <v>230.10421282714506</v>
      </c>
      <c r="G61" s="118">
        <f>NMM_emi!G$97</f>
        <v>224.16041882773621</v>
      </c>
      <c r="H61" s="118">
        <f>NMM_emi!H$97</f>
        <v>239.10579520781292</v>
      </c>
      <c r="I61" s="118">
        <f>NMM_emi!I$97</f>
        <v>217.1184282641122</v>
      </c>
      <c r="J61" s="118">
        <f>NMM_emi!J$97</f>
        <v>145.40966609478079</v>
      </c>
      <c r="K61" s="118">
        <f>NMM_emi!K$97</f>
        <v>159.30737943937226</v>
      </c>
      <c r="L61" s="118">
        <f>NMM_emi!L$97</f>
        <v>210.51258247561523</v>
      </c>
      <c r="M61" s="118">
        <f>NMM_emi!M$97</f>
        <v>235.50936793957635</v>
      </c>
      <c r="N61" s="118">
        <f>NMM_emi!N$97</f>
        <v>196.53706286145058</v>
      </c>
      <c r="O61" s="118">
        <f>NMM_emi!O$97</f>
        <v>95.545894826538046</v>
      </c>
      <c r="P61" s="118">
        <f>NMM_emi!P$97</f>
        <v>87.122396944680133</v>
      </c>
      <c r="Q61" s="118">
        <f>NMM_emi!Q$97</f>
        <v>108.62432187121584</v>
      </c>
    </row>
    <row r="62" spans="1:17" x14ac:dyDescent="0.25">
      <c r="A62" s="117"/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</row>
    <row r="63" spans="1:17" x14ac:dyDescent="0.25">
      <c r="A63" s="184" t="s">
        <v>104</v>
      </c>
      <c r="B63" s="212"/>
      <c r="C63" s="212"/>
      <c r="D63" s="212"/>
      <c r="E63" s="212"/>
      <c r="F63" s="212"/>
      <c r="G63" s="212"/>
      <c r="H63" s="212"/>
      <c r="I63" s="212"/>
      <c r="J63" s="212"/>
      <c r="K63" s="212"/>
      <c r="L63" s="212"/>
      <c r="M63" s="212"/>
      <c r="N63" s="212"/>
      <c r="O63" s="212"/>
      <c r="P63" s="212"/>
      <c r="Q63" s="212"/>
    </row>
    <row r="64" spans="1:17" x14ac:dyDescent="0.25">
      <c r="A64" s="110" t="s">
        <v>38</v>
      </c>
      <c r="B64" s="187">
        <f t="shared" ref="B64:Q64" si="9">IF(B$9=0,"",B$4/B$9*1000)</f>
        <v>227.6948698351132</v>
      </c>
      <c r="C64" s="187">
        <f t="shared" si="9"/>
        <v>230.40002936140829</v>
      </c>
      <c r="D64" s="187">
        <f t="shared" si="9"/>
        <v>237.64732641933654</v>
      </c>
      <c r="E64" s="187">
        <f t="shared" si="9"/>
        <v>243.02166538410208</v>
      </c>
      <c r="F64" s="187">
        <f t="shared" si="9"/>
        <v>224.52052538613506</v>
      </c>
      <c r="G64" s="187">
        <f t="shared" si="9"/>
        <v>229.30508291282081</v>
      </c>
      <c r="H64" s="187">
        <f t="shared" si="9"/>
        <v>235.09026253119313</v>
      </c>
      <c r="I64" s="187">
        <f t="shared" si="9"/>
        <v>261.93931667189725</v>
      </c>
      <c r="J64" s="187">
        <f t="shared" si="9"/>
        <v>258.25560950049021</v>
      </c>
      <c r="K64" s="187">
        <f t="shared" si="9"/>
        <v>273.6377779558627</v>
      </c>
      <c r="L64" s="187">
        <f t="shared" si="9"/>
        <v>265.03287976027815</v>
      </c>
      <c r="M64" s="187">
        <f t="shared" si="9"/>
        <v>279.65313225262435</v>
      </c>
      <c r="N64" s="187">
        <f t="shared" si="9"/>
        <v>286.22328281474233</v>
      </c>
      <c r="O64" s="187">
        <f t="shared" si="9"/>
        <v>277.69115398672011</v>
      </c>
      <c r="P64" s="187">
        <f t="shared" si="9"/>
        <v>291.41497330845027</v>
      </c>
      <c r="Q64" s="187">
        <f t="shared" si="9"/>
        <v>279.34593622148554</v>
      </c>
    </row>
    <row r="65" spans="1:17" x14ac:dyDescent="0.25">
      <c r="A65" s="180" t="s">
        <v>37</v>
      </c>
      <c r="B65" s="186">
        <f t="shared" ref="B65:Q65" si="10">IF(B$10=0,"",B$5/B$10*1000)</f>
        <v>270.8518531393255</v>
      </c>
      <c r="C65" s="186">
        <f t="shared" si="10"/>
        <v>274.06974501042964</v>
      </c>
      <c r="D65" s="186">
        <f t="shared" si="10"/>
        <v>282.69068513004026</v>
      </c>
      <c r="E65" s="186">
        <f t="shared" si="10"/>
        <v>289.08366916635077</v>
      </c>
      <c r="F65" s="186">
        <f t="shared" si="10"/>
        <v>267.07584765825834</v>
      </c>
      <c r="G65" s="186">
        <f t="shared" si="10"/>
        <v>272.76726386580378</v>
      </c>
      <c r="H65" s="186">
        <f t="shared" si="10"/>
        <v>279.64895874770741</v>
      </c>
      <c r="I65" s="186">
        <f t="shared" si="10"/>
        <v>311.58694696111763</v>
      </c>
      <c r="J65" s="186">
        <f t="shared" si="10"/>
        <v>307.20503482352416</v>
      </c>
      <c r="K65" s="186">
        <f t="shared" si="10"/>
        <v>285.72901168099094</v>
      </c>
      <c r="L65" s="186">
        <f t="shared" si="10"/>
        <v>263.00108820323243</v>
      </c>
      <c r="M65" s="186">
        <f t="shared" si="10"/>
        <v>271.47328163126912</v>
      </c>
      <c r="N65" s="186">
        <f t="shared" si="10"/>
        <v>306.47191920430657</v>
      </c>
      <c r="O65" s="186">
        <f t="shared" si="10"/>
        <v>308.83727279060008</v>
      </c>
      <c r="P65" s="186">
        <f t="shared" si="10"/>
        <v>294.59947234406133</v>
      </c>
      <c r="Q65" s="186">
        <f t="shared" si="10"/>
        <v>209.74299916476147</v>
      </c>
    </row>
    <row r="66" spans="1:17" x14ac:dyDescent="0.25">
      <c r="A66" s="108" t="s">
        <v>57</v>
      </c>
      <c r="B66" s="185">
        <f t="shared" ref="B66:Q66" si="11">IF(B$11=0,"",B$6/B$11*1000)</f>
        <v>714.58374992238589</v>
      </c>
      <c r="C66" s="185">
        <f t="shared" si="11"/>
        <v>723.07345827566633</v>
      </c>
      <c r="D66" s="185">
        <f t="shared" si="11"/>
        <v>745.81793518112374</v>
      </c>
      <c r="E66" s="185">
        <f t="shared" si="11"/>
        <v>762.68443416538821</v>
      </c>
      <c r="F66" s="185">
        <f t="shared" si="11"/>
        <v>704.62158010477572</v>
      </c>
      <c r="G66" s="185">
        <f t="shared" si="11"/>
        <v>719.63714484549348</v>
      </c>
      <c r="H66" s="185">
        <f t="shared" si="11"/>
        <v>737.79300118369156</v>
      </c>
      <c r="I66" s="185">
        <f t="shared" si="11"/>
        <v>822.054441960232</v>
      </c>
      <c r="J66" s="185">
        <f t="shared" si="11"/>
        <v>810.4937191118596</v>
      </c>
      <c r="K66" s="185">
        <f t="shared" si="11"/>
        <v>687.90640401870644</v>
      </c>
      <c r="L66" s="185">
        <f t="shared" si="11"/>
        <v>669.9556868212951</v>
      </c>
      <c r="M66" s="185">
        <f t="shared" si="11"/>
        <v>698.20320982928888</v>
      </c>
      <c r="N66" s="185">
        <f t="shared" si="11"/>
        <v>643.60210791256418</v>
      </c>
      <c r="O66" s="185">
        <f t="shared" si="11"/>
        <v>556.9638531501281</v>
      </c>
      <c r="P66" s="185">
        <f t="shared" si="11"/>
        <v>564.79415646210225</v>
      </c>
      <c r="Q66" s="185">
        <f t="shared" si="11"/>
        <v>596.9648517678944</v>
      </c>
    </row>
    <row r="67" spans="1:17" x14ac:dyDescent="0.25">
      <c r="A67" s="184" t="s">
        <v>103</v>
      </c>
      <c r="B67" s="188"/>
      <c r="C67" s="188"/>
      <c r="D67" s="188"/>
      <c r="E67" s="188"/>
      <c r="F67" s="188"/>
      <c r="G67" s="188"/>
      <c r="H67" s="188"/>
      <c r="I67" s="188"/>
      <c r="J67" s="188"/>
      <c r="K67" s="188"/>
      <c r="L67" s="188"/>
      <c r="M67" s="188"/>
      <c r="N67" s="188"/>
      <c r="O67" s="188"/>
      <c r="P67" s="188"/>
      <c r="Q67" s="188"/>
    </row>
    <row r="68" spans="1:17" x14ac:dyDescent="0.25">
      <c r="A68" s="110" t="s">
        <v>38</v>
      </c>
      <c r="B68" s="113">
        <f t="shared" ref="B68:Q68" si="12">IF(B$51=0,"",B$51/B$9)</f>
        <v>0.12</v>
      </c>
      <c r="C68" s="113">
        <f t="shared" si="12"/>
        <v>0.1180458090856002</v>
      </c>
      <c r="D68" s="113">
        <f t="shared" si="12"/>
        <v>0.11611211456994922</v>
      </c>
      <c r="E68" s="113">
        <f t="shared" si="12"/>
        <v>0.1104859888274793</v>
      </c>
      <c r="F68" s="113">
        <f t="shared" si="12"/>
        <v>0.10919220619248166</v>
      </c>
      <c r="G68" s="113">
        <f t="shared" si="12"/>
        <v>0.10186812875776363</v>
      </c>
      <c r="H68" s="113">
        <f t="shared" si="12"/>
        <v>9.9357715429495133E-2</v>
      </c>
      <c r="I68" s="113">
        <f t="shared" si="12"/>
        <v>9.8599590373251597E-2</v>
      </c>
      <c r="J68" s="113">
        <f t="shared" si="12"/>
        <v>9.8023931519332572E-2</v>
      </c>
      <c r="K68" s="113">
        <f t="shared" si="12"/>
        <v>0.1038091671350567</v>
      </c>
      <c r="L68" s="113">
        <f t="shared" si="12"/>
        <v>0.10364998664737868</v>
      </c>
      <c r="M68" s="113">
        <f t="shared" si="12"/>
        <v>0.10185399803885307</v>
      </c>
      <c r="N68" s="113">
        <f t="shared" si="12"/>
        <v>0.10080854253150981</v>
      </c>
      <c r="O68" s="113">
        <f t="shared" si="12"/>
        <v>7.6126222885015346E-2</v>
      </c>
      <c r="P68" s="113">
        <f t="shared" si="12"/>
        <v>7.4119500015573631E-2</v>
      </c>
      <c r="Q68" s="113">
        <f t="shared" si="12"/>
        <v>7.6366365498977865E-2</v>
      </c>
    </row>
    <row r="69" spans="1:17" x14ac:dyDescent="0.25">
      <c r="A69" s="180" t="s">
        <v>37</v>
      </c>
      <c r="B69" s="182">
        <f t="shared" ref="B69:Q69" si="13">IF(B$52=0,"",B$52/B$10)</f>
        <v>7.2776687278344909E-2</v>
      </c>
      <c r="C69" s="182">
        <f t="shared" si="13"/>
        <v>7.1628505989327851E-2</v>
      </c>
      <c r="D69" s="182">
        <f t="shared" si="13"/>
        <v>7.0455167856710202E-2</v>
      </c>
      <c r="E69" s="182">
        <f t="shared" si="13"/>
        <v>6.7041315348409888E-2</v>
      </c>
      <c r="F69" s="182">
        <f t="shared" si="13"/>
        <v>6.4177221451475308E-2</v>
      </c>
      <c r="G69" s="182">
        <f t="shared" si="13"/>
        <v>5.6893341169060564E-2</v>
      </c>
      <c r="H69" s="182">
        <f t="shared" si="13"/>
        <v>5.7430016249830566E-2</v>
      </c>
      <c r="I69" s="182">
        <f t="shared" si="13"/>
        <v>5.6991810378134909E-2</v>
      </c>
      <c r="J69" s="182">
        <f t="shared" si="13"/>
        <v>5.491269178616371E-2</v>
      </c>
      <c r="K69" s="182">
        <f t="shared" si="13"/>
        <v>5.5327002756712818E-2</v>
      </c>
      <c r="L69" s="182">
        <f t="shared" si="13"/>
        <v>4.9181074868252676E-2</v>
      </c>
      <c r="M69" s="182">
        <f t="shared" si="13"/>
        <v>4.0685538633262498E-2</v>
      </c>
      <c r="N69" s="182">
        <f t="shared" si="13"/>
        <v>4.0267931850491469E-2</v>
      </c>
      <c r="O69" s="182">
        <f t="shared" si="13"/>
        <v>3.1398848528073023E-2</v>
      </c>
      <c r="P69" s="182">
        <f t="shared" si="13"/>
        <v>3.0755253351161867E-2</v>
      </c>
      <c r="Q69" s="182">
        <f t="shared" si="13"/>
        <v>3.1687570989213369E-2</v>
      </c>
    </row>
    <row r="70" spans="1:17" x14ac:dyDescent="0.25">
      <c r="A70" s="108" t="s">
        <v>36</v>
      </c>
      <c r="B70" s="112">
        <f t="shared" ref="B70:Q70" si="14">IF(B$53=0,"",B$53/B$11)</f>
        <v>0.38052338946365188</v>
      </c>
      <c r="C70" s="112">
        <f t="shared" si="14"/>
        <v>0.37775734395846106</v>
      </c>
      <c r="D70" s="112">
        <f t="shared" si="14"/>
        <v>0.35961653170465396</v>
      </c>
      <c r="E70" s="112">
        <f t="shared" si="14"/>
        <v>0.33667515149844918</v>
      </c>
      <c r="F70" s="112">
        <f t="shared" si="14"/>
        <v>0.33403352562099065</v>
      </c>
      <c r="G70" s="112">
        <f t="shared" si="14"/>
        <v>0.30176731065017692</v>
      </c>
      <c r="H70" s="112">
        <f t="shared" si="14"/>
        <v>0.30004705143022409</v>
      </c>
      <c r="I70" s="112">
        <f t="shared" si="14"/>
        <v>0.29205019503227542</v>
      </c>
      <c r="J70" s="112">
        <f t="shared" si="14"/>
        <v>0.28019170137698723</v>
      </c>
      <c r="K70" s="112">
        <f t="shared" si="14"/>
        <v>0.29660280038394388</v>
      </c>
      <c r="L70" s="112">
        <f t="shared" si="14"/>
        <v>0.30507830257074287</v>
      </c>
      <c r="M70" s="112">
        <f t="shared" si="14"/>
        <v>0.29861278654100354</v>
      </c>
      <c r="N70" s="112">
        <f t="shared" si="14"/>
        <v>0.28563832061811417</v>
      </c>
      <c r="O70" s="112">
        <f t="shared" si="14"/>
        <v>0.21421630922936732</v>
      </c>
      <c r="P70" s="112">
        <f t="shared" si="14"/>
        <v>0.21478992435538399</v>
      </c>
      <c r="Q70" s="112">
        <f t="shared" si="14"/>
        <v>0.22184899429909849</v>
      </c>
    </row>
    <row r="71" spans="1:17" x14ac:dyDescent="0.25">
      <c r="A71" s="184" t="s">
        <v>102</v>
      </c>
      <c r="B71" s="188"/>
      <c r="C71" s="188"/>
      <c r="D71" s="188"/>
      <c r="E71" s="188"/>
      <c r="F71" s="188"/>
      <c r="G71" s="188"/>
      <c r="H71" s="188"/>
      <c r="I71" s="188"/>
      <c r="J71" s="188"/>
      <c r="K71" s="188"/>
      <c r="L71" s="188"/>
      <c r="M71" s="188"/>
      <c r="N71" s="188"/>
      <c r="O71" s="188"/>
      <c r="P71" s="188"/>
      <c r="Q71" s="188"/>
    </row>
    <row r="72" spans="1:17" x14ac:dyDescent="0.25">
      <c r="A72" s="110" t="s">
        <v>38</v>
      </c>
      <c r="B72" s="113">
        <f>IF(NMM_ued!B$5=0,"",NMM_ued!B$5/B$9)</f>
        <v>6.8518938648263306E-2</v>
      </c>
      <c r="C72" s="113">
        <f>IF(NMM_ued!C$5=0,"",NMM_ued!C$5/C$9)</f>
        <v>6.7794999224504437E-2</v>
      </c>
      <c r="D72" s="113">
        <f>IF(NMM_ued!D$5=0,"",NMM_ued!D$5/D$9)</f>
        <v>6.6254362225231136E-2</v>
      </c>
      <c r="E72" s="113">
        <f>IF(NMM_ued!E$5=0,"",NMM_ued!E$5/E$9)</f>
        <v>6.2906945969746372E-2</v>
      </c>
      <c r="F72" s="113">
        <f>IF(NMM_ued!F$5=0,"",NMM_ued!F$5/F$9)</f>
        <v>6.2715841318086843E-2</v>
      </c>
      <c r="G72" s="113">
        <f>IF(NMM_ued!G$5=0,"",NMM_ued!G$5/G$9)</f>
        <v>5.9034580133762934E-2</v>
      </c>
      <c r="H72" s="113">
        <f>IF(NMM_ued!H$5=0,"",NMM_ued!H$5/H$9)</f>
        <v>5.8600422885437889E-2</v>
      </c>
      <c r="I72" s="113">
        <f>IF(NMM_ued!I$5=0,"",NMM_ued!I$5/I$9)</f>
        <v>5.82790816340224E-2</v>
      </c>
      <c r="J72" s="113">
        <f>IF(NMM_ued!J$5=0,"",NMM_ued!J$5/J$9)</f>
        <v>5.8638949940141981E-2</v>
      </c>
      <c r="K72" s="113">
        <f>IF(NMM_ued!K$5=0,"",NMM_ued!K$5/K$9)</f>
        <v>6.1649558104434066E-2</v>
      </c>
      <c r="L72" s="113">
        <f>IF(NMM_ued!L$5=0,"",NMM_ued!L$5/L$9)</f>
        <v>6.1759602607094316E-2</v>
      </c>
      <c r="M72" s="113">
        <f>IF(NMM_ued!M$5=0,"",NMM_ued!M$5/M$9)</f>
        <v>6.2406268491209609E-2</v>
      </c>
      <c r="N72" s="113">
        <f>IF(NMM_ued!N$5=0,"",NMM_ued!N$5/N$9)</f>
        <v>6.1545713128848496E-2</v>
      </c>
      <c r="O72" s="113">
        <f>IF(NMM_ued!O$5=0,"",NMM_ued!O$5/O$9)</f>
        <v>4.6152134910356524E-2</v>
      </c>
      <c r="P72" s="113">
        <f>IF(NMM_ued!P$5=0,"",NMM_ued!P$5/P$9)</f>
        <v>4.5061931625882901E-2</v>
      </c>
      <c r="Q72" s="113">
        <f>IF(NMM_ued!Q$5=0,"",NMM_ued!Q$5/Q$9)</f>
        <v>4.7922459429801896E-2</v>
      </c>
    </row>
    <row r="73" spans="1:17" x14ac:dyDescent="0.25">
      <c r="A73" s="180" t="s">
        <v>37</v>
      </c>
      <c r="B73" s="182">
        <f>IF(NMM_ued!B$47=0,"",NMM_ued!B$47/B$10)</f>
        <v>3.243277724286274E-2</v>
      </c>
      <c r="C73" s="182">
        <f>IF(NMM_ued!C$47=0,"",NMM_ued!C$47/C$10)</f>
        <v>3.25366140742578E-2</v>
      </c>
      <c r="D73" s="182">
        <f>IF(NMM_ued!D$47=0,"",NMM_ued!D$47/D$10)</f>
        <v>3.1640621296727497E-2</v>
      </c>
      <c r="E73" s="182">
        <f>IF(NMM_ued!E$47=0,"",NMM_ued!E$47/E$10)</f>
        <v>3.0218328708872803E-2</v>
      </c>
      <c r="F73" s="182">
        <f>IF(NMM_ued!F$47=0,"",NMM_ued!F$47/F$10)</f>
        <v>2.9263214176203006E-2</v>
      </c>
      <c r="G73" s="182">
        <f>IF(NMM_ued!G$47=0,"",NMM_ued!G$47/G$10)</f>
        <v>2.5612595832700421E-2</v>
      </c>
      <c r="H73" s="182">
        <f>IF(NMM_ued!H$47=0,"",NMM_ued!H$47/H$10)</f>
        <v>2.5989716658404258E-2</v>
      </c>
      <c r="I73" s="182">
        <f>IF(NMM_ued!I$47=0,"",NMM_ued!I$47/I$10)</f>
        <v>2.6480118549225003E-2</v>
      </c>
      <c r="J73" s="182">
        <f>IF(NMM_ued!J$47=0,"",NMM_ued!J$47/J$10)</f>
        <v>2.6751840833297298E-2</v>
      </c>
      <c r="K73" s="182">
        <f>IF(NMM_ued!K$47=0,"",NMM_ued!K$47/K$10)</f>
        <v>2.6559646104767156E-2</v>
      </c>
      <c r="L73" s="182">
        <f>IF(NMM_ued!L$47=0,"",NMM_ued!L$47/L$10)</f>
        <v>2.5078580295895801E-2</v>
      </c>
      <c r="M73" s="182">
        <f>IF(NMM_ued!M$47=0,"",NMM_ued!M$47/M$10)</f>
        <v>2.1792450015572534E-2</v>
      </c>
      <c r="N73" s="182">
        <f>IF(NMM_ued!N$47=0,"",NMM_ued!N$47/N$10)</f>
        <v>2.185748195042661E-2</v>
      </c>
      <c r="O73" s="182">
        <f>IF(NMM_ued!O$47=0,"",NMM_ued!O$47/O$10)</f>
        <v>1.7716314661855154E-2</v>
      </c>
      <c r="P73" s="182">
        <f>IF(NMM_ued!P$47=0,"",NMM_ued!P$47/P$10)</f>
        <v>1.739797142501032E-2</v>
      </c>
      <c r="Q73" s="182">
        <f>IF(NMM_ued!Q$47=0,"",NMM_ued!Q$47/Q$10)</f>
        <v>1.7720455135005149E-2</v>
      </c>
    </row>
    <row r="74" spans="1:17" x14ac:dyDescent="0.25">
      <c r="A74" s="108" t="s">
        <v>36</v>
      </c>
      <c r="B74" s="112">
        <f>IF(NMM_ued!B$97=0,"",NMM_ued!B$97/B$11)</f>
        <v>0.15375410063839454</v>
      </c>
      <c r="C74" s="112">
        <f>IF(NMM_ued!C$97=0,"",NMM_ued!C$97/C$11)</f>
        <v>0.15863197631203357</v>
      </c>
      <c r="D74" s="112">
        <f>IF(NMM_ued!D$97=0,"",NMM_ued!D$97/D$11)</f>
        <v>0.14616885806666172</v>
      </c>
      <c r="E74" s="112">
        <f>IF(NMM_ued!E$97=0,"",NMM_ued!E$97/E$11)</f>
        <v>0.13821164063297595</v>
      </c>
      <c r="F74" s="112">
        <f>IF(NMM_ued!F$97=0,"",NMM_ued!F$97/F$11)</f>
        <v>0.13755771562562238</v>
      </c>
      <c r="G74" s="112">
        <f>IF(NMM_ued!G$97=0,"",NMM_ued!G$97/G$11)</f>
        <v>0.12410660897719651</v>
      </c>
      <c r="H74" s="112">
        <f>IF(NMM_ued!H$97=0,"",NMM_ued!H$97/H$11)</f>
        <v>0.12407929162970782</v>
      </c>
      <c r="I74" s="112">
        <f>IF(NMM_ued!I$97=0,"",NMM_ued!I$97/I$11)</f>
        <v>0.12314224512886626</v>
      </c>
      <c r="J74" s="112">
        <f>IF(NMM_ued!J$97=0,"",NMM_ued!J$97/J$11)</f>
        <v>0.12333203521822504</v>
      </c>
      <c r="K74" s="112">
        <f>IF(NMM_ued!K$97=0,"",NMM_ued!K$97/K$11)</f>
        <v>0.12640348113719432</v>
      </c>
      <c r="L74" s="112">
        <f>IF(NMM_ued!L$97=0,"",NMM_ued!L$97/L$11)</f>
        <v>0.12847266831551127</v>
      </c>
      <c r="M74" s="112">
        <f>IF(NMM_ued!M$97=0,"",NMM_ued!M$97/M$11)</f>
        <v>0.12892267984697348</v>
      </c>
      <c r="N74" s="112">
        <f>IF(NMM_ued!N$97=0,"",NMM_ued!N$97/N$11)</f>
        <v>0.12426077714367505</v>
      </c>
      <c r="O74" s="112">
        <f>IF(NMM_ued!O$97=0,"",NMM_ued!O$97/O$11)</f>
        <v>9.6374356398566716E-2</v>
      </c>
      <c r="P74" s="112">
        <f>IF(NMM_ued!P$97=0,"",NMM_ued!P$97/P$11)</f>
        <v>9.7384538757842226E-2</v>
      </c>
      <c r="Q74" s="112">
        <f>IF(NMM_ued!Q$97=0,"",NMM_ued!Q$97/Q$11)</f>
        <v>9.8751272271313334E-2</v>
      </c>
    </row>
    <row r="75" spans="1:17" x14ac:dyDescent="0.25">
      <c r="A75" s="39" t="s">
        <v>60</v>
      </c>
      <c r="B75" s="111">
        <f t="shared" ref="B75:Q75" si="15">IF(B$50=0,"",B$58/B$50)</f>
        <v>6.2772392672179151</v>
      </c>
      <c r="C75" s="111">
        <f t="shared" si="15"/>
        <v>6.1350694753851496</v>
      </c>
      <c r="D75" s="111">
        <f t="shared" si="15"/>
        <v>6.4317210780924414</v>
      </c>
      <c r="E75" s="111">
        <f t="shared" si="15"/>
        <v>6.6160504287446109</v>
      </c>
      <c r="F75" s="111">
        <f t="shared" si="15"/>
        <v>6.6914566142196392</v>
      </c>
      <c r="G75" s="111">
        <f t="shared" si="15"/>
        <v>7.2076452746482094</v>
      </c>
      <c r="H75" s="111">
        <f t="shared" si="15"/>
        <v>7.2418734036626988</v>
      </c>
      <c r="I75" s="111">
        <f t="shared" si="15"/>
        <v>7.0692255553962999</v>
      </c>
      <c r="J75" s="111">
        <f t="shared" si="15"/>
        <v>7.251736203068452</v>
      </c>
      <c r="K75" s="111">
        <f t="shared" si="15"/>
        <v>7.1813545697821128</v>
      </c>
      <c r="L75" s="111">
        <f t="shared" si="15"/>
        <v>7.1357128675910575</v>
      </c>
      <c r="M75" s="111">
        <f t="shared" si="15"/>
        <v>7.1296768147635179</v>
      </c>
      <c r="N75" s="111">
        <f t="shared" si="15"/>
        <v>7.4803324549455761</v>
      </c>
      <c r="O75" s="111">
        <f t="shared" si="15"/>
        <v>8.6125591239363715</v>
      </c>
      <c r="P75" s="111">
        <f t="shared" si="15"/>
        <v>8.5294928250030519</v>
      </c>
      <c r="Q75" s="111">
        <f t="shared" si="15"/>
        <v>8.3394310189687655</v>
      </c>
    </row>
    <row r="76" spans="1:17" x14ac:dyDescent="0.25">
      <c r="A76" s="110" t="s">
        <v>199</v>
      </c>
      <c r="B76" s="109">
        <f t="shared" ref="B76:Q76" si="16">IF(B$51=0,"",B$59/B$51)</f>
        <v>8.7038142289862588</v>
      </c>
      <c r="C76" s="109">
        <f t="shared" si="16"/>
        <v>8.8482867813310442</v>
      </c>
      <c r="D76" s="109">
        <f t="shared" si="16"/>
        <v>9.0532401523790469</v>
      </c>
      <c r="E76" s="109">
        <f t="shared" si="16"/>
        <v>9.3941950186385412</v>
      </c>
      <c r="F76" s="109">
        <f t="shared" si="16"/>
        <v>9.6286006966997899</v>
      </c>
      <c r="G76" s="109">
        <f t="shared" si="16"/>
        <v>10.22532150799192</v>
      </c>
      <c r="H76" s="109">
        <f t="shared" si="16"/>
        <v>10.085444210092849</v>
      </c>
      <c r="I76" s="109">
        <f t="shared" si="16"/>
        <v>9.92433434366645</v>
      </c>
      <c r="J76" s="109">
        <f t="shared" si="16"/>
        <v>10.162960200929957</v>
      </c>
      <c r="K76" s="109">
        <f t="shared" si="16"/>
        <v>10.508367204688309</v>
      </c>
      <c r="L76" s="109">
        <f t="shared" si="16"/>
        <v>11.006045392039994</v>
      </c>
      <c r="M76" s="109">
        <f t="shared" si="16"/>
        <v>12.511138806421716</v>
      </c>
      <c r="N76" s="109">
        <f t="shared" si="16"/>
        <v>12.618860826639789</v>
      </c>
      <c r="O76" s="109">
        <f t="shared" si="16"/>
        <v>13.140792009994083</v>
      </c>
      <c r="P76" s="109">
        <f t="shared" si="16"/>
        <v>13.290351174257903</v>
      </c>
      <c r="Q76" s="109">
        <f t="shared" si="16"/>
        <v>13.062708659384674</v>
      </c>
    </row>
    <row r="77" spans="1:17" x14ac:dyDescent="0.25">
      <c r="A77" s="180" t="s">
        <v>198</v>
      </c>
      <c r="B77" s="178">
        <f t="shared" ref="B77:Q77" si="17">IF(B$52=0,"",B$60/B$52)</f>
        <v>2.5487439660522671</v>
      </c>
      <c r="C77" s="178">
        <f t="shared" si="17"/>
        <v>2.4283411764894001</v>
      </c>
      <c r="D77" s="178">
        <f t="shared" si="17"/>
        <v>2.6475145881924456</v>
      </c>
      <c r="E77" s="178">
        <f t="shared" si="17"/>
        <v>2.7653228386435154</v>
      </c>
      <c r="F77" s="178">
        <f t="shared" si="17"/>
        <v>2.57224053477686</v>
      </c>
      <c r="G77" s="178">
        <f t="shared" si="17"/>
        <v>2.9011834439698703</v>
      </c>
      <c r="H77" s="178">
        <f t="shared" si="17"/>
        <v>2.8788038243861571</v>
      </c>
      <c r="I77" s="178">
        <f t="shared" si="17"/>
        <v>2.6928693292517591</v>
      </c>
      <c r="J77" s="178">
        <f t="shared" si="17"/>
        <v>2.3650329095724194</v>
      </c>
      <c r="K77" s="178">
        <f t="shared" si="17"/>
        <v>2.4208150035599032</v>
      </c>
      <c r="L77" s="178">
        <f t="shared" si="17"/>
        <v>2.4636644475618636</v>
      </c>
      <c r="M77" s="178">
        <f t="shared" si="17"/>
        <v>2.6407489955682149</v>
      </c>
      <c r="N77" s="178">
        <f t="shared" si="17"/>
        <v>2.4782927940878179</v>
      </c>
      <c r="O77" s="178">
        <f t="shared" si="17"/>
        <v>2.3599640924089869</v>
      </c>
      <c r="P77" s="178">
        <f t="shared" si="17"/>
        <v>2.2742278809916159</v>
      </c>
      <c r="Q77" s="178">
        <f t="shared" si="17"/>
        <v>2.216057189834947</v>
      </c>
    </row>
    <row r="78" spans="1:17" x14ac:dyDescent="0.25">
      <c r="A78" s="108" t="s">
        <v>197</v>
      </c>
      <c r="B78" s="107">
        <f t="shared" ref="B78:Q78" si="18">IF(B$53=0,"",B$61/B$53)</f>
        <v>1.8712371406791257</v>
      </c>
      <c r="C78" s="107">
        <f t="shared" si="18"/>
        <v>1.4951502838792927</v>
      </c>
      <c r="D78" s="107">
        <f t="shared" si="18"/>
        <v>1.8474147083567243</v>
      </c>
      <c r="E78" s="107">
        <f t="shared" si="18"/>
        <v>1.7707127641247367</v>
      </c>
      <c r="F78" s="107">
        <f t="shared" si="18"/>
        <v>1.790616642456113</v>
      </c>
      <c r="G78" s="107">
        <f t="shared" si="18"/>
        <v>1.8949627177970969</v>
      </c>
      <c r="H78" s="107">
        <f t="shared" si="18"/>
        <v>1.9579713365246711</v>
      </c>
      <c r="I78" s="107">
        <f t="shared" si="18"/>
        <v>1.8132401591071277</v>
      </c>
      <c r="J78" s="107">
        <f t="shared" si="18"/>
        <v>1.4415692440823422</v>
      </c>
      <c r="K78" s="107">
        <f t="shared" si="18"/>
        <v>1.6784587337125758</v>
      </c>
      <c r="L78" s="107">
        <f t="shared" si="18"/>
        <v>1.8158632571732238</v>
      </c>
      <c r="M78" s="107">
        <f t="shared" si="18"/>
        <v>1.8778050224427612</v>
      </c>
      <c r="N78" s="107">
        <f t="shared" si="18"/>
        <v>1.7642632323762308</v>
      </c>
      <c r="O78" s="107">
        <f t="shared" si="18"/>
        <v>1.1436546301985024</v>
      </c>
      <c r="P78" s="107">
        <f t="shared" si="18"/>
        <v>1.0535500712856412</v>
      </c>
      <c r="Q78" s="107">
        <f t="shared" si="18"/>
        <v>1.288504730488311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D61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9" t="s">
        <v>349</v>
      </c>
      <c r="B1" s="3"/>
      <c r="C1" s="3"/>
      <c r="D1" s="10" t="s">
        <v>19</v>
      </c>
    </row>
    <row r="2" spans="1:4" ht="18.75" x14ac:dyDescent="0.3">
      <c r="A2" s="9"/>
      <c r="B2" s="3"/>
      <c r="C2" s="3"/>
      <c r="D2" s="10"/>
    </row>
    <row r="3" spans="1:4" ht="18.75" x14ac:dyDescent="0.3">
      <c r="A3" s="9"/>
      <c r="B3" s="7" t="s">
        <v>18</v>
      </c>
      <c r="C3" s="8"/>
      <c r="D3" s="7" t="s">
        <v>17</v>
      </c>
    </row>
    <row r="4" spans="1:4" ht="15" customHeight="1" x14ac:dyDescent="0.3">
      <c r="A4" s="6"/>
      <c r="B4" s="4" t="str">
        <f ca="1">HYPERLINK("#"&amp;CELL("address",Ind_Summary!$B$2),MID(CELL("filename",Ind_Summary!$B$2),FIND("]",CELL("filename",Ind_Summary!$B$2))+1,256))</f>
        <v>Ind_Summary</v>
      </c>
      <c r="D4" s="3" t="s">
        <v>16</v>
      </c>
    </row>
    <row r="5" spans="1:4" ht="15" customHeight="1" x14ac:dyDescent="0.3">
      <c r="A5" s="6"/>
      <c r="B5" s="2" t="str">
        <f ca="1">HYPERLINK("#"&amp;CELL("address",Ind_Summary_fec!$B$2),MID(CELL("filename",Ind_Summary_fec!$B$2),FIND("]",CELL("filename",Ind_Summary_fec!$B$2))+1,256))</f>
        <v>Ind_Summary_fec</v>
      </c>
      <c r="D5" s="1" t="s">
        <v>15</v>
      </c>
    </row>
    <row r="6" spans="1:4" ht="15" customHeight="1" x14ac:dyDescent="0.3">
      <c r="A6" s="6"/>
      <c r="B6" s="2" t="str">
        <f ca="1">HYPERLINK("#"&amp;CELL("address",Ind_Summary_ued!$B$2),MID(CELL("filename",Ind_Summary_ued!$B$2),FIND("]",CELL("filename",Ind_Summary_ued!$B$2))+1,256))</f>
        <v>Ind_Summary_ued</v>
      </c>
      <c r="D6" s="1" t="s">
        <v>14</v>
      </c>
    </row>
    <row r="7" spans="1:4" ht="5.0999999999999996" customHeight="1" x14ac:dyDescent="0.3">
      <c r="A7" s="6"/>
      <c r="B7" s="4"/>
      <c r="D7" s="3"/>
    </row>
    <row r="8" spans="1:4" x14ac:dyDescent="0.25">
      <c r="A8" s="5"/>
      <c r="B8" s="4" t="str">
        <f ca="1">HYPERLINK("#"&amp;CELL("address",ISI!$B$2),MID(CELL("filename",ISI!$B$2),FIND("]",CELL("filename",ISI!$B$2))+1,256))</f>
        <v>ISI</v>
      </c>
      <c r="D8" s="3" t="s">
        <v>13</v>
      </c>
    </row>
    <row r="9" spans="1:4" x14ac:dyDescent="0.25">
      <c r="A9" s="5"/>
      <c r="B9" s="2" t="str">
        <f ca="1">HYPERLINK("#"&amp;CELL("address",ISI_fec!$B$2),MID(CELL("filename",ISI_fec!$B$2),FIND("]",CELL("filename",ISI_fec!$B$2))+1,256))</f>
        <v>ISI_fec</v>
      </c>
      <c r="D9" s="1" t="s">
        <v>2</v>
      </c>
    </row>
    <row r="10" spans="1:4" x14ac:dyDescent="0.25">
      <c r="A10" s="5"/>
      <c r="B10" s="2" t="str">
        <f ca="1">HYPERLINK("#"&amp;CELL("address",ISI_ued!$B$2),MID(CELL("filename",ISI_ued!$B$2),FIND("]",CELL("filename",ISI_ued!$B$2))+1,256))</f>
        <v>ISI_ued</v>
      </c>
      <c r="D10" s="1" t="s">
        <v>1</v>
      </c>
    </row>
    <row r="11" spans="1:4" x14ac:dyDescent="0.25">
      <c r="A11" s="5"/>
      <c r="B11" s="2" t="str">
        <f ca="1">HYPERLINK("#"&amp;CELL("address",ISI_emi!$B$2),MID(CELL("filename",ISI_emi!$B$2),FIND("]",CELL("filename",ISI_emi!$B$2))+1,256))</f>
        <v>ISI_emi</v>
      </c>
      <c r="D11" s="1" t="s">
        <v>0</v>
      </c>
    </row>
    <row r="12" spans="1:4" ht="5.0999999999999996" customHeight="1" x14ac:dyDescent="0.25">
      <c r="A12" s="5"/>
      <c r="B12" s="2"/>
      <c r="D12" s="1"/>
    </row>
    <row r="13" spans="1:4" x14ac:dyDescent="0.25">
      <c r="B13" s="4" t="str">
        <f ca="1">HYPERLINK("#"&amp;CELL("address",NFM!$B$2),MID(CELL("filename",NFM!$B$2),FIND("]",CELL("filename",NFM!$B$2))+1,256))</f>
        <v>NFM</v>
      </c>
      <c r="D13" s="3" t="s">
        <v>12</v>
      </c>
    </row>
    <row r="14" spans="1:4" x14ac:dyDescent="0.25">
      <c r="B14" s="2" t="str">
        <f ca="1">HYPERLINK("#"&amp;CELL("address",NFM_fec!$B$2),MID(CELL("filename",NFM_fec!$B$2),FIND("]",CELL("filename",NFM_fec!$B$2))+1,256))</f>
        <v>NFM_fec</v>
      </c>
      <c r="D14" s="1" t="s">
        <v>2</v>
      </c>
    </row>
    <row r="15" spans="1:4" x14ac:dyDescent="0.25">
      <c r="B15" s="2" t="str">
        <f ca="1">HYPERLINK("#"&amp;CELL("address",NFM_ued!$B$2),MID(CELL("filename",NFM_ued!$B$2),FIND("]",CELL("filename",NFM_ued!$B$2))+1,256))</f>
        <v>NFM_ued</v>
      </c>
      <c r="D15" s="1" t="s">
        <v>1</v>
      </c>
    </row>
    <row r="16" spans="1:4" x14ac:dyDescent="0.25">
      <c r="B16" s="2" t="str">
        <f ca="1">HYPERLINK("#"&amp;CELL("address",NFM_emi!$B$2),MID(CELL("filename",NFM_emi!$B$2),FIND("]",CELL("filename",NFM_emi!$B$2))+1,256))</f>
        <v>NFM_emi</v>
      </c>
      <c r="D16" s="1" t="s">
        <v>0</v>
      </c>
    </row>
    <row r="17" spans="2:4" ht="5.0999999999999996" customHeight="1" x14ac:dyDescent="0.25">
      <c r="B17" s="2"/>
      <c r="D17" s="1"/>
    </row>
    <row r="18" spans="2:4" x14ac:dyDescent="0.25">
      <c r="B18" s="4" t="str">
        <f ca="1">HYPERLINK("#"&amp;CELL("address",CHI!$B$2),MID(CELL("filename",CHI!$B$2),FIND("]",CELL("filename",CHI!$B$2))+1,256))</f>
        <v>CHI</v>
      </c>
      <c r="D18" s="3" t="s">
        <v>11</v>
      </c>
    </row>
    <row r="19" spans="2:4" x14ac:dyDescent="0.25">
      <c r="B19" s="2" t="str">
        <f ca="1">HYPERLINK("#"&amp;CELL("address",CHI_fec!$B$2),MID(CELL("filename",CHI_fec!$B$2),FIND("]",CELL("filename",CHI_fec!$B$2))+1,256))</f>
        <v>CHI_fec</v>
      </c>
      <c r="D19" s="1" t="s">
        <v>2</v>
      </c>
    </row>
    <row r="20" spans="2:4" x14ac:dyDescent="0.25">
      <c r="B20" s="2" t="str">
        <f ca="1">HYPERLINK("#"&amp;CELL("address",CHI_ued!$B$2),MID(CELL("filename",CHI_ued!$B$2),FIND("]",CELL("filename",CHI_ued!$B$2))+1,256))</f>
        <v>CHI_ued</v>
      </c>
      <c r="D20" s="1" t="s">
        <v>1</v>
      </c>
    </row>
    <row r="21" spans="2:4" x14ac:dyDescent="0.25">
      <c r="B21" s="2" t="str">
        <f ca="1">HYPERLINK("#"&amp;CELL("address",CHI_emi!$B$2),MID(CELL("filename",CHI_emi!$B$2),FIND("]",CELL("filename",CHI_emi!$B$2))+1,256))</f>
        <v>CHI_emi</v>
      </c>
      <c r="D21" s="1" t="s">
        <v>0</v>
      </c>
    </row>
    <row r="22" spans="2:4" ht="5.0999999999999996" customHeight="1" x14ac:dyDescent="0.25">
      <c r="B22" s="2"/>
      <c r="D22" s="1"/>
    </row>
    <row r="23" spans="2:4" x14ac:dyDescent="0.25">
      <c r="B23" s="4" t="str">
        <f ca="1">HYPERLINK("#"&amp;CELL("address",NMM!$B$2),MID(CELL("filename",NMM!$B$2),FIND("]",CELL("filename",NMM!$B$2))+1,256))</f>
        <v>NMM</v>
      </c>
      <c r="D23" s="3" t="s">
        <v>10</v>
      </c>
    </row>
    <row r="24" spans="2:4" x14ac:dyDescent="0.25">
      <c r="B24" s="2" t="str">
        <f ca="1">HYPERLINK("#"&amp;CELL("address",NMM_fec!$B$2),MID(CELL("filename",NMM_fec!$B$2),FIND("]",CELL("filename",NMM_fec!$B$2))+1,256))</f>
        <v>NMM_fec</v>
      </c>
      <c r="D24" s="1" t="s">
        <v>2</v>
      </c>
    </row>
    <row r="25" spans="2:4" x14ac:dyDescent="0.25">
      <c r="B25" s="2" t="str">
        <f ca="1">HYPERLINK("#"&amp;CELL("address",NMM_ued!$B$2),MID(CELL("filename",NMM_ued!$B$2),FIND("]",CELL("filename",NMM_ued!$B$2))+1,256))</f>
        <v>NMM_ued</v>
      </c>
      <c r="D25" s="1" t="s">
        <v>1</v>
      </c>
    </row>
    <row r="26" spans="2:4" x14ac:dyDescent="0.25">
      <c r="B26" s="2" t="str">
        <f ca="1">HYPERLINK("#"&amp;CELL("address",NMM_emi!$B$2),MID(CELL("filename",NMM_emi!$B$2),FIND("]",CELL("filename",NMM_emi!$B$2))+1,256))</f>
        <v>NMM_emi</v>
      </c>
      <c r="D26" s="1" t="s">
        <v>0</v>
      </c>
    </row>
    <row r="27" spans="2:4" ht="5.0999999999999996" customHeight="1" x14ac:dyDescent="0.25">
      <c r="B27" s="2"/>
      <c r="D27" s="1"/>
    </row>
    <row r="28" spans="2:4" x14ac:dyDescent="0.25">
      <c r="B28" s="4" t="str">
        <f ca="1">HYPERLINK("#"&amp;CELL("address",PPA!$B$2),MID(CELL("filename",PPA!$B$2),FIND("]",CELL("filename",PPA!$B$2))+1,256))</f>
        <v>PPA</v>
      </c>
      <c r="D28" s="3" t="s">
        <v>9</v>
      </c>
    </row>
    <row r="29" spans="2:4" x14ac:dyDescent="0.25">
      <c r="B29" s="2" t="str">
        <f ca="1">HYPERLINK("#"&amp;CELL("address",PPA_fec!$B$2),MID(CELL("filename",PPA_fec!$B$2),FIND("]",CELL("filename",PPA_fec!$B$2))+1,256))</f>
        <v>PPA_fec</v>
      </c>
      <c r="D29" s="1" t="s">
        <v>2</v>
      </c>
    </row>
    <row r="30" spans="2:4" x14ac:dyDescent="0.25">
      <c r="B30" s="2" t="str">
        <f ca="1">HYPERLINK("#"&amp;CELL("address",PPA_ued!$B$2),MID(CELL("filename",PPA_ued!$B$2),FIND("]",CELL("filename",PPA_ued!$B$2))+1,256))</f>
        <v>PPA_ued</v>
      </c>
      <c r="D30" s="1" t="s">
        <v>1</v>
      </c>
    </row>
    <row r="31" spans="2:4" x14ac:dyDescent="0.25">
      <c r="B31" s="2" t="str">
        <f ca="1">HYPERLINK("#"&amp;CELL("address",PPA_emi!$B$2),MID(CELL("filename",PPA_emi!$B$2),FIND("]",CELL("filename",PPA_emi!$B$2))+1,256))</f>
        <v>PPA_emi</v>
      </c>
      <c r="D31" s="1" t="s">
        <v>0</v>
      </c>
    </row>
    <row r="32" spans="2:4" ht="5.0999999999999996" customHeight="1" x14ac:dyDescent="0.25">
      <c r="B32" s="2"/>
      <c r="D32" s="1"/>
    </row>
    <row r="33" spans="2:4" x14ac:dyDescent="0.25">
      <c r="B33" s="4" t="str">
        <f ca="1">HYPERLINK("#"&amp;CELL("address",FBT!$B$2),MID(CELL("filename",FBT!$B$2),FIND("]",CELL("filename",FBT!$B$2))+1,256))</f>
        <v>FBT</v>
      </c>
      <c r="D33" s="3" t="s">
        <v>8</v>
      </c>
    </row>
    <row r="34" spans="2:4" x14ac:dyDescent="0.25">
      <c r="B34" s="2" t="str">
        <f ca="1">HYPERLINK("#"&amp;CELL("address",FBT_fec!$B$2),MID(CELL("filename",FBT_fec!$B$2),FIND("]",CELL("filename",FBT_fec!$B$2))+1,256))</f>
        <v>FBT_fec</v>
      </c>
      <c r="D34" s="1" t="s">
        <v>2</v>
      </c>
    </row>
    <row r="35" spans="2:4" x14ac:dyDescent="0.25">
      <c r="B35" s="2" t="str">
        <f ca="1">HYPERLINK("#"&amp;CELL("address",FBT_ued!$B$2),MID(CELL("filename",FBT_ued!$B$2),FIND("]",CELL("filename",FBT_ued!$B$2))+1,256))</f>
        <v>FBT_ued</v>
      </c>
      <c r="D35" s="1" t="s">
        <v>1</v>
      </c>
    </row>
    <row r="36" spans="2:4" x14ac:dyDescent="0.25">
      <c r="B36" s="2" t="str">
        <f ca="1">HYPERLINK("#"&amp;CELL("address",FBT_emi!$B$2),MID(CELL("filename",FBT_emi!$B$2),FIND("]",CELL("filename",FBT_emi!$B$2))+1,256))</f>
        <v>FBT_emi</v>
      </c>
      <c r="D36" s="1" t="s">
        <v>0</v>
      </c>
    </row>
    <row r="37" spans="2:4" ht="5.0999999999999996" customHeight="1" x14ac:dyDescent="0.25">
      <c r="B37" s="2"/>
      <c r="D37" s="1"/>
    </row>
    <row r="38" spans="2:4" x14ac:dyDescent="0.25">
      <c r="B38" s="4" t="str">
        <f ca="1">HYPERLINK("#"&amp;CELL("address",TRE!$B$2),MID(CELL("filename",TRE!$B$2),FIND("]",CELL("filename",TRE!$B$2))+1,256))</f>
        <v>TRE</v>
      </c>
      <c r="D38" s="3" t="s">
        <v>7</v>
      </c>
    </row>
    <row r="39" spans="2:4" x14ac:dyDescent="0.25">
      <c r="B39" s="2" t="str">
        <f ca="1">HYPERLINK("#"&amp;CELL("address",TRE_fec!$B$2),MID(CELL("filename",TRE_fec!$B$2),FIND("]",CELL("filename",TRE_fec!$B$2))+1,256))</f>
        <v>TRE_fec</v>
      </c>
      <c r="D39" s="1" t="s">
        <v>2</v>
      </c>
    </row>
    <row r="40" spans="2:4" x14ac:dyDescent="0.25">
      <c r="B40" s="2" t="str">
        <f ca="1">HYPERLINK("#"&amp;CELL("address",TRE_ued!$B$2),MID(CELL("filename",TRE_ued!$B$2),FIND("]",CELL("filename",TRE_ued!$B$2))+1,256))</f>
        <v>TRE_ued</v>
      </c>
      <c r="D40" s="1" t="s">
        <v>1</v>
      </c>
    </row>
    <row r="41" spans="2:4" x14ac:dyDescent="0.25">
      <c r="B41" s="2" t="str">
        <f ca="1">HYPERLINK("#"&amp;CELL("address",TRE_emi!$B$2),MID(CELL("filename",TRE_emi!$B$2),FIND("]",CELL("filename",TRE_emi!$B$2))+1,256))</f>
        <v>TRE_emi</v>
      </c>
      <c r="D41" s="1" t="s">
        <v>0</v>
      </c>
    </row>
    <row r="42" spans="2:4" ht="5.0999999999999996" customHeight="1" x14ac:dyDescent="0.25">
      <c r="B42" s="2"/>
      <c r="D42" s="1"/>
    </row>
    <row r="43" spans="2:4" x14ac:dyDescent="0.25">
      <c r="B43" s="4" t="str">
        <f ca="1">HYPERLINK("#"&amp;CELL("address",MAE!$B$2),MID(CELL("filename",MAE!$B$2),FIND("]",CELL("filename",MAE!$B$2))+1,256))</f>
        <v>MAE</v>
      </c>
      <c r="D43" s="3" t="s">
        <v>6</v>
      </c>
    </row>
    <row r="44" spans="2:4" x14ac:dyDescent="0.25">
      <c r="B44" s="2" t="str">
        <f ca="1">HYPERLINK("#"&amp;CELL("address",MAE_fec!$B$2),MID(CELL("filename",MAE_fec!$B$2),FIND("]",CELL("filename",MAE_fec!$B$2))+1,256))</f>
        <v>MAE_fec</v>
      </c>
      <c r="D44" s="1" t="s">
        <v>2</v>
      </c>
    </row>
    <row r="45" spans="2:4" x14ac:dyDescent="0.25">
      <c r="B45" s="2" t="str">
        <f ca="1">HYPERLINK("#"&amp;CELL("address",MAE_ued!$B$2),MID(CELL("filename",MAE_ued!$B$2),FIND("]",CELL("filename",MAE_ued!$B$2))+1,256))</f>
        <v>MAE_ued</v>
      </c>
      <c r="D45" s="1" t="s">
        <v>1</v>
      </c>
    </row>
    <row r="46" spans="2:4" x14ac:dyDescent="0.25">
      <c r="B46" s="2" t="str">
        <f ca="1">HYPERLINK("#"&amp;CELL("address",MAE_emi!$B$2),MID(CELL("filename",MAE_emi!$B$2),FIND("]",CELL("filename",MAE_emi!$B$2))+1,256))</f>
        <v>MAE_emi</v>
      </c>
      <c r="D46" s="1" t="s">
        <v>0</v>
      </c>
    </row>
    <row r="47" spans="2:4" ht="5.0999999999999996" customHeight="1" x14ac:dyDescent="0.25">
      <c r="B47" s="2"/>
      <c r="D47" s="1"/>
    </row>
    <row r="48" spans="2:4" x14ac:dyDescent="0.25">
      <c r="B48" s="4" t="str">
        <f ca="1">HYPERLINK("#"&amp;CELL("address",TEL!$B$2),MID(CELL("filename",TEL!$B$2),FIND("]",CELL("filename",TEL!$B$2))+1,256))</f>
        <v>TEL</v>
      </c>
      <c r="D48" s="3" t="s">
        <v>5</v>
      </c>
    </row>
    <row r="49" spans="2:4" x14ac:dyDescent="0.25">
      <c r="B49" s="2" t="str">
        <f ca="1">HYPERLINK("#"&amp;CELL("address",TEL_fec!$B$2),MID(CELL("filename",TEL_fec!$B$2),FIND("]",CELL("filename",TEL_fec!$B$2))+1,256))</f>
        <v>TEL_fec</v>
      </c>
      <c r="D49" s="1" t="s">
        <v>2</v>
      </c>
    </row>
    <row r="50" spans="2:4" x14ac:dyDescent="0.25">
      <c r="B50" s="2" t="str">
        <f ca="1">HYPERLINK("#"&amp;CELL("address",TEL_ued!$B$2),MID(CELL("filename",TEL_ued!$B$2),FIND("]",CELL("filename",TEL_ued!$B$2))+1,256))</f>
        <v>TEL_ued</v>
      </c>
      <c r="D50" s="1" t="s">
        <v>1</v>
      </c>
    </row>
    <row r="51" spans="2:4" x14ac:dyDescent="0.25">
      <c r="B51" s="2" t="str">
        <f ca="1">HYPERLINK("#"&amp;CELL("address",TEL_emi!$B$2),MID(CELL("filename",TEL_emi!$B$2),FIND("]",CELL("filename",TEL_emi!$B$2))+1,256))</f>
        <v>TEL_emi</v>
      </c>
      <c r="D51" s="1" t="s">
        <v>0</v>
      </c>
    </row>
    <row r="52" spans="2:4" ht="5.0999999999999996" customHeight="1" x14ac:dyDescent="0.25">
      <c r="B52" s="2"/>
      <c r="D52" s="1"/>
    </row>
    <row r="53" spans="2:4" x14ac:dyDescent="0.25">
      <c r="B53" s="4" t="str">
        <f ca="1">HYPERLINK("#"&amp;CELL("address",WWP!$B$2),MID(CELL("filename",WWP!$B$2),FIND("]",CELL("filename",WWP!$B$2))+1,256))</f>
        <v>WWP</v>
      </c>
      <c r="D53" s="3" t="s">
        <v>4</v>
      </c>
    </row>
    <row r="54" spans="2:4" x14ac:dyDescent="0.25">
      <c r="B54" s="2" t="str">
        <f ca="1">HYPERLINK("#"&amp;CELL("address",WWP_fec!$B$2),MID(CELL("filename",WWP_fec!$B$2),FIND("]",CELL("filename",WWP_fec!$B$2))+1,256))</f>
        <v>WWP_fec</v>
      </c>
      <c r="D54" s="1" t="s">
        <v>2</v>
      </c>
    </row>
    <row r="55" spans="2:4" x14ac:dyDescent="0.25">
      <c r="B55" s="2" t="str">
        <f ca="1">HYPERLINK("#"&amp;CELL("address",WWP_ued!$B$2),MID(CELL("filename",WWP_ued!$B$2),FIND("]",CELL("filename",WWP_ued!$B$2))+1,256))</f>
        <v>WWP_ued</v>
      </c>
      <c r="D55" s="1" t="s">
        <v>1</v>
      </c>
    </row>
    <row r="56" spans="2:4" x14ac:dyDescent="0.25">
      <c r="B56" s="2" t="str">
        <f ca="1">HYPERLINK("#"&amp;CELL("address",WWP_emi!$B$2),MID(CELL("filename",WWP_emi!$B$2),FIND("]",CELL("filename",WWP_emi!$B$2))+1,256))</f>
        <v>WWP_emi</v>
      </c>
      <c r="D56" s="1" t="s">
        <v>0</v>
      </c>
    </row>
    <row r="57" spans="2:4" ht="5.0999999999999996" customHeight="1" x14ac:dyDescent="0.25">
      <c r="B57" s="2"/>
      <c r="D57" s="1"/>
    </row>
    <row r="58" spans="2:4" x14ac:dyDescent="0.25">
      <c r="B58" s="4" t="str">
        <f ca="1">HYPERLINK("#"&amp;CELL("address",OIS!$B$2),MID(CELL("filename",OIS!$B$2),FIND("]",CELL("filename",OIS!$B$2))+1,256))</f>
        <v>OIS</v>
      </c>
      <c r="D58" s="3" t="s">
        <v>3</v>
      </c>
    </row>
    <row r="59" spans="2:4" x14ac:dyDescent="0.25">
      <c r="B59" s="2" t="str">
        <f ca="1">HYPERLINK("#"&amp;CELL("address",OIS_fec!$B$2),MID(CELL("filename",OIS_fec!$B$2),FIND("]",CELL("filename",OIS_fec!$B$2))+1,256))</f>
        <v>OIS_fec</v>
      </c>
      <c r="D59" s="1" t="s">
        <v>2</v>
      </c>
    </row>
    <row r="60" spans="2:4" x14ac:dyDescent="0.25">
      <c r="B60" s="2" t="str">
        <f ca="1">HYPERLINK("#"&amp;CELL("address",OIS_ued!$B$2),MID(CELL("filename",OIS_ued!$B$2),FIND("]",CELL("filename",OIS_ued!$B$2))+1,256))</f>
        <v>OIS_ued</v>
      </c>
      <c r="D60" s="1" t="s">
        <v>1</v>
      </c>
    </row>
    <row r="61" spans="2:4" x14ac:dyDescent="0.25">
      <c r="B61" s="2" t="str">
        <f ca="1">HYPERLINK("#"&amp;CELL("address",OIS_emi!$B$2),MID(CELL("filename",OIS_emi!$B$2),FIND("]",CELL("filename",OIS_emi!$B$2))+1,256))</f>
        <v>OIS_emi</v>
      </c>
      <c r="D61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scale="9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4" tint="0.79998168889431442"/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368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127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38</v>
      </c>
      <c r="B5" s="96">
        <v>318.12</v>
      </c>
      <c r="C5" s="96">
        <v>312.23116503141244</v>
      </c>
      <c r="D5" s="96">
        <v>306.76820669380584</v>
      </c>
      <c r="E5" s="96">
        <v>273.56330833683876</v>
      </c>
      <c r="F5" s="96">
        <v>282.58942962614253</v>
      </c>
      <c r="G5" s="96">
        <v>275.96076080478167</v>
      </c>
      <c r="H5" s="96">
        <v>293.30397594786962</v>
      </c>
      <c r="I5" s="96">
        <v>290.8687916010922</v>
      </c>
      <c r="J5" s="96">
        <v>287.60221507772178</v>
      </c>
      <c r="K5" s="96">
        <v>232.22110688112184</v>
      </c>
      <c r="L5" s="96">
        <v>242.9555687014556</v>
      </c>
      <c r="M5" s="96">
        <v>210.22665195219275</v>
      </c>
      <c r="N5" s="96">
        <v>215.83108955996252</v>
      </c>
      <c r="O5" s="96">
        <v>194.88313058563926</v>
      </c>
      <c r="P5" s="96">
        <v>185.29875003893409</v>
      </c>
      <c r="Q5" s="96">
        <v>206.23442875063421</v>
      </c>
    </row>
    <row r="6" spans="1:17" x14ac:dyDescent="0.25">
      <c r="A6" s="132" t="s">
        <v>83</v>
      </c>
      <c r="B6" s="160">
        <v>1.2524886436225544</v>
      </c>
      <c r="C6" s="160">
        <v>1.2293033710137176</v>
      </c>
      <c r="D6" s="160">
        <v>1.207794841910123</v>
      </c>
      <c r="E6" s="160">
        <v>1.0770619168983586</v>
      </c>
      <c r="F6" s="160">
        <v>1.1125991808579108</v>
      </c>
      <c r="G6" s="160">
        <v>1.0865010656149541</v>
      </c>
      <c r="H6" s="160">
        <v>1.1547840406263346</v>
      </c>
      <c r="I6" s="160">
        <v>1.1451963355481687</v>
      </c>
      <c r="J6" s="160">
        <v>1.132335308265868</v>
      </c>
      <c r="K6" s="160">
        <v>0.91429114541073986</v>
      </c>
      <c r="L6" s="160">
        <v>0.95655441564011223</v>
      </c>
      <c r="M6" s="160">
        <v>0.82769550533419067</v>
      </c>
      <c r="N6" s="160">
        <v>0.8497610606517525</v>
      </c>
      <c r="O6" s="160">
        <v>0.76728564029964952</v>
      </c>
      <c r="P6" s="160">
        <v>0.72955042154287475</v>
      </c>
      <c r="Q6" s="160">
        <v>0.81197749256303975</v>
      </c>
    </row>
    <row r="7" spans="1:17" x14ac:dyDescent="0.25">
      <c r="A7" s="76" t="s">
        <v>82</v>
      </c>
      <c r="B7" s="159">
        <v>0.50099545744902185</v>
      </c>
      <c r="C7" s="159">
        <v>0.49172134840548704</v>
      </c>
      <c r="D7" s="159">
        <v>0.48311793676404918</v>
      </c>
      <c r="E7" s="159">
        <v>0.43082476675934345</v>
      </c>
      <c r="F7" s="159">
        <v>0.44503967234316433</v>
      </c>
      <c r="G7" s="159">
        <v>0.43460042624598166</v>
      </c>
      <c r="H7" s="159">
        <v>0.46191361625053384</v>
      </c>
      <c r="I7" s="159">
        <v>0.45807853421926753</v>
      </c>
      <c r="J7" s="159">
        <v>0.45293412330634725</v>
      </c>
      <c r="K7" s="159">
        <v>0.36571645816429593</v>
      </c>
      <c r="L7" s="159">
        <v>0.38262176625604494</v>
      </c>
      <c r="M7" s="159">
        <v>0.33107820213367628</v>
      </c>
      <c r="N7" s="159">
        <v>0.339904424260701</v>
      </c>
      <c r="O7" s="159">
        <v>0.30691425611985984</v>
      </c>
      <c r="P7" s="159">
        <v>0.29182016861714993</v>
      </c>
      <c r="Q7" s="159">
        <v>0.32479099702521591</v>
      </c>
    </row>
    <row r="8" spans="1:17" x14ac:dyDescent="0.25">
      <c r="A8" s="76" t="s">
        <v>81</v>
      </c>
      <c r="B8" s="159">
        <v>2.1292306941583425</v>
      </c>
      <c r="C8" s="159">
        <v>2.0898157307233198</v>
      </c>
      <c r="D8" s="159">
        <v>2.0532512312472089</v>
      </c>
      <c r="E8" s="159">
        <v>1.8310052587272097</v>
      </c>
      <c r="F8" s="159">
        <v>1.8914186074584483</v>
      </c>
      <c r="G8" s="159">
        <v>1.847051811545422</v>
      </c>
      <c r="H8" s="159">
        <v>1.9631328690647687</v>
      </c>
      <c r="I8" s="159">
        <v>1.9468337704318868</v>
      </c>
      <c r="J8" s="159">
        <v>1.9249700240519756</v>
      </c>
      <c r="K8" s="159">
        <v>1.5542949471982577</v>
      </c>
      <c r="L8" s="159">
        <v>1.6261425065881909</v>
      </c>
      <c r="M8" s="159">
        <v>1.4070823590681243</v>
      </c>
      <c r="N8" s="159">
        <v>1.4445938031079792</v>
      </c>
      <c r="O8" s="159">
        <v>1.3043855885094042</v>
      </c>
      <c r="P8" s="159">
        <v>1.240235716622887</v>
      </c>
      <c r="Q8" s="159">
        <v>1.3803617373571675</v>
      </c>
    </row>
    <row r="9" spans="1:17" x14ac:dyDescent="0.25">
      <c r="A9" s="76" t="s">
        <v>80</v>
      </c>
      <c r="B9" s="159">
        <v>0.25049772872451093</v>
      </c>
      <c r="C9" s="159">
        <v>0.24586067420274352</v>
      </c>
      <c r="D9" s="159">
        <v>0.24155896838202459</v>
      </c>
      <c r="E9" s="159">
        <v>0.21541238337967172</v>
      </c>
      <c r="F9" s="159">
        <v>0.22251983617158216</v>
      </c>
      <c r="G9" s="159">
        <v>0.21730021312299083</v>
      </c>
      <c r="H9" s="159">
        <v>0.23095680812526692</v>
      </c>
      <c r="I9" s="159">
        <v>0.22903926710963377</v>
      </c>
      <c r="J9" s="159">
        <v>0.22646706165317362</v>
      </c>
      <c r="K9" s="159">
        <v>0.18285822908214797</v>
      </c>
      <c r="L9" s="159">
        <v>0.19131088312802247</v>
      </c>
      <c r="M9" s="159">
        <v>0.16553910106683814</v>
      </c>
      <c r="N9" s="159">
        <v>0.1699522121303505</v>
      </c>
      <c r="O9" s="159">
        <v>0.15345712805992992</v>
      </c>
      <c r="P9" s="159">
        <v>0.14591008430857497</v>
      </c>
      <c r="Q9" s="159">
        <v>0.16239549851260796</v>
      </c>
    </row>
    <row r="10" spans="1:17" x14ac:dyDescent="0.25">
      <c r="A10" s="129" t="s">
        <v>79</v>
      </c>
      <c r="B10" s="158">
        <v>0.75149318617353267</v>
      </c>
      <c r="C10" s="158">
        <v>0.73758202260823036</v>
      </c>
      <c r="D10" s="158">
        <v>0.72467690514607375</v>
      </c>
      <c r="E10" s="158">
        <v>0.64623715013901506</v>
      </c>
      <c r="F10" s="158">
        <v>0.66755950851474655</v>
      </c>
      <c r="G10" s="158">
        <v>0.65190063936897236</v>
      </c>
      <c r="H10" s="158">
        <v>0.69287042437580082</v>
      </c>
      <c r="I10" s="158">
        <v>0.68711780132890121</v>
      </c>
      <c r="J10" s="158">
        <v>0.67940118495952073</v>
      </c>
      <c r="K10" s="158">
        <v>0.54857468724644387</v>
      </c>
      <c r="L10" s="158">
        <v>0.57393264938406729</v>
      </c>
      <c r="M10" s="158">
        <v>0.49661730320051439</v>
      </c>
      <c r="N10" s="158">
        <v>0.5098566363910515</v>
      </c>
      <c r="O10" s="158">
        <v>0.46037138417978968</v>
      </c>
      <c r="P10" s="158">
        <v>0.43773025292572482</v>
      </c>
      <c r="Q10" s="158">
        <v>0.48718649553782378</v>
      </c>
    </row>
    <row r="11" spans="1:17" x14ac:dyDescent="0.25">
      <c r="A11" s="92" t="s">
        <v>125</v>
      </c>
      <c r="B11" s="91">
        <v>0.15029863723470654</v>
      </c>
      <c r="C11" s="91">
        <v>0.14751640452164608</v>
      </c>
      <c r="D11" s="91">
        <v>0.14493538102921474</v>
      </c>
      <c r="E11" s="91">
        <v>0.12924743002780301</v>
      </c>
      <c r="F11" s="91">
        <v>0.1335119017029493</v>
      </c>
      <c r="G11" s="91">
        <v>0.13038012787379447</v>
      </c>
      <c r="H11" s="91">
        <v>0.13857408487516015</v>
      </c>
      <c r="I11" s="91">
        <v>0.13742356026578026</v>
      </c>
      <c r="J11" s="91">
        <v>0.13588023699190416</v>
      </c>
      <c r="K11" s="91">
        <v>0.1097149374492888</v>
      </c>
      <c r="L11" s="91">
        <v>0.11478652987681347</v>
      </c>
      <c r="M11" s="91">
        <v>9.932346064010289E-2</v>
      </c>
      <c r="N11" s="91">
        <v>0.10197132727821029</v>
      </c>
      <c r="O11" s="91">
        <v>9.2074276835957938E-2</v>
      </c>
      <c r="P11" s="91">
        <v>8.7546050585144974E-2</v>
      </c>
      <c r="Q11" s="91">
        <v>9.7437299107564768E-2</v>
      </c>
    </row>
    <row r="12" spans="1:17" x14ac:dyDescent="0.25">
      <c r="A12" s="92" t="s">
        <v>26</v>
      </c>
      <c r="B12" s="91">
        <v>0.22544795585205979</v>
      </c>
      <c r="C12" s="91">
        <v>0.22127460678246907</v>
      </c>
      <c r="D12" s="91">
        <v>0.21740307154382207</v>
      </c>
      <c r="E12" s="91">
        <v>0.19387114504170452</v>
      </c>
      <c r="F12" s="91">
        <v>0.20026785255442392</v>
      </c>
      <c r="G12" s="91">
        <v>0.19557019181069171</v>
      </c>
      <c r="H12" s="91">
        <v>0.20786112731274023</v>
      </c>
      <c r="I12" s="91">
        <v>0.20613534039867035</v>
      </c>
      <c r="J12" s="91">
        <v>0.20382035548785621</v>
      </c>
      <c r="K12" s="91">
        <v>0.16457240617393315</v>
      </c>
      <c r="L12" s="91">
        <v>0.17217979481522017</v>
      </c>
      <c r="M12" s="91">
        <v>0.14898519096015433</v>
      </c>
      <c r="N12" s="91">
        <v>0.15295699091731541</v>
      </c>
      <c r="O12" s="91">
        <v>0.13811141525393691</v>
      </c>
      <c r="P12" s="91">
        <v>0.13131907587771743</v>
      </c>
      <c r="Q12" s="91">
        <v>0.14615594866134712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0.37574659308676633</v>
      </c>
      <c r="C14" s="157">
        <v>0.36879101130411518</v>
      </c>
      <c r="D14" s="157">
        <v>0.36233845257303687</v>
      </c>
      <c r="E14" s="157">
        <v>0.32311857506950753</v>
      </c>
      <c r="F14" s="157">
        <v>0.33377975425737327</v>
      </c>
      <c r="G14" s="157">
        <v>0.32595031968448618</v>
      </c>
      <c r="H14" s="157">
        <v>0.34643521218790041</v>
      </c>
      <c r="I14" s="157">
        <v>0.34355890066445066</v>
      </c>
      <c r="J14" s="157">
        <v>0.33970059247976042</v>
      </c>
      <c r="K14" s="157">
        <v>0.27428734362322194</v>
      </c>
      <c r="L14" s="157">
        <v>0.28696632469203365</v>
      </c>
      <c r="M14" s="157">
        <v>0.24830865160025717</v>
      </c>
      <c r="N14" s="157">
        <v>0.25492831819552575</v>
      </c>
      <c r="O14" s="157">
        <v>0.23018569208989481</v>
      </c>
      <c r="P14" s="157">
        <v>0.21886512646286241</v>
      </c>
      <c r="Q14" s="157">
        <v>0.24359324776891192</v>
      </c>
    </row>
    <row r="15" spans="1:17" x14ac:dyDescent="0.25">
      <c r="A15" s="156" t="s">
        <v>214</v>
      </c>
      <c r="B15" s="155">
        <v>9.903410630276424</v>
      </c>
      <c r="C15" s="155">
        <v>9.7200849958370519</v>
      </c>
      <c r="D15" s="155">
        <v>9.5500173494350307</v>
      </c>
      <c r="E15" s="155">
        <v>8.5163138936144716</v>
      </c>
      <c r="F15" s="155">
        <v>8.7973065552725114</v>
      </c>
      <c r="G15" s="155">
        <v>8.590949113835169</v>
      </c>
      <c r="H15" s="155">
        <v>9.1308616663663784</v>
      </c>
      <c r="I15" s="155">
        <v>9.0550518130199737</v>
      </c>
      <c r="J15" s="155">
        <v>8.953359845629814</v>
      </c>
      <c r="K15" s="155">
        <v>7.2292876224728388</v>
      </c>
      <c r="L15" s="155">
        <v>7.5634627240124788</v>
      </c>
      <c r="M15" s="155">
        <v>6.5445770769230718</v>
      </c>
      <c r="N15" s="155">
        <v>6.7190491220051412</v>
      </c>
      <c r="O15" s="155">
        <v>6.0669170976467015</v>
      </c>
      <c r="P15" s="155">
        <v>5.7685452373711605</v>
      </c>
      <c r="Q15" s="155">
        <v>6.4202949642211005</v>
      </c>
    </row>
    <row r="16" spans="1:17" x14ac:dyDescent="0.25">
      <c r="A16" s="156" t="s">
        <v>213</v>
      </c>
      <c r="B16" s="204">
        <v>111.97243309393181</v>
      </c>
      <c r="C16" s="204">
        <v>109.89967067873827</v>
      </c>
      <c r="D16" s="204">
        <v>107.97680906377349</v>
      </c>
      <c r="E16" s="204">
        <v>96.289290958447495</v>
      </c>
      <c r="F16" s="204">
        <v>99.466320891064996</v>
      </c>
      <c r="G16" s="204">
        <v>97.133150464491194</v>
      </c>
      <c r="H16" s="204">
        <v>103.23764561488437</v>
      </c>
      <c r="I16" s="204">
        <v>102.38050517624197</v>
      </c>
      <c r="J16" s="204">
        <v>101.23072986752416</v>
      </c>
      <c r="K16" s="204">
        <v>81.737590699249353</v>
      </c>
      <c r="L16" s="204">
        <v>85.515925315044299</v>
      </c>
      <c r="M16" s="204">
        <v>73.995944047146338</v>
      </c>
      <c r="N16" s="204">
        <v>75.968603782671025</v>
      </c>
      <c r="O16" s="204">
        <v>68.595304604037693</v>
      </c>
      <c r="P16" s="204">
        <v>65.221777603180385</v>
      </c>
      <c r="Q16" s="204">
        <v>72.59075435353212</v>
      </c>
    </row>
    <row r="17" spans="1:17" x14ac:dyDescent="0.25">
      <c r="A17" s="152" t="s">
        <v>227</v>
      </c>
      <c r="B17" s="151">
        <v>104.94420619502597</v>
      </c>
      <c r="C17" s="151">
        <v>103.00154584298295</v>
      </c>
      <c r="D17" s="151">
        <v>101.1993773964325</v>
      </c>
      <c r="E17" s="151">
        <v>90.245455292011414</v>
      </c>
      <c r="F17" s="151">
        <v>93.223071077645798</v>
      </c>
      <c r="G17" s="151">
        <v>91.036347867575913</v>
      </c>
      <c r="H17" s="151">
        <v>96.757679271011455</v>
      </c>
      <c r="I17" s="151">
        <v>95.954339373453593</v>
      </c>
      <c r="J17" s="151">
        <v>94.876732557722363</v>
      </c>
      <c r="K17" s="151">
        <v>76.607128515558955</v>
      </c>
      <c r="L17" s="151">
        <v>80.14830660768061</v>
      </c>
      <c r="M17" s="151">
        <v>69.351405476426734</v>
      </c>
      <c r="N17" s="151">
        <v>71.200246341248018</v>
      </c>
      <c r="O17" s="151">
        <v>64.289750534740037</v>
      </c>
      <c r="P17" s="151">
        <v>61.127971305691169</v>
      </c>
      <c r="Q17" s="151">
        <v>68.034415991826819</v>
      </c>
    </row>
    <row r="18" spans="1:17" x14ac:dyDescent="0.25">
      <c r="A18" s="154" t="s">
        <v>33</v>
      </c>
      <c r="B18" s="83">
        <v>101.93461794443718</v>
      </c>
      <c r="C18" s="83">
        <v>98.001495842982948</v>
      </c>
      <c r="D18" s="83">
        <v>98.199437396432501</v>
      </c>
      <c r="E18" s="83">
        <v>90.245455292011414</v>
      </c>
      <c r="F18" s="83">
        <v>93.223071077645798</v>
      </c>
      <c r="G18" s="83">
        <v>91.036347867575913</v>
      </c>
      <c r="H18" s="83">
        <v>96.757679271011455</v>
      </c>
      <c r="I18" s="83">
        <v>94.954119373453594</v>
      </c>
      <c r="J18" s="83">
        <v>94.876732557722363</v>
      </c>
      <c r="K18" s="83">
        <v>76.607128515558955</v>
      </c>
      <c r="L18" s="83">
        <v>80.14830660768061</v>
      </c>
      <c r="M18" s="83">
        <v>69.351405476426734</v>
      </c>
      <c r="N18" s="83">
        <v>71.200246341248018</v>
      </c>
      <c r="O18" s="83">
        <v>64.289750534740037</v>
      </c>
      <c r="P18" s="83">
        <v>61.127971305691169</v>
      </c>
      <c r="Q18" s="83">
        <v>68.034415991826819</v>
      </c>
    </row>
    <row r="19" spans="1:17" x14ac:dyDescent="0.25">
      <c r="A19" s="154" t="s">
        <v>30</v>
      </c>
      <c r="B19" s="208">
        <v>0</v>
      </c>
      <c r="C19" s="208">
        <v>0</v>
      </c>
      <c r="D19" s="208">
        <v>0</v>
      </c>
      <c r="E19" s="208">
        <v>0</v>
      </c>
      <c r="F19" s="208">
        <v>0</v>
      </c>
      <c r="G19" s="208">
        <v>0</v>
      </c>
      <c r="H19" s="208">
        <v>0</v>
      </c>
      <c r="I19" s="208">
        <v>0</v>
      </c>
      <c r="J19" s="208">
        <v>0</v>
      </c>
      <c r="K19" s="208">
        <v>0</v>
      </c>
      <c r="L19" s="208">
        <v>0</v>
      </c>
      <c r="M19" s="208">
        <v>0</v>
      </c>
      <c r="N19" s="208">
        <v>0</v>
      </c>
      <c r="O19" s="208">
        <v>0</v>
      </c>
      <c r="P19" s="208">
        <v>0</v>
      </c>
      <c r="Q19" s="208">
        <v>0</v>
      </c>
    </row>
    <row r="20" spans="1:17" x14ac:dyDescent="0.25">
      <c r="A20" s="154" t="s">
        <v>125</v>
      </c>
      <c r="B20" s="208">
        <v>0</v>
      </c>
      <c r="C20" s="208">
        <v>0</v>
      </c>
      <c r="D20" s="208">
        <v>0</v>
      </c>
      <c r="E20" s="208">
        <v>0</v>
      </c>
      <c r="F20" s="208">
        <v>0</v>
      </c>
      <c r="G20" s="208">
        <v>0</v>
      </c>
      <c r="H20" s="208">
        <v>0</v>
      </c>
      <c r="I20" s="208">
        <v>0</v>
      </c>
      <c r="J20" s="208">
        <v>0</v>
      </c>
      <c r="K20" s="208">
        <v>0</v>
      </c>
      <c r="L20" s="208">
        <v>0</v>
      </c>
      <c r="M20" s="208">
        <v>0</v>
      </c>
      <c r="N20" s="208">
        <v>0</v>
      </c>
      <c r="O20" s="208">
        <v>0</v>
      </c>
      <c r="P20" s="208">
        <v>0</v>
      </c>
      <c r="Q20" s="208">
        <v>0</v>
      </c>
    </row>
    <row r="21" spans="1:17" x14ac:dyDescent="0.25">
      <c r="A21" s="154" t="s">
        <v>29</v>
      </c>
      <c r="B21" s="208">
        <v>0</v>
      </c>
      <c r="C21" s="208">
        <v>0</v>
      </c>
      <c r="D21" s="208">
        <v>0</v>
      </c>
      <c r="E21" s="208">
        <v>0</v>
      </c>
      <c r="F21" s="208">
        <v>0</v>
      </c>
      <c r="G21" s="208">
        <v>0</v>
      </c>
      <c r="H21" s="208">
        <v>0</v>
      </c>
      <c r="I21" s="208">
        <v>0</v>
      </c>
      <c r="J21" s="208">
        <v>0</v>
      </c>
      <c r="K21" s="208">
        <v>0</v>
      </c>
      <c r="L21" s="208">
        <v>0</v>
      </c>
      <c r="M21" s="208">
        <v>0</v>
      </c>
      <c r="N21" s="208">
        <v>0</v>
      </c>
      <c r="O21" s="208">
        <v>0</v>
      </c>
      <c r="P21" s="208">
        <v>0</v>
      </c>
      <c r="Q21" s="208">
        <v>0</v>
      </c>
    </row>
    <row r="22" spans="1:17" x14ac:dyDescent="0.25">
      <c r="A22" s="154" t="s">
        <v>28</v>
      </c>
      <c r="B22" s="208">
        <v>0</v>
      </c>
      <c r="C22" s="208">
        <v>0</v>
      </c>
      <c r="D22" s="208">
        <v>0</v>
      </c>
      <c r="E22" s="208">
        <v>0</v>
      </c>
      <c r="F22" s="208">
        <v>0</v>
      </c>
      <c r="G22" s="208">
        <v>0</v>
      </c>
      <c r="H22" s="208">
        <v>0</v>
      </c>
      <c r="I22" s="208">
        <v>0</v>
      </c>
      <c r="J22" s="208">
        <v>0</v>
      </c>
      <c r="K22" s="208">
        <v>0</v>
      </c>
      <c r="L22" s="208">
        <v>0</v>
      </c>
      <c r="M22" s="208">
        <v>0</v>
      </c>
      <c r="N22" s="208">
        <v>0</v>
      </c>
      <c r="O22" s="208">
        <v>0</v>
      </c>
      <c r="P22" s="208">
        <v>0</v>
      </c>
      <c r="Q22" s="208">
        <v>0</v>
      </c>
    </row>
    <row r="23" spans="1:17" x14ac:dyDescent="0.25">
      <c r="A23" s="154" t="s">
        <v>26</v>
      </c>
      <c r="B23" s="208">
        <v>0</v>
      </c>
      <c r="C23" s="208">
        <v>0</v>
      </c>
      <c r="D23" s="208">
        <v>0</v>
      </c>
      <c r="E23" s="208">
        <v>0</v>
      </c>
      <c r="F23" s="208">
        <v>0</v>
      </c>
      <c r="G23" s="208">
        <v>0</v>
      </c>
      <c r="H23" s="208">
        <v>0</v>
      </c>
      <c r="I23" s="208">
        <v>0</v>
      </c>
      <c r="J23" s="208">
        <v>0</v>
      </c>
      <c r="K23" s="208">
        <v>0</v>
      </c>
      <c r="L23" s="208">
        <v>0</v>
      </c>
      <c r="M23" s="208">
        <v>0</v>
      </c>
      <c r="N23" s="208">
        <v>0</v>
      </c>
      <c r="O23" s="208">
        <v>0</v>
      </c>
      <c r="P23" s="208">
        <v>0</v>
      </c>
      <c r="Q23" s="208">
        <v>0</v>
      </c>
    </row>
    <row r="24" spans="1:17" x14ac:dyDescent="0.25">
      <c r="A24" s="154" t="s">
        <v>86</v>
      </c>
      <c r="B24" s="208">
        <v>3.009588250588795</v>
      </c>
      <c r="C24" s="208">
        <v>5.0000499999999999</v>
      </c>
      <c r="D24" s="208">
        <v>2.9999400000000001</v>
      </c>
      <c r="E24" s="208">
        <v>0</v>
      </c>
      <c r="F24" s="208">
        <v>0</v>
      </c>
      <c r="G24" s="208">
        <v>0</v>
      </c>
      <c r="H24" s="208">
        <v>0</v>
      </c>
      <c r="I24" s="208">
        <v>1.0002200000000001</v>
      </c>
      <c r="J24" s="208">
        <v>0</v>
      </c>
      <c r="K24" s="208">
        <v>0</v>
      </c>
      <c r="L24" s="208">
        <v>0</v>
      </c>
      <c r="M24" s="208">
        <v>0</v>
      </c>
      <c r="N24" s="208">
        <v>0</v>
      </c>
      <c r="O24" s="208">
        <v>0</v>
      </c>
      <c r="P24" s="208">
        <v>0</v>
      </c>
      <c r="Q24" s="208">
        <v>0</v>
      </c>
    </row>
    <row r="25" spans="1:17" x14ac:dyDescent="0.25">
      <c r="A25" s="152" t="s">
        <v>226</v>
      </c>
      <c r="B25" s="264">
        <v>7.0282268989058494</v>
      </c>
      <c r="C25" s="264">
        <v>6.8981248357553273</v>
      </c>
      <c r="D25" s="264">
        <v>6.7774316673409896</v>
      </c>
      <c r="E25" s="264">
        <v>6.0438356664360775</v>
      </c>
      <c r="F25" s="264">
        <v>6.2432498134192018</v>
      </c>
      <c r="G25" s="264">
        <v>6.0968025969152819</v>
      </c>
      <c r="H25" s="264">
        <v>6.4799663438729143</v>
      </c>
      <c r="I25" s="264">
        <v>6.4261658027883692</v>
      </c>
      <c r="J25" s="264">
        <v>6.3539973098018034</v>
      </c>
      <c r="K25" s="264">
        <v>5.1304621836904021</v>
      </c>
      <c r="L25" s="264">
        <v>5.3676187073636941</v>
      </c>
      <c r="M25" s="264">
        <v>4.6445385707195994</v>
      </c>
      <c r="N25" s="264">
        <v>4.768357441423003</v>
      </c>
      <c r="O25" s="264">
        <v>4.305554069297659</v>
      </c>
      <c r="P25" s="264">
        <v>4.0938062974892109</v>
      </c>
      <c r="Q25" s="264">
        <v>4.556338361705297</v>
      </c>
    </row>
    <row r="26" spans="1:17" x14ac:dyDescent="0.25">
      <c r="A26" s="150" t="s">
        <v>33</v>
      </c>
      <c r="B26" s="87">
        <v>5.1002053353185621</v>
      </c>
      <c r="C26" s="87">
        <v>5.7319545112982535</v>
      </c>
      <c r="D26" s="87">
        <v>5.0362523419243228</v>
      </c>
      <c r="E26" s="87">
        <v>4.3058063598438689</v>
      </c>
      <c r="F26" s="87">
        <v>4.8837636565411078</v>
      </c>
      <c r="G26" s="87">
        <v>4.3972690076550522</v>
      </c>
      <c r="H26" s="87">
        <v>4.7274625587418679</v>
      </c>
      <c r="I26" s="87">
        <v>4.8200718070841759</v>
      </c>
      <c r="J26" s="87">
        <v>5.4285838440255949</v>
      </c>
      <c r="K26" s="87">
        <v>4.0261875727617644</v>
      </c>
      <c r="L26" s="87">
        <v>4.4769162740042212</v>
      </c>
      <c r="M26" s="87">
        <v>4.6445385707195994</v>
      </c>
      <c r="N26" s="87">
        <v>4.768357441423003</v>
      </c>
      <c r="O26" s="87">
        <v>4.305554069297659</v>
      </c>
      <c r="P26" s="87">
        <v>4.0938062974892109</v>
      </c>
      <c r="Q26" s="87">
        <v>4.556338361705297</v>
      </c>
    </row>
    <row r="27" spans="1:17" x14ac:dyDescent="0.25">
      <c r="A27" s="150" t="s">
        <v>31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0" t="s">
        <v>30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150" t="s">
        <v>125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150" t="s">
        <v>29</v>
      </c>
      <c r="B30" s="87">
        <v>1.9280215635872873</v>
      </c>
      <c r="C30" s="87">
        <v>1.1661703244570738</v>
      </c>
      <c r="D30" s="87">
        <v>1.7411793254166668</v>
      </c>
      <c r="E30" s="87">
        <v>1.7380293065922086</v>
      </c>
      <c r="F30" s="87">
        <v>1.359486156878094</v>
      </c>
      <c r="G30" s="87">
        <v>1.6995335892602297</v>
      </c>
      <c r="H30" s="87">
        <v>1.7525037851310463</v>
      </c>
      <c r="I30" s="87">
        <v>1.6060939957041933</v>
      </c>
      <c r="J30" s="87">
        <v>0.92541346577620853</v>
      </c>
      <c r="K30" s="87">
        <v>1.1042746109286377</v>
      </c>
      <c r="L30" s="87">
        <v>0.89070243335947286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150" t="s">
        <v>28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150" t="s">
        <v>26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150" t="s">
        <v>25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7">
        <v>0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7">
        <v>0</v>
      </c>
    </row>
    <row r="34" spans="1:17" x14ac:dyDescent="0.25">
      <c r="A34" s="150" t="s">
        <v>86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0" t="s">
        <v>22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6" t="s">
        <v>212</v>
      </c>
      <c r="B36" s="204">
        <v>182.09496965346972</v>
      </c>
      <c r="C36" s="204">
        <v>178.72414347184255</v>
      </c>
      <c r="D36" s="204">
        <v>175.59709319928928</v>
      </c>
      <c r="E36" s="204">
        <v>156.59028772129835</v>
      </c>
      <c r="F36" s="204">
        <v>161.75692698404293</v>
      </c>
      <c r="G36" s="204">
        <v>157.96261273825957</v>
      </c>
      <c r="H36" s="204">
        <v>167.89003709125276</v>
      </c>
      <c r="I36" s="204">
        <v>166.49611398133501</v>
      </c>
      <c r="J36" s="204">
        <v>164.62629393577399</v>
      </c>
      <c r="K36" s="204">
        <v>132.92561112288769</v>
      </c>
      <c r="L36" s="204">
        <v>139.070121054423</v>
      </c>
      <c r="M36" s="204">
        <v>120.33577205955325</v>
      </c>
      <c r="N36" s="204">
        <v>123.54380643686872</v>
      </c>
      <c r="O36" s="204">
        <v>111.55299179543934</v>
      </c>
      <c r="P36" s="204">
        <v>106.06679952585682</v>
      </c>
      <c r="Q36" s="204">
        <v>118.05058482600087</v>
      </c>
    </row>
    <row r="37" spans="1:17" x14ac:dyDescent="0.25">
      <c r="A37" s="84" t="s">
        <v>33</v>
      </c>
      <c r="B37" s="83">
        <v>78.460372691485617</v>
      </c>
      <c r="C37" s="83">
        <v>78.371309645718796</v>
      </c>
      <c r="D37" s="83">
        <v>73.179310261643167</v>
      </c>
      <c r="E37" s="83">
        <v>51.546228348144709</v>
      </c>
      <c r="F37" s="83">
        <v>82.496495265813095</v>
      </c>
      <c r="G37" s="83">
        <v>78.732632299882582</v>
      </c>
      <c r="H37" s="83">
        <v>84.362008170246668</v>
      </c>
      <c r="I37" s="83">
        <v>79.736898819462212</v>
      </c>
      <c r="J37" s="83">
        <v>98.283103598252069</v>
      </c>
      <c r="K37" s="83">
        <v>65.752453911679297</v>
      </c>
      <c r="L37" s="83">
        <v>75.294290981573852</v>
      </c>
      <c r="M37" s="83">
        <v>112.89945162369271</v>
      </c>
      <c r="N37" s="83">
        <v>109.58829007775479</v>
      </c>
      <c r="O37" s="83">
        <v>80.668673003270882</v>
      </c>
      <c r="P37" s="83">
        <v>78.63649968101717</v>
      </c>
      <c r="Q37" s="83">
        <v>98.686391544383952</v>
      </c>
    </row>
    <row r="38" spans="1:17" x14ac:dyDescent="0.25">
      <c r="A38" s="84" t="s">
        <v>30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</row>
    <row r="39" spans="1:17" x14ac:dyDescent="0.25">
      <c r="A39" s="84" t="s">
        <v>125</v>
      </c>
      <c r="B39" s="208">
        <v>1.9200648945060799</v>
      </c>
      <c r="C39" s="208">
        <v>4.908648376526914</v>
      </c>
      <c r="D39" s="208">
        <v>2.2204460492503131E-15</v>
      </c>
      <c r="E39" s="208">
        <v>5.551724024842315</v>
      </c>
      <c r="F39" s="208">
        <v>0</v>
      </c>
      <c r="G39" s="208">
        <v>0</v>
      </c>
      <c r="H39" s="208">
        <v>0</v>
      </c>
      <c r="I39" s="208">
        <v>0</v>
      </c>
      <c r="J39" s="208">
        <v>0</v>
      </c>
      <c r="K39" s="208">
        <v>0</v>
      </c>
      <c r="L39" s="208">
        <v>0</v>
      </c>
      <c r="M39" s="208">
        <v>0</v>
      </c>
      <c r="N39" s="208">
        <v>0</v>
      </c>
      <c r="O39" s="208">
        <v>2.9973381084777628</v>
      </c>
      <c r="P39" s="208">
        <v>1.5730766436725432</v>
      </c>
      <c r="Q39" s="208">
        <v>0</v>
      </c>
    </row>
    <row r="40" spans="1:17" x14ac:dyDescent="0.25">
      <c r="A40" s="84" t="s">
        <v>29</v>
      </c>
      <c r="B40" s="208">
        <v>91.914401542990603</v>
      </c>
      <c r="C40" s="208">
        <v>64.678891555497117</v>
      </c>
      <c r="D40" s="208">
        <v>89.013866202490092</v>
      </c>
      <c r="E40" s="208">
        <v>78.742983738376893</v>
      </c>
      <c r="F40" s="208">
        <v>79.260431718229839</v>
      </c>
      <c r="G40" s="208">
        <v>79.229980438376984</v>
      </c>
      <c r="H40" s="208">
        <v>83.528028921006097</v>
      </c>
      <c r="I40" s="208">
        <v>86.759215161872802</v>
      </c>
      <c r="J40" s="208">
        <v>66.343190337521918</v>
      </c>
      <c r="K40" s="208">
        <v>67.173157211208391</v>
      </c>
      <c r="L40" s="208">
        <v>63.775830072849146</v>
      </c>
      <c r="M40" s="208">
        <v>7.4363204358605373</v>
      </c>
      <c r="N40" s="208">
        <v>13.955516359113929</v>
      </c>
      <c r="O40" s="208">
        <v>18.511621787622328</v>
      </c>
      <c r="P40" s="208">
        <v>11.091695338195056</v>
      </c>
      <c r="Q40" s="208">
        <v>17.584788751013871</v>
      </c>
    </row>
    <row r="41" spans="1:17" x14ac:dyDescent="0.25">
      <c r="A41" s="84" t="s">
        <v>28</v>
      </c>
      <c r="B41" s="208">
        <v>0</v>
      </c>
      <c r="C41" s="208">
        <v>0</v>
      </c>
      <c r="D41" s="208">
        <v>0</v>
      </c>
      <c r="E41" s="208">
        <v>0</v>
      </c>
      <c r="F41" s="208">
        <v>0</v>
      </c>
      <c r="G41" s="208">
        <v>0</v>
      </c>
      <c r="H41" s="208">
        <v>0</v>
      </c>
      <c r="I41" s="208">
        <v>0</v>
      </c>
      <c r="J41" s="208">
        <v>0</v>
      </c>
      <c r="K41" s="208">
        <v>0</v>
      </c>
      <c r="L41" s="208">
        <v>0</v>
      </c>
      <c r="M41" s="208">
        <v>0</v>
      </c>
      <c r="N41" s="208">
        <v>0</v>
      </c>
      <c r="O41" s="208">
        <v>0</v>
      </c>
      <c r="P41" s="208">
        <v>0</v>
      </c>
      <c r="Q41" s="208">
        <v>0</v>
      </c>
    </row>
    <row r="42" spans="1:17" x14ac:dyDescent="0.25">
      <c r="A42" s="84" t="s">
        <v>26</v>
      </c>
      <c r="B42" s="208">
        <v>9.8001305244874182</v>
      </c>
      <c r="C42" s="208">
        <v>30.765293894099727</v>
      </c>
      <c r="D42" s="208">
        <v>13.403916735156015</v>
      </c>
      <c r="E42" s="208">
        <v>20.749351609934436</v>
      </c>
      <c r="F42" s="208">
        <v>0</v>
      </c>
      <c r="G42" s="208">
        <v>0</v>
      </c>
      <c r="H42" s="208">
        <v>0</v>
      </c>
      <c r="I42" s="208">
        <v>0</v>
      </c>
      <c r="J42" s="208">
        <v>0</v>
      </c>
      <c r="K42" s="208">
        <v>0</v>
      </c>
      <c r="L42" s="208">
        <v>0</v>
      </c>
      <c r="M42" s="208">
        <v>0</v>
      </c>
      <c r="N42" s="208">
        <v>0</v>
      </c>
      <c r="O42" s="208">
        <v>9.3753588960683665</v>
      </c>
      <c r="P42" s="208">
        <v>14.765527862972053</v>
      </c>
      <c r="Q42" s="208">
        <v>1.779404530603049</v>
      </c>
    </row>
    <row r="43" spans="1:17" x14ac:dyDescent="0.25">
      <c r="A43" s="84" t="s">
        <v>86</v>
      </c>
      <c r="B43" s="208">
        <v>0</v>
      </c>
      <c r="C43" s="208">
        <v>0</v>
      </c>
      <c r="D43" s="208">
        <v>0</v>
      </c>
      <c r="E43" s="208">
        <v>0</v>
      </c>
      <c r="F43" s="208">
        <v>0</v>
      </c>
      <c r="G43" s="208">
        <v>0</v>
      </c>
      <c r="H43" s="208">
        <v>0</v>
      </c>
      <c r="I43" s="208">
        <v>0</v>
      </c>
      <c r="J43" s="208">
        <v>0</v>
      </c>
      <c r="K43" s="208">
        <v>0</v>
      </c>
      <c r="L43" s="208">
        <v>0</v>
      </c>
      <c r="M43" s="208">
        <v>0</v>
      </c>
      <c r="N43" s="208">
        <v>0</v>
      </c>
      <c r="O43" s="208">
        <v>0</v>
      </c>
      <c r="P43" s="208">
        <v>0</v>
      </c>
      <c r="Q43" s="208">
        <v>0</v>
      </c>
    </row>
    <row r="44" spans="1:17" x14ac:dyDescent="0.25">
      <c r="A44" s="243" t="s">
        <v>211</v>
      </c>
      <c r="B44" s="242">
        <v>9.2644809121940757</v>
      </c>
      <c r="C44" s="242">
        <v>9.0929827380411137</v>
      </c>
      <c r="D44" s="242">
        <v>8.9338871978585779</v>
      </c>
      <c r="E44" s="242">
        <v>7.9668742875748304</v>
      </c>
      <c r="F44" s="242">
        <v>8.2297383904162213</v>
      </c>
      <c r="G44" s="242">
        <v>8.0366943322974187</v>
      </c>
      <c r="H44" s="242">
        <v>8.5417738169233886</v>
      </c>
      <c r="I44" s="242">
        <v>8.4708549218573967</v>
      </c>
      <c r="J44" s="242">
        <v>8.3757237265569238</v>
      </c>
      <c r="K44" s="242">
        <v>6.7628819694100759</v>
      </c>
      <c r="L44" s="242">
        <v>7.075497386979416</v>
      </c>
      <c r="M44" s="242">
        <v>6.1223462977667449</v>
      </c>
      <c r="N44" s="242">
        <v>6.2855620818757778</v>
      </c>
      <c r="O44" s="242">
        <v>5.6755030913469149</v>
      </c>
      <c r="P44" s="242">
        <v>5.3963810285085057</v>
      </c>
      <c r="Q44" s="242">
        <v>6.0060823858842562</v>
      </c>
    </row>
    <row r="45" spans="1:17" hidden="1" x14ac:dyDescent="0.2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</row>
    <row r="46" spans="1:17" x14ac:dyDescent="0.2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</row>
    <row r="47" spans="1:17" ht="12.75" x14ac:dyDescent="0.25">
      <c r="A47" s="97" t="s">
        <v>37</v>
      </c>
      <c r="B47" s="96">
        <v>37.065534353131852</v>
      </c>
      <c r="C47" s="96">
        <v>49.595008100388029</v>
      </c>
      <c r="D47" s="96">
        <v>47.259444388471842</v>
      </c>
      <c r="E47" s="96">
        <v>35.911515230751775</v>
      </c>
      <c r="F47" s="96">
        <v>48.606490074052346</v>
      </c>
      <c r="G47" s="96">
        <v>47.44224322925951</v>
      </c>
      <c r="H47" s="96">
        <v>43.264264120029146</v>
      </c>
      <c r="I47" s="96">
        <v>45.953138435674958</v>
      </c>
      <c r="J47" s="96">
        <v>51.406572426562796</v>
      </c>
      <c r="K47" s="96">
        <v>52.579496996016076</v>
      </c>
      <c r="L47" s="96">
        <v>69.260835633550101</v>
      </c>
      <c r="M47" s="96">
        <v>105.29257910976889</v>
      </c>
      <c r="N47" s="96">
        <v>94.419502451651823</v>
      </c>
      <c r="O47" s="96">
        <v>41.341450908729975</v>
      </c>
      <c r="P47" s="96">
        <v>42.198786118235006</v>
      </c>
      <c r="Q47" s="96">
        <v>62.0068172098633</v>
      </c>
    </row>
    <row r="48" spans="1:17" x14ac:dyDescent="0.25">
      <c r="A48" s="132" t="s">
        <v>83</v>
      </c>
      <c r="B48" s="160">
        <v>0.23885972324521496</v>
      </c>
      <c r="C48" s="160">
        <v>0.31960283632608505</v>
      </c>
      <c r="D48" s="160">
        <v>0.3045518702038949</v>
      </c>
      <c r="E48" s="160">
        <v>0.23142293073697204</v>
      </c>
      <c r="F48" s="160">
        <v>0.3132325749413738</v>
      </c>
      <c r="G48" s="160">
        <v>0.30572987239061888</v>
      </c>
      <c r="H48" s="160">
        <v>0.27880591321476178</v>
      </c>
      <c r="I48" s="160">
        <v>0.29613370265811173</v>
      </c>
      <c r="J48" s="160">
        <v>0.33127701723680603</v>
      </c>
      <c r="K48" s="160">
        <v>0.33883564125063875</v>
      </c>
      <c r="L48" s="160">
        <v>0.44633442684374103</v>
      </c>
      <c r="M48" s="160">
        <v>0.67853213894943443</v>
      </c>
      <c r="N48" s="160">
        <v>0.60846326966946407</v>
      </c>
      <c r="O48" s="160">
        <v>0.26641481621539109</v>
      </c>
      <c r="P48" s="160">
        <v>0.27193970218950742</v>
      </c>
      <c r="Q48" s="160">
        <v>0.39958768857768096</v>
      </c>
    </row>
    <row r="49" spans="1:17" x14ac:dyDescent="0.25">
      <c r="A49" s="76" t="s">
        <v>82</v>
      </c>
      <c r="B49" s="159">
        <v>0.24546742289272289</v>
      </c>
      <c r="C49" s="159">
        <v>0.32844417433084516</v>
      </c>
      <c r="D49" s="159">
        <v>0.31297684557459909</v>
      </c>
      <c r="E49" s="159">
        <v>0.23782490255993227</v>
      </c>
      <c r="F49" s="159">
        <v>0.32189768912181393</v>
      </c>
      <c r="G49" s="159">
        <v>0.31418743544303107</v>
      </c>
      <c r="H49" s="159">
        <v>0.28651866490618455</v>
      </c>
      <c r="I49" s="159">
        <v>0.3043258019207421</v>
      </c>
      <c r="J49" s="159">
        <v>0.340441304125709</v>
      </c>
      <c r="K49" s="159">
        <v>0.34820902625182826</v>
      </c>
      <c r="L49" s="159">
        <v>0.45868160616245074</v>
      </c>
      <c r="M49" s="159">
        <v>0.69730272326747855</v>
      </c>
      <c r="N49" s="159">
        <v>0.62529550273869916</v>
      </c>
      <c r="O49" s="159">
        <v>0.27378478660336691</v>
      </c>
      <c r="P49" s="159">
        <v>0.27946251034606012</v>
      </c>
      <c r="Q49" s="159">
        <v>0.41064168877951762</v>
      </c>
    </row>
    <row r="50" spans="1:17" x14ac:dyDescent="0.25">
      <c r="A50" s="76" t="s">
        <v>81</v>
      </c>
      <c r="B50" s="159">
        <v>0.34021702577436291</v>
      </c>
      <c r="C50" s="159">
        <v>0.4552225252822712</v>
      </c>
      <c r="D50" s="159">
        <v>0.43378485944412826</v>
      </c>
      <c r="E50" s="159">
        <v>0.32962451819677513</v>
      </c>
      <c r="F50" s="159">
        <v>0.44614911871432172</v>
      </c>
      <c r="G50" s="159">
        <v>0.43546273294610616</v>
      </c>
      <c r="H50" s="159">
        <v>0.3971139096768237</v>
      </c>
      <c r="I50" s="159">
        <v>0.42179454192225618</v>
      </c>
      <c r="J50" s="159">
        <v>0.47185050698565745</v>
      </c>
      <c r="K50" s="159">
        <v>0.48261654382935276</v>
      </c>
      <c r="L50" s="159">
        <v>0.63573116948474295</v>
      </c>
      <c r="M50" s="159">
        <v>0.96645923837357506</v>
      </c>
      <c r="N50" s="159">
        <v>0.8666574719563408</v>
      </c>
      <c r="O50" s="159">
        <v>0.37946479700963831</v>
      </c>
      <c r="P50" s="159">
        <v>0.38733410309573252</v>
      </c>
      <c r="Q50" s="159">
        <v>0.56914800493337003</v>
      </c>
    </row>
    <row r="51" spans="1:17" x14ac:dyDescent="0.25">
      <c r="A51" s="76" t="s">
        <v>80</v>
      </c>
      <c r="B51" s="159">
        <v>0.17483785613408184</v>
      </c>
      <c r="C51" s="159">
        <v>0.23393929272981343</v>
      </c>
      <c r="D51" s="159">
        <v>0.2229224556766744</v>
      </c>
      <c r="E51" s="159">
        <v>0.1693943563217658</v>
      </c>
      <c r="F51" s="159">
        <v>0.22927646038459948</v>
      </c>
      <c r="G51" s="159">
        <v>0.22378471648000223</v>
      </c>
      <c r="H51" s="159">
        <v>0.20407721938926907</v>
      </c>
      <c r="I51" s="159">
        <v>0.21676061999217408</v>
      </c>
      <c r="J51" s="159">
        <v>0.24248442848908283</v>
      </c>
      <c r="K51" s="159">
        <v>0.24801710515782957</v>
      </c>
      <c r="L51" s="159">
        <v>0.32670285826330564</v>
      </c>
      <c r="M51" s="159">
        <v>0.49666433034506424</v>
      </c>
      <c r="N51" s="159">
        <v>0.44537610677933315</v>
      </c>
      <c r="O51" s="159">
        <v>0.1950073234474767</v>
      </c>
      <c r="P51" s="159">
        <v>0.19905136739919851</v>
      </c>
      <c r="Q51" s="159">
        <v>0.29248570608437413</v>
      </c>
    </row>
    <row r="52" spans="1:17" x14ac:dyDescent="0.25">
      <c r="A52" s="129" t="s">
        <v>79</v>
      </c>
      <c r="B52" s="158">
        <v>0.18144370771351681</v>
      </c>
      <c r="C52" s="158">
        <v>0.24277815795352109</v>
      </c>
      <c r="D52" s="158">
        <v>0.23134507471630597</v>
      </c>
      <c r="E52" s="158">
        <v>0.17579453761544034</v>
      </c>
      <c r="F52" s="158">
        <v>0.23793915107097668</v>
      </c>
      <c r="G52" s="158">
        <v>0.23223991408708761</v>
      </c>
      <c r="H52" s="158">
        <v>0.2117878139472088</v>
      </c>
      <c r="I52" s="158">
        <v>0.22495042805546048</v>
      </c>
      <c r="J52" s="158">
        <v>0.25164615227328768</v>
      </c>
      <c r="K52" s="158">
        <v>0.25738786857291795</v>
      </c>
      <c r="L52" s="158">
        <v>0.33904658427313217</v>
      </c>
      <c r="M52" s="158">
        <v>0.5154296648304223</v>
      </c>
      <c r="N52" s="158">
        <v>0.46220363214177296</v>
      </c>
      <c r="O52" s="158">
        <v>0.20237523257242615</v>
      </c>
      <c r="P52" s="158">
        <v>0.20657207154644164</v>
      </c>
      <c r="Q52" s="158">
        <v>0.30353661465887583</v>
      </c>
    </row>
    <row r="53" spans="1:17" x14ac:dyDescent="0.25">
      <c r="A53" s="92" t="s">
        <v>125</v>
      </c>
      <c r="B53" s="91">
        <v>3.6288741542703368E-2</v>
      </c>
      <c r="C53" s="91">
        <v>4.8555631590704217E-2</v>
      </c>
      <c r="D53" s="91">
        <v>4.6269014943261196E-2</v>
      </c>
      <c r="E53" s="91">
        <v>3.5158907523088062E-2</v>
      </c>
      <c r="F53" s="91">
        <v>4.758783021419534E-2</v>
      </c>
      <c r="G53" s="91">
        <v>4.6447982817417528E-2</v>
      </c>
      <c r="H53" s="91">
        <v>4.2357562789441756E-2</v>
      </c>
      <c r="I53" s="91">
        <v>4.49900856110921E-2</v>
      </c>
      <c r="J53" s="91">
        <v>5.0329230454657523E-2</v>
      </c>
      <c r="K53" s="91">
        <v>5.1477573714583599E-2</v>
      </c>
      <c r="L53" s="91">
        <v>6.7809316854626434E-2</v>
      </c>
      <c r="M53" s="91">
        <v>0.10308593296608447</v>
      </c>
      <c r="N53" s="91">
        <v>9.2440726428354589E-2</v>
      </c>
      <c r="O53" s="91">
        <v>4.0475046514485233E-2</v>
      </c>
      <c r="P53" s="91">
        <v>4.1314414309288332E-2</v>
      </c>
      <c r="Q53" s="91">
        <v>6.0707322931775158E-2</v>
      </c>
    </row>
    <row r="54" spans="1:17" x14ac:dyDescent="0.25">
      <c r="A54" s="92" t="s">
        <v>26</v>
      </c>
      <c r="B54" s="91">
        <v>5.4433112314055045E-2</v>
      </c>
      <c r="C54" s="91">
        <v>7.2833447386056321E-2</v>
      </c>
      <c r="D54" s="91">
        <v>6.9403522414891783E-2</v>
      </c>
      <c r="E54" s="91">
        <v>5.2738361284632093E-2</v>
      </c>
      <c r="F54" s="91">
        <v>7.1381745321292989E-2</v>
      </c>
      <c r="G54" s="91">
        <v>6.9671974226126282E-2</v>
      </c>
      <c r="H54" s="91">
        <v>6.3536344184162638E-2</v>
      </c>
      <c r="I54" s="91">
        <v>6.7485128416638132E-2</v>
      </c>
      <c r="J54" s="91">
        <v>7.5493845681986291E-2</v>
      </c>
      <c r="K54" s="91">
        <v>7.7216360571875378E-2</v>
      </c>
      <c r="L54" s="91">
        <v>0.10171397528193964</v>
      </c>
      <c r="M54" s="91">
        <v>0.15462889944912669</v>
      </c>
      <c r="N54" s="91">
        <v>0.13866108964253188</v>
      </c>
      <c r="O54" s="91">
        <v>6.0712569771727842E-2</v>
      </c>
      <c r="P54" s="91">
        <v>6.1971621463932487E-2</v>
      </c>
      <c r="Q54" s="91">
        <v>9.1060984397662734E-2</v>
      </c>
    </row>
    <row r="55" spans="1:17" x14ac:dyDescent="0.25">
      <c r="A55" s="92" t="s">
        <v>126</v>
      </c>
      <c r="B55" s="91">
        <v>0</v>
      </c>
      <c r="C55" s="91">
        <v>0</v>
      </c>
      <c r="D55" s="91">
        <v>0</v>
      </c>
      <c r="E55" s="91">
        <v>0</v>
      </c>
      <c r="F55" s="91">
        <v>0</v>
      </c>
      <c r="G55" s="91">
        <v>0</v>
      </c>
      <c r="H55" s="91">
        <v>0</v>
      </c>
      <c r="I55" s="91">
        <v>0</v>
      </c>
      <c r="J55" s="91">
        <v>0</v>
      </c>
      <c r="K55" s="91">
        <v>0</v>
      </c>
      <c r="L55" s="91">
        <v>0</v>
      </c>
      <c r="M55" s="91">
        <v>0</v>
      </c>
      <c r="N55" s="91">
        <v>0</v>
      </c>
      <c r="O55" s="91">
        <v>0</v>
      </c>
      <c r="P55" s="91">
        <v>0</v>
      </c>
      <c r="Q55" s="91">
        <v>0</v>
      </c>
    </row>
    <row r="56" spans="1:17" x14ac:dyDescent="0.25">
      <c r="A56" s="92" t="s">
        <v>21</v>
      </c>
      <c r="B56" s="157">
        <v>9.0721853856758405E-2</v>
      </c>
      <c r="C56" s="157">
        <v>0.12138907897676056</v>
      </c>
      <c r="D56" s="157">
        <v>0.115672537358153</v>
      </c>
      <c r="E56" s="157">
        <v>8.7897268807720169E-2</v>
      </c>
      <c r="F56" s="157">
        <v>0.11896957553548834</v>
      </c>
      <c r="G56" s="157">
        <v>0.1161199570435438</v>
      </c>
      <c r="H56" s="157">
        <v>0.1058939069736044</v>
      </c>
      <c r="I56" s="157">
        <v>0.11247521402773025</v>
      </c>
      <c r="J56" s="157">
        <v>0.12582307613664384</v>
      </c>
      <c r="K56" s="157">
        <v>0.12869393428645898</v>
      </c>
      <c r="L56" s="157">
        <v>0.16952329213656608</v>
      </c>
      <c r="M56" s="157">
        <v>0.25771483241521115</v>
      </c>
      <c r="N56" s="157">
        <v>0.23110181607088648</v>
      </c>
      <c r="O56" s="157">
        <v>0.10118761628621308</v>
      </c>
      <c r="P56" s="157">
        <v>0.10328603577322082</v>
      </c>
      <c r="Q56" s="157">
        <v>0.15176830732943791</v>
      </c>
    </row>
    <row r="57" spans="1:17" x14ac:dyDescent="0.25">
      <c r="A57" s="156" t="s">
        <v>210</v>
      </c>
      <c r="B57" s="204">
        <v>2.3615275596059706</v>
      </c>
      <c r="C57" s="204">
        <v>3.7936647327373052</v>
      </c>
      <c r="D57" s="204">
        <v>3.0842308981291793</v>
      </c>
      <c r="E57" s="204">
        <v>2.4730547125599691</v>
      </c>
      <c r="F57" s="204">
        <v>3.2901803019864424</v>
      </c>
      <c r="G57" s="204">
        <v>3.09317897357022</v>
      </c>
      <c r="H57" s="204">
        <v>2.7707032811415582</v>
      </c>
      <c r="I57" s="204">
        <v>3.202778520056369</v>
      </c>
      <c r="J57" s="204">
        <v>4.3290933536901228</v>
      </c>
      <c r="K57" s="204">
        <v>3.7225106103552816</v>
      </c>
      <c r="L57" s="204">
        <v>4.4713676162942644</v>
      </c>
      <c r="M57" s="204">
        <v>5.9851798923363502</v>
      </c>
      <c r="N57" s="204">
        <v>5.7846463649752682</v>
      </c>
      <c r="O57" s="204">
        <v>3.3368875883792821</v>
      </c>
      <c r="P57" s="204">
        <v>3.5203226843570414</v>
      </c>
      <c r="Q57" s="204">
        <v>4.3081531831418447</v>
      </c>
    </row>
    <row r="58" spans="1:17" x14ac:dyDescent="0.25">
      <c r="A58" s="156" t="s">
        <v>209</v>
      </c>
      <c r="B58" s="204">
        <v>4.3308738854504609</v>
      </c>
      <c r="C58" s="204">
        <v>4.5467456789805567</v>
      </c>
      <c r="D58" s="204">
        <v>5.3777783336812295</v>
      </c>
      <c r="E58" s="204">
        <v>3.8316501543289609</v>
      </c>
      <c r="F58" s="204">
        <v>5.2986334245695694</v>
      </c>
      <c r="G58" s="204">
        <v>5.4044506957143543</v>
      </c>
      <c r="H58" s="204">
        <v>5.0271148511752815</v>
      </c>
      <c r="I58" s="204">
        <v>4.8278318164185148</v>
      </c>
      <c r="J58" s="204">
        <v>3.9313799933087648</v>
      </c>
      <c r="K58" s="204">
        <v>5.4099916013232292</v>
      </c>
      <c r="L58" s="204">
        <v>7.97729175184572</v>
      </c>
      <c r="M58" s="204">
        <v>13.726904047211233</v>
      </c>
      <c r="N58" s="204">
        <v>11.487241161228717</v>
      </c>
      <c r="O58" s="204">
        <v>3.446354316148152</v>
      </c>
      <c r="P58" s="204">
        <v>3.2928858821999647</v>
      </c>
      <c r="Q58" s="204">
        <v>6.8795470230957214</v>
      </c>
    </row>
    <row r="59" spans="1:17" x14ac:dyDescent="0.25">
      <c r="A59" s="152" t="s">
        <v>225</v>
      </c>
      <c r="B59" s="151">
        <v>3.5869863179314474</v>
      </c>
      <c r="C59" s="151">
        <v>3.5513975589347409</v>
      </c>
      <c r="D59" s="151">
        <v>4.4293038615879938</v>
      </c>
      <c r="E59" s="151">
        <v>3.1109231992980608</v>
      </c>
      <c r="F59" s="151">
        <v>4.323124389077444</v>
      </c>
      <c r="G59" s="151">
        <v>4.4523075382131791</v>
      </c>
      <c r="H59" s="151">
        <v>4.1588217384920361</v>
      </c>
      <c r="I59" s="151">
        <v>3.9055742807493887</v>
      </c>
      <c r="J59" s="151">
        <v>2.8996746426571929</v>
      </c>
      <c r="K59" s="151">
        <v>4.3547462148922955</v>
      </c>
      <c r="L59" s="151">
        <v>6.587259867969145</v>
      </c>
      <c r="M59" s="151">
        <v>11.613732284852677</v>
      </c>
      <c r="N59" s="151">
        <v>9.5922868531120162</v>
      </c>
      <c r="O59" s="151">
        <v>2.6166511460492878</v>
      </c>
      <c r="P59" s="151">
        <v>2.4459764040125407</v>
      </c>
      <c r="Q59" s="151">
        <v>4.6350998235926095</v>
      </c>
    </row>
    <row r="60" spans="1:17" x14ac:dyDescent="0.25">
      <c r="A60" s="154" t="s">
        <v>33</v>
      </c>
      <c r="B60" s="83">
        <v>0</v>
      </c>
      <c r="C60" s="83">
        <v>0</v>
      </c>
      <c r="D60" s="83">
        <v>0</v>
      </c>
      <c r="E60" s="83">
        <v>0</v>
      </c>
      <c r="F60" s="83">
        <v>0</v>
      </c>
      <c r="G60" s="83">
        <v>0</v>
      </c>
      <c r="H60" s="83">
        <v>0</v>
      </c>
      <c r="I60" s="83">
        <v>0</v>
      </c>
      <c r="J60" s="83">
        <v>0</v>
      </c>
      <c r="K60" s="83">
        <v>0</v>
      </c>
      <c r="L60" s="83">
        <v>0</v>
      </c>
      <c r="M60" s="83">
        <v>0</v>
      </c>
      <c r="N60" s="83">
        <v>0</v>
      </c>
      <c r="O60" s="83">
        <v>0</v>
      </c>
      <c r="P60" s="83">
        <v>0</v>
      </c>
      <c r="Q60" s="83">
        <v>0</v>
      </c>
    </row>
    <row r="61" spans="1:17" x14ac:dyDescent="0.25">
      <c r="A61" s="154" t="s">
        <v>30</v>
      </c>
      <c r="B61" s="208">
        <v>0</v>
      </c>
      <c r="C61" s="208">
        <v>0</v>
      </c>
      <c r="D61" s="208">
        <v>0</v>
      </c>
      <c r="E61" s="208">
        <v>0</v>
      </c>
      <c r="F61" s="208">
        <v>0</v>
      </c>
      <c r="G61" s="208">
        <v>0</v>
      </c>
      <c r="H61" s="208">
        <v>0</v>
      </c>
      <c r="I61" s="208">
        <v>0</v>
      </c>
      <c r="J61" s="208">
        <v>0</v>
      </c>
      <c r="K61" s="208">
        <v>0</v>
      </c>
      <c r="L61" s="208">
        <v>0</v>
      </c>
      <c r="M61" s="208">
        <v>0</v>
      </c>
      <c r="N61" s="208">
        <v>0</v>
      </c>
      <c r="O61" s="208">
        <v>0</v>
      </c>
      <c r="P61" s="208">
        <v>0</v>
      </c>
      <c r="Q61" s="208">
        <v>0</v>
      </c>
    </row>
    <row r="62" spans="1:17" x14ac:dyDescent="0.25">
      <c r="A62" s="154" t="s">
        <v>125</v>
      </c>
      <c r="B62" s="208">
        <v>3.5869863179314474</v>
      </c>
      <c r="C62" s="208">
        <v>3.5513975589347409</v>
      </c>
      <c r="D62" s="208">
        <v>4.4293038615879938</v>
      </c>
      <c r="E62" s="208">
        <v>3.1109231992980608</v>
      </c>
      <c r="F62" s="208">
        <v>4.323124389077444</v>
      </c>
      <c r="G62" s="208">
        <v>4.4523075382131791</v>
      </c>
      <c r="H62" s="208">
        <v>4.1588217384920361</v>
      </c>
      <c r="I62" s="208">
        <v>3.9055742807493887</v>
      </c>
      <c r="J62" s="208">
        <v>2.8996746426571929</v>
      </c>
      <c r="K62" s="208">
        <v>4.3547462148922955</v>
      </c>
      <c r="L62" s="208">
        <v>6.587259867969145</v>
      </c>
      <c r="M62" s="208">
        <v>11.613732284852677</v>
      </c>
      <c r="N62" s="208">
        <v>9.5922868531120162</v>
      </c>
      <c r="O62" s="208">
        <v>2.6166511460492878</v>
      </c>
      <c r="P62" s="208">
        <v>2.4459764040125407</v>
      </c>
      <c r="Q62" s="208">
        <v>4.6350998235926095</v>
      </c>
    </row>
    <row r="63" spans="1:17" x14ac:dyDescent="0.25">
      <c r="A63" s="154" t="s">
        <v>29</v>
      </c>
      <c r="B63" s="208">
        <v>0</v>
      </c>
      <c r="C63" s="208">
        <v>0</v>
      </c>
      <c r="D63" s="208">
        <v>0</v>
      </c>
      <c r="E63" s="208">
        <v>0</v>
      </c>
      <c r="F63" s="208">
        <v>0</v>
      </c>
      <c r="G63" s="208">
        <v>0</v>
      </c>
      <c r="H63" s="208">
        <v>0</v>
      </c>
      <c r="I63" s="208">
        <v>0</v>
      </c>
      <c r="J63" s="208">
        <v>0</v>
      </c>
      <c r="K63" s="208">
        <v>0</v>
      </c>
      <c r="L63" s="208">
        <v>0</v>
      </c>
      <c r="M63" s="208">
        <v>0</v>
      </c>
      <c r="N63" s="208">
        <v>0</v>
      </c>
      <c r="O63" s="208">
        <v>0</v>
      </c>
      <c r="P63" s="208">
        <v>0</v>
      </c>
      <c r="Q63" s="208">
        <v>0</v>
      </c>
    </row>
    <row r="64" spans="1:17" x14ac:dyDescent="0.25">
      <c r="A64" s="154" t="s">
        <v>26</v>
      </c>
      <c r="B64" s="208">
        <v>0</v>
      </c>
      <c r="C64" s="208">
        <v>0</v>
      </c>
      <c r="D64" s="208">
        <v>0</v>
      </c>
      <c r="E64" s="208">
        <v>0</v>
      </c>
      <c r="F64" s="208">
        <v>0</v>
      </c>
      <c r="G64" s="208">
        <v>0</v>
      </c>
      <c r="H64" s="208">
        <v>0</v>
      </c>
      <c r="I64" s="208">
        <v>0</v>
      </c>
      <c r="J64" s="208">
        <v>0</v>
      </c>
      <c r="K64" s="208">
        <v>0</v>
      </c>
      <c r="L64" s="208">
        <v>0</v>
      </c>
      <c r="M64" s="208">
        <v>0</v>
      </c>
      <c r="N64" s="208">
        <v>0</v>
      </c>
      <c r="O64" s="208">
        <v>0</v>
      </c>
      <c r="P64" s="208">
        <v>0</v>
      </c>
      <c r="Q64" s="208">
        <v>0</v>
      </c>
    </row>
    <row r="65" spans="1:17" x14ac:dyDescent="0.25">
      <c r="A65" s="152" t="s">
        <v>224</v>
      </c>
      <c r="B65" s="151">
        <v>0.7438875675190133</v>
      </c>
      <c r="C65" s="151">
        <v>0.9953481200458163</v>
      </c>
      <c r="D65" s="151">
        <v>0.94847447209323565</v>
      </c>
      <c r="E65" s="151">
        <v>0.7207269550308999</v>
      </c>
      <c r="F65" s="151">
        <v>0.9755090354921252</v>
      </c>
      <c r="G65" s="151">
        <v>0.95214315750117517</v>
      </c>
      <c r="H65" s="151">
        <v>0.86829311268324549</v>
      </c>
      <c r="I65" s="151">
        <v>0.92225753566912605</v>
      </c>
      <c r="J65" s="151">
        <v>1.0317053506515717</v>
      </c>
      <c r="K65" s="151">
        <v>1.0552453864309337</v>
      </c>
      <c r="L65" s="151">
        <v>1.3900318838765753</v>
      </c>
      <c r="M65" s="151">
        <v>2.1131717623585566</v>
      </c>
      <c r="N65" s="151">
        <v>1.8949543081167013</v>
      </c>
      <c r="O65" s="151">
        <v>0.82970317009886418</v>
      </c>
      <c r="P65" s="151">
        <v>0.84690947818742379</v>
      </c>
      <c r="Q65" s="151">
        <v>1.2444471995031119</v>
      </c>
    </row>
    <row r="66" spans="1:17" x14ac:dyDescent="0.25">
      <c r="A66" s="263" t="s">
        <v>33</v>
      </c>
      <c r="B66" s="87">
        <v>0</v>
      </c>
      <c r="C66" s="87">
        <v>0</v>
      </c>
      <c r="D66" s="87">
        <v>0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7">
        <v>0.53874043125609106</v>
      </c>
      <c r="N66" s="87">
        <v>0.59422317460493712</v>
      </c>
      <c r="O66" s="87">
        <v>0.23364166979914991</v>
      </c>
      <c r="P66" s="87">
        <v>0.47413266119525055</v>
      </c>
      <c r="Q66" s="87">
        <v>0.67686707389331247</v>
      </c>
    </row>
    <row r="67" spans="1:17" x14ac:dyDescent="0.25">
      <c r="A67" s="263" t="s">
        <v>31</v>
      </c>
      <c r="B67" s="87">
        <v>0</v>
      </c>
      <c r="C67" s="87">
        <v>0</v>
      </c>
      <c r="D67" s="87">
        <v>0</v>
      </c>
      <c r="E67" s="87">
        <v>0</v>
      </c>
      <c r="F67" s="87">
        <v>0</v>
      </c>
      <c r="G67" s="87">
        <v>0</v>
      </c>
      <c r="H67" s="87">
        <v>0</v>
      </c>
      <c r="I67" s="87">
        <v>0</v>
      </c>
      <c r="J67" s="87">
        <v>0</v>
      </c>
      <c r="K67" s="87">
        <v>0</v>
      </c>
      <c r="L67" s="87">
        <v>0</v>
      </c>
      <c r="M67" s="87">
        <v>0</v>
      </c>
      <c r="N67" s="87">
        <v>0</v>
      </c>
      <c r="O67" s="87">
        <v>0</v>
      </c>
      <c r="P67" s="87">
        <v>0</v>
      </c>
      <c r="Q67" s="87">
        <v>0</v>
      </c>
    </row>
    <row r="68" spans="1:17" x14ac:dyDescent="0.25">
      <c r="A68" s="263" t="s">
        <v>30</v>
      </c>
      <c r="B68" s="87">
        <v>0</v>
      </c>
      <c r="C68" s="87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0</v>
      </c>
      <c r="N68" s="87">
        <v>0</v>
      </c>
      <c r="O68" s="87">
        <v>0</v>
      </c>
      <c r="P68" s="87">
        <v>0</v>
      </c>
      <c r="Q68" s="87">
        <v>0</v>
      </c>
    </row>
    <row r="69" spans="1:17" x14ac:dyDescent="0.25">
      <c r="A69" s="263" t="s">
        <v>125</v>
      </c>
      <c r="B69" s="87">
        <v>0</v>
      </c>
      <c r="C69" s="87">
        <v>0</v>
      </c>
      <c r="D69" s="87">
        <v>0</v>
      </c>
      <c r="E69" s="87">
        <v>0</v>
      </c>
      <c r="F69" s="87">
        <v>1.0379949426767386E-16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1.1155676511117666E-16</v>
      </c>
      <c r="O69" s="87">
        <v>0</v>
      </c>
      <c r="P69" s="87">
        <v>0</v>
      </c>
      <c r="Q69" s="87">
        <v>0</v>
      </c>
    </row>
    <row r="70" spans="1:17" x14ac:dyDescent="0.25">
      <c r="A70" s="263" t="s">
        <v>29</v>
      </c>
      <c r="B70" s="87">
        <v>0.7438875675190133</v>
      </c>
      <c r="C70" s="87">
        <v>0.9953481200458163</v>
      </c>
      <c r="D70" s="87">
        <v>0.94847447209323565</v>
      </c>
      <c r="E70" s="87">
        <v>0.7207269550308999</v>
      </c>
      <c r="F70" s="87">
        <v>0.97550903549212498</v>
      </c>
      <c r="G70" s="87">
        <v>0.95214315750117517</v>
      </c>
      <c r="H70" s="87">
        <v>0.86829311268324549</v>
      </c>
      <c r="I70" s="87">
        <v>0.92225753566912605</v>
      </c>
      <c r="J70" s="87">
        <v>1.0317053506515717</v>
      </c>
      <c r="K70" s="87">
        <v>1.0552453864309337</v>
      </c>
      <c r="L70" s="87">
        <v>1.3900318838765753</v>
      </c>
      <c r="M70" s="87">
        <v>1.5744313311024656</v>
      </c>
      <c r="N70" s="87">
        <v>1.3007311335117637</v>
      </c>
      <c r="O70" s="87">
        <v>0.59606150029971428</v>
      </c>
      <c r="P70" s="87">
        <v>0.3727768169921733</v>
      </c>
      <c r="Q70" s="87">
        <v>0.56758012560979931</v>
      </c>
    </row>
    <row r="71" spans="1:17" x14ac:dyDescent="0.25">
      <c r="A71" s="263" t="s">
        <v>28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25">
      <c r="A72" s="263" t="s">
        <v>26</v>
      </c>
      <c r="B72" s="87">
        <v>0</v>
      </c>
      <c r="C72" s="87">
        <v>0</v>
      </c>
      <c r="D72" s="87">
        <v>0</v>
      </c>
      <c r="E72" s="87">
        <v>0</v>
      </c>
      <c r="F72" s="87">
        <v>1.1824511065735746E-16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5.5457704966391722E-16</v>
      </c>
      <c r="O72" s="87">
        <v>0</v>
      </c>
      <c r="P72" s="87">
        <v>0</v>
      </c>
      <c r="Q72" s="87">
        <v>0</v>
      </c>
    </row>
    <row r="73" spans="1:17" x14ac:dyDescent="0.25">
      <c r="A73" s="263" t="s">
        <v>25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263" t="s">
        <v>86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263" t="s">
        <v>22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2" t="s">
        <v>223</v>
      </c>
      <c r="B76" s="261">
        <v>0</v>
      </c>
      <c r="C76" s="261">
        <v>0</v>
      </c>
      <c r="D76" s="261">
        <v>0</v>
      </c>
      <c r="E76" s="261">
        <v>0</v>
      </c>
      <c r="F76" s="261">
        <v>0</v>
      </c>
      <c r="G76" s="261">
        <v>0</v>
      </c>
      <c r="H76" s="261">
        <v>0</v>
      </c>
      <c r="I76" s="261">
        <v>0</v>
      </c>
      <c r="J76" s="261">
        <v>0</v>
      </c>
      <c r="K76" s="261">
        <v>0</v>
      </c>
      <c r="L76" s="261">
        <v>0</v>
      </c>
      <c r="M76" s="261">
        <v>0</v>
      </c>
      <c r="N76" s="261">
        <v>0</v>
      </c>
      <c r="O76" s="261">
        <v>0</v>
      </c>
      <c r="P76" s="261">
        <v>0</v>
      </c>
      <c r="Q76" s="261">
        <v>1</v>
      </c>
    </row>
    <row r="77" spans="1:17" x14ac:dyDescent="0.25">
      <c r="A77" s="156" t="s">
        <v>208</v>
      </c>
      <c r="B77" s="204">
        <v>24.885340632219179</v>
      </c>
      <c r="C77" s="204">
        <v>33.887108110455344</v>
      </c>
      <c r="D77" s="204">
        <v>31.797523397103355</v>
      </c>
      <c r="E77" s="204">
        <v>24.282688140126133</v>
      </c>
      <c r="F77" s="204">
        <v>32.813658421566934</v>
      </c>
      <c r="G77" s="204">
        <v>31.917742093153478</v>
      </c>
      <c r="H77" s="204">
        <v>29.060338337900873</v>
      </c>
      <c r="I77" s="204">
        <v>31.108183693774727</v>
      </c>
      <c r="J77" s="204">
        <v>35.494076779700954</v>
      </c>
      <c r="K77" s="204">
        <v>35.647784853915816</v>
      </c>
      <c r="L77" s="204">
        <v>46.555384194323231</v>
      </c>
      <c r="M77" s="204">
        <v>70.019347954109307</v>
      </c>
      <c r="N77" s="204">
        <v>63.177172783582876</v>
      </c>
      <c r="O77" s="204">
        <v>28.410028165577458</v>
      </c>
      <c r="P77" s="204">
        <v>29.105457860862519</v>
      </c>
      <c r="Q77" s="204">
        <v>41.963223941255904</v>
      </c>
    </row>
    <row r="78" spans="1:17" x14ac:dyDescent="0.25">
      <c r="A78" s="152" t="s">
        <v>222</v>
      </c>
      <c r="B78" s="261">
        <v>22.688570809329903</v>
      </c>
      <c r="C78" s="261">
        <v>30.358117661397387</v>
      </c>
      <c r="D78" s="261">
        <v>28.928471398843651</v>
      </c>
      <c r="E78" s="261">
        <v>21.982172128442443</v>
      </c>
      <c r="F78" s="261">
        <v>29.753025582509778</v>
      </c>
      <c r="G78" s="261">
        <v>29.040366303785831</v>
      </c>
      <c r="H78" s="261">
        <v>26.48293993683896</v>
      </c>
      <c r="I78" s="261">
        <v>28.128854837908339</v>
      </c>
      <c r="J78" s="261">
        <v>31.467013194872933</v>
      </c>
      <c r="K78" s="261">
        <v>32.184984286143461</v>
      </c>
      <c r="L78" s="261">
        <v>42.395972458235541</v>
      </c>
      <c r="M78" s="261">
        <v>64.451738751935963</v>
      </c>
      <c r="N78" s="261">
        <v>57.79610639755937</v>
      </c>
      <c r="O78" s="261">
        <v>25.305946688015336</v>
      </c>
      <c r="P78" s="261">
        <v>25.830739084716434</v>
      </c>
      <c r="Q78" s="261">
        <v>37.955639584844889</v>
      </c>
    </row>
    <row r="79" spans="1:17" x14ac:dyDescent="0.25">
      <c r="A79" s="154" t="s">
        <v>33</v>
      </c>
      <c r="B79" s="83">
        <v>0</v>
      </c>
      <c r="C79" s="83">
        <v>0</v>
      </c>
      <c r="D79" s="83">
        <v>0</v>
      </c>
      <c r="E79" s="83">
        <v>0</v>
      </c>
      <c r="F79" s="83">
        <v>0</v>
      </c>
      <c r="G79" s="83">
        <v>0</v>
      </c>
      <c r="H79" s="83">
        <v>0</v>
      </c>
      <c r="I79" s="83">
        <v>0</v>
      </c>
      <c r="J79" s="83">
        <v>0</v>
      </c>
      <c r="K79" s="83">
        <v>0</v>
      </c>
      <c r="L79" s="83">
        <v>0</v>
      </c>
      <c r="M79" s="83">
        <v>0</v>
      </c>
      <c r="N79" s="83">
        <v>0</v>
      </c>
      <c r="O79" s="83">
        <v>0</v>
      </c>
      <c r="P79" s="83">
        <v>0</v>
      </c>
      <c r="Q79" s="83">
        <v>0</v>
      </c>
    </row>
    <row r="80" spans="1:17" x14ac:dyDescent="0.25">
      <c r="A80" s="154" t="s">
        <v>30</v>
      </c>
      <c r="B80" s="208">
        <v>0</v>
      </c>
      <c r="C80" s="208">
        <v>1.7763568394002505E-15</v>
      </c>
      <c r="D80" s="208">
        <v>2.2204460492503131E-15</v>
      </c>
      <c r="E80" s="208">
        <v>0</v>
      </c>
      <c r="F80" s="208">
        <v>0</v>
      </c>
      <c r="G80" s="208">
        <v>0</v>
      </c>
      <c r="H80" s="208">
        <v>0</v>
      </c>
      <c r="I80" s="208">
        <v>5.773159728050814E-15</v>
      </c>
      <c r="J80" s="208">
        <v>0</v>
      </c>
      <c r="K80" s="208">
        <v>0</v>
      </c>
      <c r="L80" s="208">
        <v>0</v>
      </c>
      <c r="M80" s="208">
        <v>0</v>
      </c>
      <c r="N80" s="208">
        <v>0</v>
      </c>
      <c r="O80" s="208">
        <v>0</v>
      </c>
      <c r="P80" s="208">
        <v>0</v>
      </c>
      <c r="Q80" s="208">
        <v>0</v>
      </c>
    </row>
    <row r="81" spans="1:17" x14ac:dyDescent="0.25">
      <c r="A81" s="154" t="s">
        <v>125</v>
      </c>
      <c r="B81" s="208">
        <v>0</v>
      </c>
      <c r="C81" s="208">
        <v>0</v>
      </c>
      <c r="D81" s="208">
        <v>0</v>
      </c>
      <c r="E81" s="208">
        <v>0</v>
      </c>
      <c r="F81" s="208">
        <v>0</v>
      </c>
      <c r="G81" s="208">
        <v>0</v>
      </c>
      <c r="H81" s="208">
        <v>0</v>
      </c>
      <c r="I81" s="208">
        <v>2.9853230625277747</v>
      </c>
      <c r="J81" s="208">
        <v>5.9452411652504296</v>
      </c>
      <c r="K81" s="208">
        <v>0</v>
      </c>
      <c r="L81" s="208">
        <v>0</v>
      </c>
      <c r="M81" s="208">
        <v>0</v>
      </c>
      <c r="N81" s="208">
        <v>0</v>
      </c>
      <c r="O81" s="208">
        <v>0</v>
      </c>
      <c r="P81" s="208">
        <v>0</v>
      </c>
      <c r="Q81" s="208">
        <v>0</v>
      </c>
    </row>
    <row r="82" spans="1:17" x14ac:dyDescent="0.25">
      <c r="A82" s="154" t="s">
        <v>29</v>
      </c>
      <c r="B82" s="208">
        <v>0</v>
      </c>
      <c r="C82" s="208">
        <v>0</v>
      </c>
      <c r="D82" s="208">
        <v>0</v>
      </c>
      <c r="E82" s="208">
        <v>0</v>
      </c>
      <c r="F82" s="208">
        <v>2.4508930893999405</v>
      </c>
      <c r="G82" s="208">
        <v>20.344760259916242</v>
      </c>
      <c r="H82" s="208">
        <v>14.13312418117961</v>
      </c>
      <c r="I82" s="208">
        <v>2.3633533067538792</v>
      </c>
      <c r="J82" s="208">
        <v>1.3857908460502983</v>
      </c>
      <c r="K82" s="208">
        <v>7.0902527914320359</v>
      </c>
      <c r="L82" s="208">
        <v>13.240805402452537</v>
      </c>
      <c r="M82" s="208">
        <v>46.404514306344147</v>
      </c>
      <c r="N82" s="208">
        <v>28.691937578689689</v>
      </c>
      <c r="O82" s="208">
        <v>0</v>
      </c>
      <c r="P82" s="208">
        <v>0</v>
      </c>
      <c r="Q82" s="208">
        <v>0</v>
      </c>
    </row>
    <row r="83" spans="1:17" x14ac:dyDescent="0.25">
      <c r="A83" s="154" t="s">
        <v>28</v>
      </c>
      <c r="B83" s="208">
        <v>0</v>
      </c>
      <c r="C83" s="208">
        <v>0</v>
      </c>
      <c r="D83" s="208">
        <v>0</v>
      </c>
      <c r="E83" s="208">
        <v>0</v>
      </c>
      <c r="F83" s="208">
        <v>0</v>
      </c>
      <c r="G83" s="208">
        <v>0</v>
      </c>
      <c r="H83" s="208">
        <v>0</v>
      </c>
      <c r="I83" s="208">
        <v>0</v>
      </c>
      <c r="J83" s="208">
        <v>0</v>
      </c>
      <c r="K83" s="208">
        <v>0</v>
      </c>
      <c r="L83" s="208">
        <v>0</v>
      </c>
      <c r="M83" s="208">
        <v>0</v>
      </c>
      <c r="N83" s="208">
        <v>0</v>
      </c>
      <c r="O83" s="208">
        <v>0</v>
      </c>
      <c r="P83" s="208">
        <v>0</v>
      </c>
      <c r="Q83" s="208">
        <v>0</v>
      </c>
    </row>
    <row r="84" spans="1:17" x14ac:dyDescent="0.25">
      <c r="A84" s="154" t="s">
        <v>26</v>
      </c>
      <c r="B84" s="208">
        <v>22.688570809329903</v>
      </c>
      <c r="C84" s="208">
        <v>30.358117661397387</v>
      </c>
      <c r="D84" s="208">
        <v>28.928471398843648</v>
      </c>
      <c r="E84" s="208">
        <v>21.982172128442443</v>
      </c>
      <c r="F84" s="208">
        <v>27.302132493109838</v>
      </c>
      <c r="G84" s="208">
        <v>8.6956060438695886</v>
      </c>
      <c r="H84" s="208">
        <v>12.34981575565935</v>
      </c>
      <c r="I84" s="208">
        <v>22.78017846862668</v>
      </c>
      <c r="J84" s="208">
        <v>24.135981183572206</v>
      </c>
      <c r="K84" s="208">
        <v>25.094731494711425</v>
      </c>
      <c r="L84" s="208">
        <v>29.155167055783004</v>
      </c>
      <c r="M84" s="208">
        <v>18.047224445591816</v>
      </c>
      <c r="N84" s="208">
        <v>29.104168818869681</v>
      </c>
      <c r="O84" s="208">
        <v>25.305946688015336</v>
      </c>
      <c r="P84" s="208">
        <v>25.830739084716434</v>
      </c>
      <c r="Q84" s="208">
        <v>37.955639584844889</v>
      </c>
    </row>
    <row r="85" spans="1:17" x14ac:dyDescent="0.25">
      <c r="A85" s="154" t="s">
        <v>86</v>
      </c>
      <c r="B85" s="208">
        <v>0</v>
      </c>
      <c r="C85" s="208">
        <v>0</v>
      </c>
      <c r="D85" s="208">
        <v>0</v>
      </c>
      <c r="E85" s="208">
        <v>0</v>
      </c>
      <c r="F85" s="208">
        <v>0</v>
      </c>
      <c r="G85" s="208">
        <v>0</v>
      </c>
      <c r="H85" s="208">
        <v>0</v>
      </c>
      <c r="I85" s="208">
        <v>0</v>
      </c>
      <c r="J85" s="208">
        <v>0</v>
      </c>
      <c r="K85" s="208">
        <v>0</v>
      </c>
      <c r="L85" s="208">
        <v>0</v>
      </c>
      <c r="M85" s="208">
        <v>0</v>
      </c>
      <c r="N85" s="208">
        <v>0</v>
      </c>
      <c r="O85" s="208">
        <v>0</v>
      </c>
      <c r="P85" s="208">
        <v>0</v>
      </c>
      <c r="Q85" s="208">
        <v>0</v>
      </c>
    </row>
    <row r="86" spans="1:17" x14ac:dyDescent="0.25">
      <c r="A86" s="152" t="s">
        <v>221</v>
      </c>
      <c r="B86" s="261">
        <v>2.1967698228892751</v>
      </c>
      <c r="C86" s="261">
        <v>3.5289904490579582</v>
      </c>
      <c r="D86" s="261">
        <v>2.8690519982597018</v>
      </c>
      <c r="E86" s="261">
        <v>2.3005160116836922</v>
      </c>
      <c r="F86" s="261">
        <v>3.0606328390571558</v>
      </c>
      <c r="G86" s="261">
        <v>2.8773757893676466</v>
      </c>
      <c r="H86" s="261">
        <v>2.5773984010619144</v>
      </c>
      <c r="I86" s="261">
        <v>2.97932885586639</v>
      </c>
      <c r="J86" s="261">
        <v>4.0270635848280207</v>
      </c>
      <c r="K86" s="261">
        <v>3.462800567772355</v>
      </c>
      <c r="L86" s="261">
        <v>4.1594117360876881</v>
      </c>
      <c r="M86" s="261">
        <v>5.5676092021733492</v>
      </c>
      <c r="N86" s="261">
        <v>5.3810663860235053</v>
      </c>
      <c r="O86" s="261">
        <v>3.104081477562123</v>
      </c>
      <c r="P86" s="261">
        <v>3.2747187761460852</v>
      </c>
      <c r="Q86" s="261">
        <v>4.0075843564110176</v>
      </c>
    </row>
    <row r="87" spans="1:17" x14ac:dyDescent="0.25">
      <c r="A87" s="156" t="s">
        <v>207</v>
      </c>
      <c r="B87" s="204">
        <v>4.3069665400963437</v>
      </c>
      <c r="C87" s="204">
        <v>5.7875025915922889</v>
      </c>
      <c r="D87" s="204">
        <v>5.4943306539424759</v>
      </c>
      <c r="E87" s="204">
        <v>4.1800609783058258</v>
      </c>
      <c r="F87" s="204">
        <v>5.6555229316963072</v>
      </c>
      <c r="G87" s="204">
        <v>5.5154667954746168</v>
      </c>
      <c r="H87" s="204">
        <v>5.0278041286771824</v>
      </c>
      <c r="I87" s="204">
        <v>5.3503793108766011</v>
      </c>
      <c r="J87" s="204">
        <v>6.0143228907524096</v>
      </c>
      <c r="K87" s="204">
        <v>6.1241437453591754</v>
      </c>
      <c r="L87" s="204">
        <v>8.0502954260595185</v>
      </c>
      <c r="M87" s="204">
        <v>12.206759120346026</v>
      </c>
      <c r="N87" s="204">
        <v>10.962446158579347</v>
      </c>
      <c r="O87" s="204">
        <v>4.8311338827767809</v>
      </c>
      <c r="P87" s="204">
        <v>4.9357599362385418</v>
      </c>
      <c r="Q87" s="204">
        <v>6.8804933593360129</v>
      </c>
    </row>
    <row r="88" spans="1:17" x14ac:dyDescent="0.25">
      <c r="A88" s="152" t="s">
        <v>220</v>
      </c>
      <c r="B88" s="261">
        <v>1.8356004893459084</v>
      </c>
      <c r="C88" s="261">
        <v>1.8173883364020853</v>
      </c>
      <c r="D88" s="261">
        <v>2.2666471559003107</v>
      </c>
      <c r="E88" s="261">
        <v>1.591980465161672</v>
      </c>
      <c r="F88" s="261">
        <v>2.212310987757006</v>
      </c>
      <c r="G88" s="261">
        <v>2.2784190324360138</v>
      </c>
      <c r="H88" s="261">
        <v>2.128230927482528</v>
      </c>
      <c r="I88" s="261">
        <v>1.9986343480269118</v>
      </c>
      <c r="J88" s="261">
        <v>1.4838763578208853</v>
      </c>
      <c r="K88" s="261">
        <v>2.2284931066152756</v>
      </c>
      <c r="L88" s="261">
        <v>3.3709572229608686</v>
      </c>
      <c r="M88" s="261">
        <v>5.9431987679010074</v>
      </c>
      <c r="N88" s="261">
        <v>4.9087464743029026</v>
      </c>
      <c r="O88" s="261">
        <v>1.3390422205193924</v>
      </c>
      <c r="P88" s="261">
        <v>1.2517013130741952</v>
      </c>
      <c r="Q88" s="261">
        <v>2.371960958373617</v>
      </c>
    </row>
    <row r="89" spans="1:17" x14ac:dyDescent="0.25">
      <c r="A89" s="154" t="s">
        <v>33</v>
      </c>
      <c r="B89" s="83">
        <v>0</v>
      </c>
      <c r="C89" s="83">
        <v>0</v>
      </c>
      <c r="D89" s="83">
        <v>0</v>
      </c>
      <c r="E89" s="83">
        <v>0</v>
      </c>
      <c r="F89" s="83">
        <v>0</v>
      </c>
      <c r="G89" s="83">
        <v>0</v>
      </c>
      <c r="H89" s="83">
        <v>0</v>
      </c>
      <c r="I89" s="83">
        <v>0</v>
      </c>
      <c r="J89" s="83">
        <v>0</v>
      </c>
      <c r="K89" s="83">
        <v>0</v>
      </c>
      <c r="L89" s="83">
        <v>0</v>
      </c>
      <c r="M89" s="83">
        <v>0</v>
      </c>
      <c r="N89" s="83">
        <v>0</v>
      </c>
      <c r="O89" s="83">
        <v>0</v>
      </c>
      <c r="P89" s="83">
        <v>0</v>
      </c>
      <c r="Q89" s="83">
        <v>0</v>
      </c>
    </row>
    <row r="90" spans="1:17" x14ac:dyDescent="0.25">
      <c r="A90" s="154" t="s">
        <v>30</v>
      </c>
      <c r="B90" s="208">
        <v>0</v>
      </c>
      <c r="C90" s="208">
        <v>0</v>
      </c>
      <c r="D90" s="208">
        <v>0</v>
      </c>
      <c r="E90" s="208">
        <v>0</v>
      </c>
      <c r="F90" s="208">
        <v>0</v>
      </c>
      <c r="G90" s="208">
        <v>0</v>
      </c>
      <c r="H90" s="208">
        <v>0</v>
      </c>
      <c r="I90" s="208">
        <v>0</v>
      </c>
      <c r="J90" s="208">
        <v>0</v>
      </c>
      <c r="K90" s="208">
        <v>0</v>
      </c>
      <c r="L90" s="208">
        <v>0</v>
      </c>
      <c r="M90" s="208">
        <v>1.5334160086093807</v>
      </c>
      <c r="N90" s="208">
        <v>0.48603142200959848</v>
      </c>
      <c r="O90" s="208">
        <v>0</v>
      </c>
      <c r="P90" s="208">
        <v>0</v>
      </c>
      <c r="Q90" s="208">
        <v>0</v>
      </c>
    </row>
    <row r="91" spans="1:17" x14ac:dyDescent="0.25">
      <c r="A91" s="154" t="s">
        <v>125</v>
      </c>
      <c r="B91" s="208">
        <v>1.8356004893459084</v>
      </c>
      <c r="C91" s="208">
        <v>1.8173883364020853</v>
      </c>
      <c r="D91" s="208">
        <v>2.2666471559003107</v>
      </c>
      <c r="E91" s="208">
        <v>1.591980465161672</v>
      </c>
      <c r="F91" s="208">
        <v>2.212310987757006</v>
      </c>
      <c r="G91" s="208">
        <v>2.2784190324360138</v>
      </c>
      <c r="H91" s="208">
        <v>2.128230927482528</v>
      </c>
      <c r="I91" s="208">
        <v>1.9986343480269118</v>
      </c>
      <c r="J91" s="208">
        <v>1.4838763578208853</v>
      </c>
      <c r="K91" s="208">
        <v>2.2284931066152756</v>
      </c>
      <c r="L91" s="208">
        <v>3.3709572229608686</v>
      </c>
      <c r="M91" s="208">
        <v>4.4097827592916268</v>
      </c>
      <c r="N91" s="208">
        <v>4.4227150522933041</v>
      </c>
      <c r="O91" s="208">
        <v>1.3390422205193924</v>
      </c>
      <c r="P91" s="208">
        <v>1.2517013130741952</v>
      </c>
      <c r="Q91" s="208">
        <v>2.371960958373617</v>
      </c>
    </row>
    <row r="92" spans="1:17" x14ac:dyDescent="0.25">
      <c r="A92" s="154" t="s">
        <v>29</v>
      </c>
      <c r="B92" s="208">
        <v>0</v>
      </c>
      <c r="C92" s="208">
        <v>0</v>
      </c>
      <c r="D92" s="208">
        <v>0</v>
      </c>
      <c r="E92" s="208">
        <v>0</v>
      </c>
      <c r="F92" s="208">
        <v>0</v>
      </c>
      <c r="G92" s="208">
        <v>0</v>
      </c>
      <c r="H92" s="208">
        <v>0</v>
      </c>
      <c r="I92" s="208">
        <v>0</v>
      </c>
      <c r="J92" s="208">
        <v>0</v>
      </c>
      <c r="K92" s="208">
        <v>0</v>
      </c>
      <c r="L92" s="208">
        <v>0</v>
      </c>
      <c r="M92" s="208">
        <v>0</v>
      </c>
      <c r="N92" s="208">
        <v>0</v>
      </c>
      <c r="O92" s="208">
        <v>0</v>
      </c>
      <c r="P92" s="208">
        <v>0</v>
      </c>
      <c r="Q92" s="208">
        <v>0</v>
      </c>
    </row>
    <row r="93" spans="1:17" x14ac:dyDescent="0.25">
      <c r="A93" s="154" t="s">
        <v>26</v>
      </c>
      <c r="B93" s="208">
        <v>0</v>
      </c>
      <c r="C93" s="208">
        <v>0</v>
      </c>
      <c r="D93" s="208">
        <v>0</v>
      </c>
      <c r="E93" s="208">
        <v>0</v>
      </c>
      <c r="F93" s="208">
        <v>0</v>
      </c>
      <c r="G93" s="208">
        <v>0</v>
      </c>
      <c r="H93" s="208">
        <v>0</v>
      </c>
      <c r="I93" s="208">
        <v>0</v>
      </c>
      <c r="J93" s="208">
        <v>0</v>
      </c>
      <c r="K93" s="208">
        <v>0</v>
      </c>
      <c r="L93" s="208">
        <v>0</v>
      </c>
      <c r="M93" s="208">
        <v>0</v>
      </c>
      <c r="N93" s="208">
        <v>0</v>
      </c>
      <c r="O93" s="208">
        <v>0</v>
      </c>
      <c r="P93" s="208">
        <v>0</v>
      </c>
      <c r="Q93" s="208">
        <v>0</v>
      </c>
    </row>
    <row r="94" spans="1:17" x14ac:dyDescent="0.25">
      <c r="A94" s="149" t="s">
        <v>219</v>
      </c>
      <c r="B94" s="262">
        <v>2.4713660507504351</v>
      </c>
      <c r="C94" s="262">
        <v>3.9701142551902038</v>
      </c>
      <c r="D94" s="262">
        <v>3.2276834980421651</v>
      </c>
      <c r="E94" s="262">
        <v>2.588080513144154</v>
      </c>
      <c r="F94" s="262">
        <v>3.4432119439393007</v>
      </c>
      <c r="G94" s="262">
        <v>3.237047763038603</v>
      </c>
      <c r="H94" s="262">
        <v>2.899573201194654</v>
      </c>
      <c r="I94" s="262">
        <v>3.3517449628496894</v>
      </c>
      <c r="J94" s="262">
        <v>4.5304465329315242</v>
      </c>
      <c r="K94" s="262">
        <v>3.8956506387438998</v>
      </c>
      <c r="L94" s="262">
        <v>4.6793382030986495</v>
      </c>
      <c r="M94" s="262">
        <v>6.263560352445019</v>
      </c>
      <c r="N94" s="262">
        <v>6.0536996842764443</v>
      </c>
      <c r="O94" s="262">
        <v>3.4920916622573888</v>
      </c>
      <c r="P94" s="262">
        <v>3.6840586231643462</v>
      </c>
      <c r="Q94" s="262">
        <v>4.5085324009623964</v>
      </c>
    </row>
    <row r="95" spans="1:17" hidden="1" x14ac:dyDescent="0.2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</row>
    <row r="96" spans="1:17" x14ac:dyDescent="0.2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</row>
    <row r="97" spans="1:17" ht="12.75" x14ac:dyDescent="0.25">
      <c r="A97" s="97" t="s">
        <v>36</v>
      </c>
      <c r="B97" s="96">
        <v>143.83637092448419</v>
      </c>
      <c r="C97" s="96">
        <v>142.95847686819945</v>
      </c>
      <c r="D97" s="96">
        <v>136.41304891772228</v>
      </c>
      <c r="E97" s="96">
        <v>128.3115864324094</v>
      </c>
      <c r="F97" s="96">
        <v>128.5055702998051</v>
      </c>
      <c r="G97" s="96">
        <v>118.29278577486937</v>
      </c>
      <c r="H97" s="96">
        <v>122.11914993210118</v>
      </c>
      <c r="I97" s="96">
        <v>119.74057996323292</v>
      </c>
      <c r="J97" s="96">
        <v>100.8690124957154</v>
      </c>
      <c r="K97" s="96">
        <v>94.912896122862037</v>
      </c>
      <c r="L97" s="96">
        <v>115.92975497688229</v>
      </c>
      <c r="M97" s="96">
        <v>125.41737034722149</v>
      </c>
      <c r="N97" s="96">
        <v>111.39894504106451</v>
      </c>
      <c r="O97" s="96">
        <v>83.544360599453242</v>
      </c>
      <c r="P97" s="96">
        <v>82.694120876822822</v>
      </c>
      <c r="Q97" s="96">
        <v>84.302617833657408</v>
      </c>
    </row>
    <row r="98" spans="1:17" x14ac:dyDescent="0.25">
      <c r="A98" s="132" t="s">
        <v>83</v>
      </c>
      <c r="B98" s="160">
        <v>1.031752473287012</v>
      </c>
      <c r="C98" s="160">
        <v>1.0254552526464045</v>
      </c>
      <c r="D98" s="160">
        <v>0.97850425247015349</v>
      </c>
      <c r="E98" s="160">
        <v>0.92039166312477905</v>
      </c>
      <c r="F98" s="160">
        <v>0.92178312853562705</v>
      </c>
      <c r="G98" s="160">
        <v>0.84852581798875648</v>
      </c>
      <c r="H98" s="160">
        <v>0.87597270543138672</v>
      </c>
      <c r="I98" s="160">
        <v>0.85891098847834635</v>
      </c>
      <c r="J98" s="160">
        <v>0.72354337398509494</v>
      </c>
      <c r="K98" s="160">
        <v>0.68081956387101006</v>
      </c>
      <c r="L98" s="160">
        <v>0.83157556504086649</v>
      </c>
      <c r="M98" s="160">
        <v>0.89963116572814061</v>
      </c>
      <c r="N98" s="160">
        <v>0.79907561855843179</v>
      </c>
      <c r="O98" s="160">
        <v>0.59927193743592433</v>
      </c>
      <c r="P98" s="160">
        <v>0.59317308405779401</v>
      </c>
      <c r="Q98" s="160">
        <v>0.60471099135357809</v>
      </c>
    </row>
    <row r="99" spans="1:17" x14ac:dyDescent="0.25">
      <c r="A99" s="76" t="s">
        <v>82</v>
      </c>
      <c r="B99" s="159">
        <v>1.0602943737858883</v>
      </c>
      <c r="C99" s="159">
        <v>1.0538229498847147</v>
      </c>
      <c r="D99" s="159">
        <v>1.0055731199890796</v>
      </c>
      <c r="E99" s="159">
        <v>0.94585293212974808</v>
      </c>
      <c r="F99" s="159">
        <v>0.94728289036550539</v>
      </c>
      <c r="G99" s="159">
        <v>0.87199902507553573</v>
      </c>
      <c r="H99" s="159">
        <v>0.90020518991334941</v>
      </c>
      <c r="I99" s="159">
        <v>0.88267148588955147</v>
      </c>
      <c r="J99" s="159">
        <v>0.74355912729956164</v>
      </c>
      <c r="K99" s="159">
        <v>0.69965342640374295</v>
      </c>
      <c r="L99" s="159">
        <v>0.85457986854311818</v>
      </c>
      <c r="M99" s="159">
        <v>0.92451812639235587</v>
      </c>
      <c r="N99" s="159">
        <v>0.8211808592886165</v>
      </c>
      <c r="O99" s="159">
        <v>0.61584990594379041</v>
      </c>
      <c r="P99" s="159">
        <v>0.60958233684092689</v>
      </c>
      <c r="Q99" s="159">
        <v>0.6214394232135998</v>
      </c>
    </row>
    <row r="100" spans="1:17" x14ac:dyDescent="0.25">
      <c r="A100" s="76" t="s">
        <v>81</v>
      </c>
      <c r="B100" s="159">
        <v>2.0752191230564496</v>
      </c>
      <c r="C100" s="159">
        <v>2.0625531852139538</v>
      </c>
      <c r="D100" s="159">
        <v>1.9681181187275383</v>
      </c>
      <c r="E100" s="159">
        <v>1.8512331489094913</v>
      </c>
      <c r="F100" s="159">
        <v>1.8540318779694411</v>
      </c>
      <c r="G100" s="159">
        <v>1.7066855175907532</v>
      </c>
      <c r="H100" s="159">
        <v>1.7618909153620457</v>
      </c>
      <c r="I100" s="159">
        <v>1.7275737683623154</v>
      </c>
      <c r="J100" s="159">
        <v>1.4553016202336395</v>
      </c>
      <c r="K100" s="159">
        <v>1.3693689279900052</v>
      </c>
      <c r="L100" s="159">
        <v>1.6725925641267878</v>
      </c>
      <c r="M100" s="159">
        <v>1.8094764462922319</v>
      </c>
      <c r="N100" s="159">
        <v>1.6072236775140993</v>
      </c>
      <c r="O100" s="159">
        <v>1.2053478103290858</v>
      </c>
      <c r="P100" s="159">
        <v>1.1930808592078619</v>
      </c>
      <c r="Q100" s="159">
        <v>1.2162876713844131</v>
      </c>
    </row>
    <row r="101" spans="1:17" x14ac:dyDescent="0.25">
      <c r="A101" s="76" t="s">
        <v>80</v>
      </c>
      <c r="B101" s="159">
        <v>0.82325977724096044</v>
      </c>
      <c r="C101" s="159">
        <v>0.81823507548734364</v>
      </c>
      <c r="D101" s="159">
        <v>0.78077175851248981</v>
      </c>
      <c r="E101" s="159">
        <v>0.7344023447257203</v>
      </c>
      <c r="F101" s="159">
        <v>0.73551262799019712</v>
      </c>
      <c r="G101" s="159">
        <v>0.67705888184122953</v>
      </c>
      <c r="H101" s="159">
        <v>0.69895940452181993</v>
      </c>
      <c r="I101" s="159">
        <v>0.68534545576785277</v>
      </c>
      <c r="J101" s="159">
        <v>0.57733242450434219</v>
      </c>
      <c r="K101" s="159">
        <v>0.54324208277213271</v>
      </c>
      <c r="L101" s="159">
        <v>0.66353387286150689</v>
      </c>
      <c r="M101" s="159">
        <v>0.71783705130052711</v>
      </c>
      <c r="N101" s="159">
        <v>0.63760139448689068</v>
      </c>
      <c r="O101" s="159">
        <v>0.47817329688437427</v>
      </c>
      <c r="P101" s="159">
        <v>0.47330687707584318</v>
      </c>
      <c r="Q101" s="159">
        <v>0.48251324704934334</v>
      </c>
    </row>
    <row r="102" spans="1:17" x14ac:dyDescent="0.25">
      <c r="A102" s="129" t="s">
        <v>79</v>
      </c>
      <c r="B102" s="158">
        <v>0.93134838842198864</v>
      </c>
      <c r="C102" s="158">
        <v>0.92566397627177333</v>
      </c>
      <c r="D102" s="158">
        <v>0.88328197140035125</v>
      </c>
      <c r="E102" s="158">
        <v>0.83082455759700435</v>
      </c>
      <c r="F102" s="158">
        <v>0.83208061377471298</v>
      </c>
      <c r="G102" s="158">
        <v>0.76595227399899868</v>
      </c>
      <c r="H102" s="158">
        <v>0.79072819172028574</v>
      </c>
      <c r="I102" s="158">
        <v>0.77532682075259451</v>
      </c>
      <c r="J102" s="158">
        <v>0.65313238665430329</v>
      </c>
      <c r="K102" s="158">
        <v>0.61456620656051342</v>
      </c>
      <c r="L102" s="158">
        <v>0.75065152001479096</v>
      </c>
      <c r="M102" s="158">
        <v>0.81208434975277333</v>
      </c>
      <c r="N102" s="158">
        <v>0.72131427725172348</v>
      </c>
      <c r="O102" s="158">
        <v>0.54095431569875252</v>
      </c>
      <c r="P102" s="158">
        <v>0.53544896687526233</v>
      </c>
      <c r="Q102" s="158">
        <v>0.54586407286619465</v>
      </c>
    </row>
    <row r="103" spans="1:17" x14ac:dyDescent="0.25">
      <c r="A103" s="92" t="s">
        <v>125</v>
      </c>
      <c r="B103" s="91">
        <v>0.18626967768439776</v>
      </c>
      <c r="C103" s="91">
        <v>0.18513279525435467</v>
      </c>
      <c r="D103" s="91">
        <v>0.17665639428007024</v>
      </c>
      <c r="E103" s="91">
        <v>0.16616491151940088</v>
      </c>
      <c r="F103" s="91">
        <v>0.16641612275494261</v>
      </c>
      <c r="G103" s="91">
        <v>0.15319045479979976</v>
      </c>
      <c r="H103" s="91">
        <v>0.15814563834405715</v>
      </c>
      <c r="I103" s="91">
        <v>0.15506536415051889</v>
      </c>
      <c r="J103" s="91">
        <v>0.13062647733086066</v>
      </c>
      <c r="K103" s="91">
        <v>0.1229132413121027</v>
      </c>
      <c r="L103" s="91">
        <v>0.15013030400295821</v>
      </c>
      <c r="M103" s="91">
        <v>0.16241686995055468</v>
      </c>
      <c r="N103" s="91">
        <v>0.1442628554503447</v>
      </c>
      <c r="O103" s="91">
        <v>0.1081908631397505</v>
      </c>
      <c r="P103" s="91">
        <v>0.10708979337505249</v>
      </c>
      <c r="Q103" s="91">
        <v>0.10917281457323895</v>
      </c>
    </row>
    <row r="104" spans="1:17" x14ac:dyDescent="0.25">
      <c r="A104" s="92" t="s">
        <v>26</v>
      </c>
      <c r="B104" s="91">
        <v>0.27940451652659654</v>
      </c>
      <c r="C104" s="91">
        <v>0.277699192881532</v>
      </c>
      <c r="D104" s="91">
        <v>0.26498459142010533</v>
      </c>
      <c r="E104" s="91">
        <v>0.24924736727910132</v>
      </c>
      <c r="F104" s="91">
        <v>0.24962418413241388</v>
      </c>
      <c r="G104" s="91">
        <v>0.22978568219969958</v>
      </c>
      <c r="H104" s="91">
        <v>0.23721845751608572</v>
      </c>
      <c r="I104" s="91">
        <v>0.23259804622577832</v>
      </c>
      <c r="J104" s="91">
        <v>0.19593971599629095</v>
      </c>
      <c r="K104" s="91">
        <v>0.184369861968154</v>
      </c>
      <c r="L104" s="91">
        <v>0.22519545600443727</v>
      </c>
      <c r="M104" s="91">
        <v>0.24362530492583201</v>
      </c>
      <c r="N104" s="91">
        <v>0.21639428317551701</v>
      </c>
      <c r="O104" s="91">
        <v>0.16228629470962574</v>
      </c>
      <c r="P104" s="91">
        <v>0.16063469006257869</v>
      </c>
      <c r="Q104" s="91">
        <v>0.16375922185985839</v>
      </c>
    </row>
    <row r="105" spans="1:17" x14ac:dyDescent="0.25">
      <c r="A105" s="92" t="s">
        <v>126</v>
      </c>
      <c r="B105" s="91">
        <v>0</v>
      </c>
      <c r="C105" s="91">
        <v>0</v>
      </c>
      <c r="D105" s="91">
        <v>0</v>
      </c>
      <c r="E105" s="91">
        <v>0</v>
      </c>
      <c r="F105" s="91">
        <v>0</v>
      </c>
      <c r="G105" s="91">
        <v>0</v>
      </c>
      <c r="H105" s="91">
        <v>0</v>
      </c>
      <c r="I105" s="91">
        <v>0</v>
      </c>
      <c r="J105" s="91">
        <v>0</v>
      </c>
      <c r="K105" s="91">
        <v>0</v>
      </c>
      <c r="L105" s="91">
        <v>0</v>
      </c>
      <c r="M105" s="91">
        <v>0</v>
      </c>
      <c r="N105" s="91">
        <v>0</v>
      </c>
      <c r="O105" s="91">
        <v>0</v>
      </c>
      <c r="P105" s="91">
        <v>0</v>
      </c>
      <c r="Q105" s="91">
        <v>0</v>
      </c>
    </row>
    <row r="106" spans="1:17" x14ac:dyDescent="0.25">
      <c r="A106" s="92" t="s">
        <v>21</v>
      </c>
      <c r="B106" s="157">
        <v>0.46567419421099432</v>
      </c>
      <c r="C106" s="157">
        <v>0.46283198813588672</v>
      </c>
      <c r="D106" s="157">
        <v>0.44164098570017568</v>
      </c>
      <c r="E106" s="157">
        <v>0.41541227879850223</v>
      </c>
      <c r="F106" s="157">
        <v>0.41604030688735655</v>
      </c>
      <c r="G106" s="157">
        <v>0.38297613699949934</v>
      </c>
      <c r="H106" s="157">
        <v>0.39536409586014287</v>
      </c>
      <c r="I106" s="157">
        <v>0.38766341037629731</v>
      </c>
      <c r="J106" s="157">
        <v>0.3265661933271517</v>
      </c>
      <c r="K106" s="157">
        <v>0.30728310328025671</v>
      </c>
      <c r="L106" s="157">
        <v>0.37532576000739548</v>
      </c>
      <c r="M106" s="157">
        <v>0.40604217487638661</v>
      </c>
      <c r="N106" s="157">
        <v>0.3606571386258618</v>
      </c>
      <c r="O106" s="157">
        <v>0.27047715784937626</v>
      </c>
      <c r="P106" s="157">
        <v>0.26772448343763117</v>
      </c>
      <c r="Q106" s="157">
        <v>0.27293203643309732</v>
      </c>
    </row>
    <row r="107" spans="1:17" x14ac:dyDescent="0.25">
      <c r="A107" s="156" t="s">
        <v>206</v>
      </c>
      <c r="B107" s="204">
        <v>91.885252568807772</v>
      </c>
      <c r="C107" s="204">
        <v>80.420803751003035</v>
      </c>
      <c r="D107" s="204">
        <v>85.881724173732593</v>
      </c>
      <c r="E107" s="204">
        <v>78.021943248664613</v>
      </c>
      <c r="F107" s="204">
        <v>79.041053465996924</v>
      </c>
      <c r="G107" s="204">
        <v>74.518096034821525</v>
      </c>
      <c r="H107" s="204">
        <v>77.772019460749306</v>
      </c>
      <c r="I107" s="204">
        <v>72.216108223819077</v>
      </c>
      <c r="J107" s="204">
        <v>52.096426159607375</v>
      </c>
      <c r="K107" s="204">
        <v>56.618715670386628</v>
      </c>
      <c r="L107" s="204">
        <v>73.4726006775157</v>
      </c>
      <c r="M107" s="204">
        <v>85.259932096118931</v>
      </c>
      <c r="N107" s="204">
        <v>72.790300413540606</v>
      </c>
      <c r="O107" s="204">
        <v>44.892424039071415</v>
      </c>
      <c r="P107" s="204">
        <v>43.099623405629984</v>
      </c>
      <c r="Q107" s="204">
        <v>48.227300732098939</v>
      </c>
    </row>
    <row r="108" spans="1:17" x14ac:dyDescent="0.25">
      <c r="A108" s="152" t="s">
        <v>218</v>
      </c>
      <c r="B108" s="151">
        <v>68.934432168027641</v>
      </c>
      <c r="C108" s="151">
        <v>50.696650837679471</v>
      </c>
      <c r="D108" s="151">
        <v>63.315612165176915</v>
      </c>
      <c r="E108" s="151">
        <v>55.046468893249369</v>
      </c>
      <c r="F108" s="151">
        <v>56.6022186307558</v>
      </c>
      <c r="G108" s="151">
        <v>54.97765728733507</v>
      </c>
      <c r="H108" s="151">
        <v>58.134345528566293</v>
      </c>
      <c r="I108" s="151">
        <v>50.398674303465377</v>
      </c>
      <c r="J108" s="151">
        <v>28.177108403109084</v>
      </c>
      <c r="K108" s="151">
        <v>38.929576530684443</v>
      </c>
      <c r="L108" s="151">
        <v>54.603441831591496</v>
      </c>
      <c r="M108" s="151">
        <v>68.507760118391005</v>
      </c>
      <c r="N108" s="151">
        <v>56.046637070360063</v>
      </c>
      <c r="O108" s="151">
        <v>26.186971887396993</v>
      </c>
      <c r="P108" s="151">
        <v>23.737499591309962</v>
      </c>
      <c r="Q108" s="151">
        <v>31.20820167253083</v>
      </c>
    </row>
    <row r="109" spans="1:17" x14ac:dyDescent="0.25">
      <c r="A109" s="154" t="s">
        <v>33</v>
      </c>
      <c r="B109" s="83">
        <v>0</v>
      </c>
      <c r="C109" s="83">
        <v>0</v>
      </c>
      <c r="D109" s="83">
        <v>0</v>
      </c>
      <c r="E109" s="83">
        <v>0</v>
      </c>
      <c r="F109" s="83">
        <v>0</v>
      </c>
      <c r="G109" s="83">
        <v>0</v>
      </c>
      <c r="H109" s="83">
        <v>0</v>
      </c>
      <c r="I109" s="83">
        <v>0</v>
      </c>
      <c r="J109" s="83">
        <v>0</v>
      </c>
      <c r="K109" s="83">
        <v>0</v>
      </c>
      <c r="L109" s="83">
        <v>0</v>
      </c>
      <c r="M109" s="83">
        <v>0</v>
      </c>
      <c r="N109" s="83">
        <v>0</v>
      </c>
      <c r="O109" s="83">
        <v>0</v>
      </c>
      <c r="P109" s="83">
        <v>0</v>
      </c>
      <c r="Q109" s="83">
        <v>0</v>
      </c>
    </row>
    <row r="110" spans="1:17" x14ac:dyDescent="0.25">
      <c r="A110" s="154" t="s">
        <v>30</v>
      </c>
      <c r="B110" s="208">
        <v>40.770342699801077</v>
      </c>
      <c r="C110" s="208">
        <v>29.564899940909918</v>
      </c>
      <c r="D110" s="208">
        <v>35.564363972917761</v>
      </c>
      <c r="E110" s="208">
        <v>31.826587831621708</v>
      </c>
      <c r="F110" s="208">
        <v>28.575469999999999</v>
      </c>
      <c r="G110" s="208">
        <v>28.566020525002038</v>
      </c>
      <c r="H110" s="208">
        <v>27.481999999999999</v>
      </c>
      <c r="I110" s="208">
        <v>27.832345004796842</v>
      </c>
      <c r="J110" s="208">
        <v>22.409636513615016</v>
      </c>
      <c r="K110" s="208">
        <v>19.788959999999999</v>
      </c>
      <c r="L110" s="208">
        <v>20.875313229857344</v>
      </c>
      <c r="M110" s="208">
        <v>18.243961812573595</v>
      </c>
      <c r="N110" s="208">
        <v>20.389181296674391</v>
      </c>
      <c r="O110" s="208">
        <v>18.001312882044623</v>
      </c>
      <c r="P110" s="208">
        <v>17.972904534506391</v>
      </c>
      <c r="Q110" s="208">
        <v>18.678007950448158</v>
      </c>
    </row>
    <row r="111" spans="1:17" x14ac:dyDescent="0.25">
      <c r="A111" s="154" t="s">
        <v>125</v>
      </c>
      <c r="B111" s="208">
        <v>28.164089468226564</v>
      </c>
      <c r="C111" s="208">
        <v>21.131750896769553</v>
      </c>
      <c r="D111" s="208">
        <v>27.751248192259155</v>
      </c>
      <c r="E111" s="208">
        <v>23.21988106162766</v>
      </c>
      <c r="F111" s="208">
        <v>24.897188768493464</v>
      </c>
      <c r="G111" s="208">
        <v>22.650113124960171</v>
      </c>
      <c r="H111" s="208">
        <v>27.173600048016773</v>
      </c>
      <c r="I111" s="208">
        <v>22.566329298668535</v>
      </c>
      <c r="J111" s="208">
        <v>5.7674718894940691</v>
      </c>
      <c r="K111" s="208">
        <v>10.543964926016457</v>
      </c>
      <c r="L111" s="208">
        <v>12.253969086006261</v>
      </c>
      <c r="M111" s="208">
        <v>0</v>
      </c>
      <c r="N111" s="208">
        <v>0</v>
      </c>
      <c r="O111" s="208">
        <v>8.1856590053523721</v>
      </c>
      <c r="P111" s="208">
        <v>5.7645950568035698</v>
      </c>
      <c r="Q111" s="208">
        <v>9.1105680706989904</v>
      </c>
    </row>
    <row r="112" spans="1:17" x14ac:dyDescent="0.25">
      <c r="A112" s="154" t="s">
        <v>29</v>
      </c>
      <c r="B112" s="208">
        <v>0</v>
      </c>
      <c r="C112" s="208">
        <v>0</v>
      </c>
      <c r="D112" s="208">
        <v>0</v>
      </c>
      <c r="E112" s="208">
        <v>0</v>
      </c>
      <c r="F112" s="208">
        <v>0</v>
      </c>
      <c r="G112" s="208">
        <v>0</v>
      </c>
      <c r="H112" s="208">
        <v>0</v>
      </c>
      <c r="I112" s="208">
        <v>0</v>
      </c>
      <c r="J112" s="208">
        <v>0</v>
      </c>
      <c r="K112" s="208">
        <v>0</v>
      </c>
      <c r="L112" s="208">
        <v>0</v>
      </c>
      <c r="M112" s="208">
        <v>0</v>
      </c>
      <c r="N112" s="208">
        <v>0</v>
      </c>
      <c r="O112" s="208">
        <v>0</v>
      </c>
      <c r="P112" s="208">
        <v>0</v>
      </c>
      <c r="Q112" s="208">
        <v>0</v>
      </c>
    </row>
    <row r="113" spans="1:17" x14ac:dyDescent="0.25">
      <c r="A113" s="154" t="s">
        <v>26</v>
      </c>
      <c r="B113" s="208">
        <v>0</v>
      </c>
      <c r="C113" s="208">
        <v>0</v>
      </c>
      <c r="D113" s="208">
        <v>0</v>
      </c>
      <c r="E113" s="208">
        <v>0</v>
      </c>
      <c r="F113" s="208">
        <v>3.1295598622623437</v>
      </c>
      <c r="G113" s="208">
        <v>3.7615236373728607</v>
      </c>
      <c r="H113" s="208">
        <v>3.4787454805495202</v>
      </c>
      <c r="I113" s="208">
        <v>0</v>
      </c>
      <c r="J113" s="208">
        <v>0</v>
      </c>
      <c r="K113" s="208">
        <v>8.5966516046679864</v>
      </c>
      <c r="L113" s="208">
        <v>21.474159515727887</v>
      </c>
      <c r="M113" s="208">
        <v>50.26379830581741</v>
      </c>
      <c r="N113" s="208">
        <v>35.657455773685669</v>
      </c>
      <c r="O113" s="208">
        <v>0</v>
      </c>
      <c r="P113" s="208">
        <v>0</v>
      </c>
      <c r="Q113" s="208">
        <v>3.4196256513836794</v>
      </c>
    </row>
    <row r="114" spans="1:17" x14ac:dyDescent="0.25">
      <c r="A114" s="152" t="s">
        <v>217</v>
      </c>
      <c r="B114" s="151">
        <v>22.950820400780128</v>
      </c>
      <c r="C114" s="151">
        <v>29.724152913323561</v>
      </c>
      <c r="D114" s="151">
        <v>22.566112008555674</v>
      </c>
      <c r="E114" s="151">
        <v>22.975474355415248</v>
      </c>
      <c r="F114" s="151">
        <v>22.438834835241131</v>
      </c>
      <c r="G114" s="151">
        <v>19.540438747486448</v>
      </c>
      <c r="H114" s="151">
        <v>19.637673932183016</v>
      </c>
      <c r="I114" s="151">
        <v>21.817433920353693</v>
      </c>
      <c r="J114" s="151">
        <v>23.919317756498288</v>
      </c>
      <c r="K114" s="151">
        <v>17.689139139702185</v>
      </c>
      <c r="L114" s="151">
        <v>18.869158845924201</v>
      </c>
      <c r="M114" s="151">
        <v>16.752171977727922</v>
      </c>
      <c r="N114" s="151">
        <v>16.743663343180543</v>
      </c>
      <c r="O114" s="151">
        <v>18.705452151674418</v>
      </c>
      <c r="P114" s="151">
        <v>19.362123814320025</v>
      </c>
      <c r="Q114" s="151">
        <v>17.019099059568113</v>
      </c>
    </row>
    <row r="115" spans="1:17" x14ac:dyDescent="0.25">
      <c r="A115" s="156" t="s">
        <v>205</v>
      </c>
      <c r="B115" s="204">
        <v>18.647541575633856</v>
      </c>
      <c r="C115" s="204">
        <v>24.150874242075396</v>
      </c>
      <c r="D115" s="204">
        <v>18.33496600695149</v>
      </c>
      <c r="E115" s="204">
        <v>18.66757291377489</v>
      </c>
      <c r="F115" s="204">
        <v>18.231553303633422</v>
      </c>
      <c r="G115" s="204">
        <v>15.876606482332743</v>
      </c>
      <c r="H115" s="204">
        <v>15.955610069898704</v>
      </c>
      <c r="I115" s="204">
        <v>17.726665060287377</v>
      </c>
      <c r="J115" s="204">
        <v>19.434445677154862</v>
      </c>
      <c r="K115" s="204">
        <v>14.372425551008028</v>
      </c>
      <c r="L115" s="204">
        <v>15.331191562313418</v>
      </c>
      <c r="M115" s="204">
        <v>13.61113973190394</v>
      </c>
      <c r="N115" s="204">
        <v>13.604226466334193</v>
      </c>
      <c r="O115" s="204">
        <v>15.198179873235468</v>
      </c>
      <c r="P115" s="204">
        <v>15.731725599135023</v>
      </c>
      <c r="Q115" s="204">
        <v>13.828017985899095</v>
      </c>
    </row>
    <row r="116" spans="1:17" x14ac:dyDescent="0.25">
      <c r="A116" s="156" t="s">
        <v>204</v>
      </c>
      <c r="B116" s="204">
        <v>10.742357853684666</v>
      </c>
      <c r="C116" s="204">
        <v>10.951057573457254</v>
      </c>
      <c r="D116" s="204">
        <v>10.219678309735713</v>
      </c>
      <c r="E116" s="204">
        <v>9.6821467158070806</v>
      </c>
      <c r="F116" s="204">
        <v>9.6741171359894551</v>
      </c>
      <c r="G116" s="204">
        <v>8.8610436492921441</v>
      </c>
      <c r="H116" s="204">
        <v>9.1264503936716039</v>
      </c>
      <c r="I116" s="204">
        <v>9.0503385676193719</v>
      </c>
      <c r="J116" s="204">
        <v>7.8437663528149661</v>
      </c>
      <c r="K116" s="204">
        <v>7.1894788175858846</v>
      </c>
      <c r="L116" s="204">
        <v>8.6728891831710548</v>
      </c>
      <c r="M116" s="204">
        <v>9.2374266958798312</v>
      </c>
      <c r="N116" s="204">
        <v>8.2788664102840581</v>
      </c>
      <c r="O116" s="204">
        <v>6.452706610890484</v>
      </c>
      <c r="P116" s="204">
        <v>6.4206399826181126</v>
      </c>
      <c r="Q116" s="204">
        <v>6.4376368916053606</v>
      </c>
    </row>
    <row r="117" spans="1:17" x14ac:dyDescent="0.25">
      <c r="A117" s="152" t="s">
        <v>216</v>
      </c>
      <c r="B117" s="151">
        <v>5.2915380084993862</v>
      </c>
      <c r="C117" s="151">
        <v>3.8915712565429081</v>
      </c>
      <c r="D117" s="151">
        <v>4.86022670770374</v>
      </c>
      <c r="E117" s="151">
        <v>4.2254715563959593</v>
      </c>
      <c r="F117" s="151">
        <v>4.3448938626196876</v>
      </c>
      <c r="G117" s="151">
        <v>4.2201894467641123</v>
      </c>
      <c r="H117" s="151">
        <v>4.4625028347781388</v>
      </c>
      <c r="I117" s="151">
        <v>3.8686980115353706</v>
      </c>
      <c r="J117" s="151">
        <v>2.162928385646623</v>
      </c>
      <c r="K117" s="151">
        <v>2.988308271906615</v>
      </c>
      <c r="L117" s="151">
        <v>4.1914639572640562</v>
      </c>
      <c r="M117" s="151">
        <v>5.2587858511694492</v>
      </c>
      <c r="N117" s="151">
        <v>4.3022463662786787</v>
      </c>
      <c r="O117" s="151">
        <v>2.0101617248678103</v>
      </c>
      <c r="P117" s="151">
        <v>1.8221355767171068</v>
      </c>
      <c r="Q117" s="151">
        <v>2.3956008649579337</v>
      </c>
    </row>
    <row r="118" spans="1:17" x14ac:dyDescent="0.25">
      <c r="A118" s="154" t="s">
        <v>33</v>
      </c>
      <c r="B118" s="83">
        <v>0</v>
      </c>
      <c r="C118" s="83">
        <v>0</v>
      </c>
      <c r="D118" s="83">
        <v>0</v>
      </c>
      <c r="E118" s="83">
        <v>0</v>
      </c>
      <c r="F118" s="83">
        <v>0</v>
      </c>
      <c r="G118" s="83">
        <v>0</v>
      </c>
      <c r="H118" s="83">
        <v>0</v>
      </c>
      <c r="I118" s="83">
        <v>0</v>
      </c>
      <c r="J118" s="83">
        <v>0</v>
      </c>
      <c r="K118" s="83">
        <v>0</v>
      </c>
      <c r="L118" s="83">
        <v>0</v>
      </c>
      <c r="M118" s="83">
        <v>0</v>
      </c>
      <c r="N118" s="83">
        <v>0</v>
      </c>
      <c r="O118" s="83">
        <v>0</v>
      </c>
      <c r="P118" s="83">
        <v>0</v>
      </c>
      <c r="Q118" s="83">
        <v>0</v>
      </c>
    </row>
    <row r="119" spans="1:17" x14ac:dyDescent="0.25">
      <c r="A119" s="154" t="s">
        <v>30</v>
      </c>
      <c r="B119" s="208">
        <v>3.1789144620857925</v>
      </c>
      <c r="C119" s="208">
        <v>2.3018600590900817</v>
      </c>
      <c r="D119" s="208">
        <v>0.73070602708224186</v>
      </c>
      <c r="E119" s="208">
        <v>2.2625721683782913</v>
      </c>
      <c r="F119" s="208">
        <v>0</v>
      </c>
      <c r="G119" s="208">
        <v>0</v>
      </c>
      <c r="H119" s="208">
        <v>0</v>
      </c>
      <c r="I119" s="208">
        <v>1.8465649952031491</v>
      </c>
      <c r="J119" s="208">
        <v>0.68106348638497494</v>
      </c>
      <c r="K119" s="208">
        <v>0</v>
      </c>
      <c r="L119" s="208">
        <v>0</v>
      </c>
      <c r="M119" s="208">
        <v>0</v>
      </c>
      <c r="N119" s="208">
        <v>0</v>
      </c>
      <c r="O119" s="208">
        <v>1.7752105043033914</v>
      </c>
      <c r="P119" s="208">
        <v>1.803284147129169</v>
      </c>
      <c r="Q119" s="208">
        <v>0</v>
      </c>
    </row>
    <row r="120" spans="1:17" x14ac:dyDescent="0.25">
      <c r="A120" s="154" t="s">
        <v>125</v>
      </c>
      <c r="B120" s="208">
        <v>0</v>
      </c>
      <c r="C120" s="208">
        <v>0</v>
      </c>
      <c r="D120" s="208">
        <v>0</v>
      </c>
      <c r="E120" s="208">
        <v>0</v>
      </c>
      <c r="F120" s="208">
        <v>0</v>
      </c>
      <c r="G120" s="208">
        <v>0</v>
      </c>
      <c r="H120" s="208">
        <v>0</v>
      </c>
      <c r="I120" s="208">
        <v>0</v>
      </c>
      <c r="J120" s="208">
        <v>0</v>
      </c>
      <c r="K120" s="208">
        <v>0</v>
      </c>
      <c r="L120" s="208">
        <v>0</v>
      </c>
      <c r="M120" s="208">
        <v>0</v>
      </c>
      <c r="N120" s="208">
        <v>0</v>
      </c>
      <c r="O120" s="208">
        <v>0</v>
      </c>
      <c r="P120" s="208">
        <v>0</v>
      </c>
      <c r="Q120" s="208">
        <v>0</v>
      </c>
    </row>
    <row r="121" spans="1:17" x14ac:dyDescent="0.25">
      <c r="A121" s="154" t="s">
        <v>29</v>
      </c>
      <c r="B121" s="208">
        <v>0</v>
      </c>
      <c r="C121" s="208">
        <v>0</v>
      </c>
      <c r="D121" s="208">
        <v>0</v>
      </c>
      <c r="E121" s="208">
        <v>0</v>
      </c>
      <c r="F121" s="208">
        <v>0</v>
      </c>
      <c r="G121" s="208">
        <v>0</v>
      </c>
      <c r="H121" s="208">
        <v>0</v>
      </c>
      <c r="I121" s="208">
        <v>0</v>
      </c>
      <c r="J121" s="208">
        <v>0</v>
      </c>
      <c r="K121" s="208">
        <v>0</v>
      </c>
      <c r="L121" s="208">
        <v>0</v>
      </c>
      <c r="M121" s="208">
        <v>0</v>
      </c>
      <c r="N121" s="208">
        <v>0</v>
      </c>
      <c r="O121" s="208">
        <v>0</v>
      </c>
      <c r="P121" s="208">
        <v>0</v>
      </c>
      <c r="Q121" s="208">
        <v>0</v>
      </c>
    </row>
    <row r="122" spans="1:17" x14ac:dyDescent="0.25">
      <c r="A122" s="154" t="s">
        <v>26</v>
      </c>
      <c r="B122" s="208">
        <v>2.1126235464135936</v>
      </c>
      <c r="C122" s="208">
        <v>1.5897111974528264</v>
      </c>
      <c r="D122" s="208">
        <v>4.1295206806214981</v>
      </c>
      <c r="E122" s="208">
        <v>1.9628993880176679</v>
      </c>
      <c r="F122" s="208">
        <v>4.3448938626196876</v>
      </c>
      <c r="G122" s="208">
        <v>4.2201894467641123</v>
      </c>
      <c r="H122" s="208">
        <v>4.4625028347781388</v>
      </c>
      <c r="I122" s="208">
        <v>2.0221330163322215</v>
      </c>
      <c r="J122" s="208">
        <v>1.4818648992616481</v>
      </c>
      <c r="K122" s="208">
        <v>2.988308271906615</v>
      </c>
      <c r="L122" s="208">
        <v>4.1914639572640562</v>
      </c>
      <c r="M122" s="208">
        <v>5.2587858511694492</v>
      </c>
      <c r="N122" s="208">
        <v>4.3022463662786787</v>
      </c>
      <c r="O122" s="208">
        <v>0.23495122056441886</v>
      </c>
      <c r="P122" s="208">
        <v>1.885142958793784E-2</v>
      </c>
      <c r="Q122" s="208">
        <v>2.3956008649579337</v>
      </c>
    </row>
    <row r="123" spans="1:17" x14ac:dyDescent="0.25">
      <c r="A123" s="152" t="s">
        <v>215</v>
      </c>
      <c r="B123" s="261">
        <v>5.4508198451852801</v>
      </c>
      <c r="C123" s="261">
        <v>7.059486316914346</v>
      </c>
      <c r="D123" s="261">
        <v>5.3594516020319727</v>
      </c>
      <c r="E123" s="261">
        <v>5.4566751594111214</v>
      </c>
      <c r="F123" s="261">
        <v>5.3292232733697684</v>
      </c>
      <c r="G123" s="261">
        <v>4.6408542025280317</v>
      </c>
      <c r="H123" s="261">
        <v>4.663947558893466</v>
      </c>
      <c r="I123" s="261">
        <v>5.1816405560840018</v>
      </c>
      <c r="J123" s="261">
        <v>5.6808379671683431</v>
      </c>
      <c r="K123" s="261">
        <v>4.2011705456792692</v>
      </c>
      <c r="L123" s="261">
        <v>4.4814252259069978</v>
      </c>
      <c r="M123" s="261">
        <v>3.9786408447103816</v>
      </c>
      <c r="N123" s="261">
        <v>3.9766200440053789</v>
      </c>
      <c r="O123" s="261">
        <v>4.4425448860226737</v>
      </c>
      <c r="P123" s="261">
        <v>4.5985044059010063</v>
      </c>
      <c r="Q123" s="261">
        <v>4.0420360266474269</v>
      </c>
    </row>
    <row r="124" spans="1:17" x14ac:dyDescent="0.25">
      <c r="A124" s="243" t="s">
        <v>203</v>
      </c>
      <c r="B124" s="242">
        <v>16.639344790565595</v>
      </c>
      <c r="C124" s="242">
        <v>21.550010862159585</v>
      </c>
      <c r="D124" s="242">
        <v>16.360431206202868</v>
      </c>
      <c r="E124" s="242">
        <v>16.657218907676057</v>
      </c>
      <c r="F124" s="242">
        <v>16.268155255549821</v>
      </c>
      <c r="G124" s="242">
        <v>14.166818091927679</v>
      </c>
      <c r="H124" s="242">
        <v>14.237313600832689</v>
      </c>
      <c r="I124" s="242">
        <v>15.817639592256429</v>
      </c>
      <c r="J124" s="242">
        <v>17.34150537346126</v>
      </c>
      <c r="K124" s="242">
        <v>12.824625876284086</v>
      </c>
      <c r="L124" s="242">
        <v>13.680140163295048</v>
      </c>
      <c r="M124" s="242">
        <v>12.145324683852746</v>
      </c>
      <c r="N124" s="242">
        <v>12.139155923805895</v>
      </c>
      <c r="O124" s="242">
        <v>13.561452809963955</v>
      </c>
      <c r="P124" s="242">
        <v>14.03753976538202</v>
      </c>
      <c r="Q124" s="242">
        <v>12.338846818186886</v>
      </c>
    </row>
    <row r="125" spans="1:17" hidden="1" x14ac:dyDescent="0.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</row>
    <row r="126" spans="1:17" x14ac:dyDescent="0.2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</row>
    <row r="127" spans="1:17" ht="12.75" x14ac:dyDescent="0.25">
      <c r="A127" s="80" t="s">
        <v>124</v>
      </c>
      <c r="B127" s="233"/>
      <c r="C127" s="233"/>
      <c r="D127" s="233"/>
      <c r="E127" s="233"/>
      <c r="F127" s="233"/>
      <c r="G127" s="233"/>
      <c r="H127" s="233"/>
      <c r="I127" s="233"/>
      <c r="J127" s="233"/>
      <c r="K127" s="233"/>
      <c r="L127" s="233"/>
      <c r="M127" s="233"/>
      <c r="N127" s="233"/>
      <c r="O127" s="233"/>
      <c r="P127" s="233"/>
      <c r="Q127" s="233"/>
    </row>
    <row r="128" spans="1:17" x14ac:dyDescent="0.2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</row>
    <row r="129" spans="1:17" x14ac:dyDescent="0.25">
      <c r="A129" s="78" t="s">
        <v>38</v>
      </c>
      <c r="B129" s="77">
        <f t="shared" ref="B129:Q129" si="0">SUM(B130:B135,B137:B140)</f>
        <v>1</v>
      </c>
      <c r="C129" s="77">
        <f t="shared" si="0"/>
        <v>1.0000000000000002</v>
      </c>
      <c r="D129" s="77">
        <f t="shared" si="0"/>
        <v>1</v>
      </c>
      <c r="E129" s="77">
        <f t="shared" si="0"/>
        <v>1</v>
      </c>
      <c r="F129" s="77">
        <f t="shared" si="0"/>
        <v>1</v>
      </c>
      <c r="G129" s="77">
        <f t="shared" si="0"/>
        <v>1</v>
      </c>
      <c r="H129" s="77">
        <f t="shared" si="0"/>
        <v>1</v>
      </c>
      <c r="I129" s="77">
        <f t="shared" si="0"/>
        <v>1</v>
      </c>
      <c r="J129" s="77">
        <f t="shared" si="0"/>
        <v>1</v>
      </c>
      <c r="K129" s="77">
        <f t="shared" si="0"/>
        <v>1</v>
      </c>
      <c r="L129" s="77">
        <f t="shared" si="0"/>
        <v>1.0000000000000002</v>
      </c>
      <c r="M129" s="77">
        <f t="shared" si="0"/>
        <v>1</v>
      </c>
      <c r="N129" s="77">
        <f t="shared" si="0"/>
        <v>1</v>
      </c>
      <c r="O129" s="77">
        <f t="shared" si="0"/>
        <v>1.0000000000000002</v>
      </c>
      <c r="P129" s="77">
        <f t="shared" si="0"/>
        <v>1</v>
      </c>
      <c r="Q129" s="77">
        <f t="shared" si="0"/>
        <v>1</v>
      </c>
    </row>
    <row r="130" spans="1:17" x14ac:dyDescent="0.25">
      <c r="A130" s="132" t="s">
        <v>83</v>
      </c>
      <c r="B130" s="240">
        <f t="shared" ref="B130:Q130" si="1">IF(B$6=0,0,B$6/B$5)</f>
        <v>3.9371578134746463E-3</v>
      </c>
      <c r="C130" s="240">
        <f t="shared" si="1"/>
        <v>3.9371578134746472E-3</v>
      </c>
      <c r="D130" s="240">
        <f t="shared" si="1"/>
        <v>3.9371578134746463E-3</v>
      </c>
      <c r="E130" s="240">
        <f t="shared" si="1"/>
        <v>3.9371578134746463E-3</v>
      </c>
      <c r="F130" s="240">
        <f t="shared" si="1"/>
        <v>3.9371578134746463E-3</v>
      </c>
      <c r="G130" s="240">
        <f t="shared" si="1"/>
        <v>3.9371578134746463E-3</v>
      </c>
      <c r="H130" s="240">
        <f t="shared" si="1"/>
        <v>3.9371578134746463E-3</v>
      </c>
      <c r="I130" s="240">
        <f t="shared" si="1"/>
        <v>3.9371578134746463E-3</v>
      </c>
      <c r="J130" s="240">
        <f t="shared" si="1"/>
        <v>3.9371578134746463E-3</v>
      </c>
      <c r="K130" s="240">
        <f t="shared" si="1"/>
        <v>3.9371578134746463E-3</v>
      </c>
      <c r="L130" s="240">
        <f t="shared" si="1"/>
        <v>3.9371578134746463E-3</v>
      </c>
      <c r="M130" s="240">
        <f t="shared" si="1"/>
        <v>3.9371578134746463E-3</v>
      </c>
      <c r="N130" s="240">
        <f t="shared" si="1"/>
        <v>3.9371578134746454E-3</v>
      </c>
      <c r="O130" s="240">
        <f t="shared" si="1"/>
        <v>3.9371578134746463E-3</v>
      </c>
      <c r="P130" s="240">
        <f t="shared" si="1"/>
        <v>3.9371578134746463E-3</v>
      </c>
      <c r="Q130" s="240">
        <f t="shared" si="1"/>
        <v>3.9371578134746463E-3</v>
      </c>
    </row>
    <row r="131" spans="1:17" x14ac:dyDescent="0.25">
      <c r="A131" s="76" t="s">
        <v>82</v>
      </c>
      <c r="B131" s="239">
        <f t="shared" ref="B131:Q131" si="2">IF(B$7=0,0,B$7/B$5)</f>
        <v>1.5748631253898588E-3</v>
      </c>
      <c r="C131" s="239">
        <f t="shared" si="2"/>
        <v>1.574863125389859E-3</v>
      </c>
      <c r="D131" s="239">
        <f t="shared" si="2"/>
        <v>1.5748631253898586E-3</v>
      </c>
      <c r="E131" s="239">
        <f t="shared" si="2"/>
        <v>1.5748631253898586E-3</v>
      </c>
      <c r="F131" s="239">
        <f t="shared" si="2"/>
        <v>1.5748631253898586E-3</v>
      </c>
      <c r="G131" s="239">
        <f t="shared" si="2"/>
        <v>1.5748631253898586E-3</v>
      </c>
      <c r="H131" s="239">
        <f t="shared" si="2"/>
        <v>1.5748631253898586E-3</v>
      </c>
      <c r="I131" s="239">
        <f t="shared" si="2"/>
        <v>1.5748631253898586E-3</v>
      </c>
      <c r="J131" s="239">
        <f t="shared" si="2"/>
        <v>1.5748631253898586E-3</v>
      </c>
      <c r="K131" s="239">
        <f t="shared" si="2"/>
        <v>1.5748631253898586E-3</v>
      </c>
      <c r="L131" s="239">
        <f t="shared" si="2"/>
        <v>1.5748631253898588E-3</v>
      </c>
      <c r="M131" s="239">
        <f t="shared" si="2"/>
        <v>1.5748631253898586E-3</v>
      </c>
      <c r="N131" s="239">
        <f t="shared" si="2"/>
        <v>1.5748631253898583E-3</v>
      </c>
      <c r="O131" s="239">
        <f t="shared" si="2"/>
        <v>1.5748631253898588E-3</v>
      </c>
      <c r="P131" s="239">
        <f t="shared" si="2"/>
        <v>1.5748631253898586E-3</v>
      </c>
      <c r="Q131" s="239">
        <f t="shared" si="2"/>
        <v>1.5748631253898586E-3</v>
      </c>
    </row>
    <row r="132" spans="1:17" x14ac:dyDescent="0.25">
      <c r="A132" s="76" t="s">
        <v>81</v>
      </c>
      <c r="B132" s="239">
        <f t="shared" ref="B132:Q132" si="3">IF(B$8=0,0,B$8/B$5)</f>
        <v>6.6931682829068986E-3</v>
      </c>
      <c r="C132" s="239">
        <f t="shared" si="3"/>
        <v>6.6931682829069004E-3</v>
      </c>
      <c r="D132" s="239">
        <f t="shared" si="3"/>
        <v>6.6931682829068986E-3</v>
      </c>
      <c r="E132" s="239">
        <f t="shared" si="3"/>
        <v>6.6931682829068986E-3</v>
      </c>
      <c r="F132" s="239">
        <f t="shared" si="3"/>
        <v>6.6931682829068986E-3</v>
      </c>
      <c r="G132" s="239">
        <f t="shared" si="3"/>
        <v>6.6931682829068986E-3</v>
      </c>
      <c r="H132" s="239">
        <f t="shared" si="3"/>
        <v>6.6931682829068986E-3</v>
      </c>
      <c r="I132" s="239">
        <f t="shared" si="3"/>
        <v>6.6931682829068986E-3</v>
      </c>
      <c r="J132" s="239">
        <f t="shared" si="3"/>
        <v>6.6931682829068986E-3</v>
      </c>
      <c r="K132" s="239">
        <f t="shared" si="3"/>
        <v>6.6931682829068986E-3</v>
      </c>
      <c r="L132" s="239">
        <f t="shared" si="3"/>
        <v>6.6931682829068995E-3</v>
      </c>
      <c r="M132" s="239">
        <f t="shared" si="3"/>
        <v>6.6931682829068995E-3</v>
      </c>
      <c r="N132" s="239">
        <f t="shared" si="3"/>
        <v>6.6931682829068978E-3</v>
      </c>
      <c r="O132" s="239">
        <f t="shared" si="3"/>
        <v>6.6931682829068995E-3</v>
      </c>
      <c r="P132" s="239">
        <f t="shared" si="3"/>
        <v>6.6931682829068986E-3</v>
      </c>
      <c r="Q132" s="239">
        <f t="shared" si="3"/>
        <v>6.6931682829068986E-3</v>
      </c>
    </row>
    <row r="133" spans="1:17" x14ac:dyDescent="0.25">
      <c r="A133" s="76" t="s">
        <v>80</v>
      </c>
      <c r="B133" s="239">
        <f t="shared" ref="B133:Q133" si="4">IF(B$9=0,0,B$9/B$5)</f>
        <v>7.8743156269492939E-4</v>
      </c>
      <c r="C133" s="239">
        <f t="shared" si="4"/>
        <v>7.874315626949295E-4</v>
      </c>
      <c r="D133" s="239">
        <f t="shared" si="4"/>
        <v>7.8743156269492928E-4</v>
      </c>
      <c r="E133" s="239">
        <f t="shared" si="4"/>
        <v>7.8743156269492928E-4</v>
      </c>
      <c r="F133" s="239">
        <f t="shared" si="4"/>
        <v>7.8743156269492928E-4</v>
      </c>
      <c r="G133" s="239">
        <f t="shared" si="4"/>
        <v>7.8743156269492928E-4</v>
      </c>
      <c r="H133" s="239">
        <f t="shared" si="4"/>
        <v>7.8743156269492928E-4</v>
      </c>
      <c r="I133" s="239">
        <f t="shared" si="4"/>
        <v>7.8743156269492928E-4</v>
      </c>
      <c r="J133" s="239">
        <f t="shared" si="4"/>
        <v>7.8743156269492928E-4</v>
      </c>
      <c r="K133" s="239">
        <f t="shared" si="4"/>
        <v>7.8743156269492928E-4</v>
      </c>
      <c r="L133" s="239">
        <f t="shared" si="4"/>
        <v>7.8743156269492939E-4</v>
      </c>
      <c r="M133" s="239">
        <f t="shared" si="4"/>
        <v>7.8743156269492928E-4</v>
      </c>
      <c r="N133" s="239">
        <f t="shared" si="4"/>
        <v>7.8743156269492917E-4</v>
      </c>
      <c r="O133" s="239">
        <f t="shared" si="4"/>
        <v>7.8743156269492939E-4</v>
      </c>
      <c r="P133" s="239">
        <f t="shared" si="4"/>
        <v>7.8743156269492928E-4</v>
      </c>
      <c r="Q133" s="239">
        <f t="shared" si="4"/>
        <v>7.8743156269492928E-4</v>
      </c>
    </row>
    <row r="134" spans="1:17" x14ac:dyDescent="0.25">
      <c r="A134" s="129" t="s">
        <v>79</v>
      </c>
      <c r="B134" s="238">
        <f t="shared" ref="B134:Q134" si="5">IF(B$10=0,0,B$10/B$5)</f>
        <v>2.3622946880847875E-3</v>
      </c>
      <c r="C134" s="238">
        <f t="shared" si="5"/>
        <v>2.362294688084788E-3</v>
      </c>
      <c r="D134" s="238">
        <f t="shared" si="5"/>
        <v>2.3622946880847875E-3</v>
      </c>
      <c r="E134" s="238">
        <f t="shared" si="5"/>
        <v>2.3622946880847875E-3</v>
      </c>
      <c r="F134" s="238">
        <f t="shared" si="5"/>
        <v>2.362294688084788E-3</v>
      </c>
      <c r="G134" s="238">
        <f t="shared" si="5"/>
        <v>2.3622946880847875E-3</v>
      </c>
      <c r="H134" s="238">
        <f t="shared" si="5"/>
        <v>2.362294688084788E-3</v>
      </c>
      <c r="I134" s="238">
        <f t="shared" si="5"/>
        <v>2.3622946880847875E-3</v>
      </c>
      <c r="J134" s="238">
        <f t="shared" si="5"/>
        <v>2.3622946880847875E-3</v>
      </c>
      <c r="K134" s="238">
        <f t="shared" si="5"/>
        <v>2.3622946880847875E-3</v>
      </c>
      <c r="L134" s="238">
        <f t="shared" si="5"/>
        <v>2.362294688084788E-3</v>
      </c>
      <c r="M134" s="238">
        <f t="shared" si="5"/>
        <v>2.3622946880847875E-3</v>
      </c>
      <c r="N134" s="238">
        <f t="shared" si="5"/>
        <v>2.3622946880847875E-3</v>
      </c>
      <c r="O134" s="238">
        <f t="shared" si="5"/>
        <v>2.362294688084788E-3</v>
      </c>
      <c r="P134" s="238">
        <f t="shared" si="5"/>
        <v>2.3622946880847875E-3</v>
      </c>
      <c r="Q134" s="238">
        <f t="shared" si="5"/>
        <v>2.3622946880847875E-3</v>
      </c>
    </row>
    <row r="135" spans="1:17" x14ac:dyDescent="0.25">
      <c r="A135" s="127" t="s">
        <v>214</v>
      </c>
      <c r="B135" s="236">
        <f t="shared" ref="B135:Q135" si="6">IF(B$15=0,0,B$15/B$5)</f>
        <v>3.1131053156910674E-2</v>
      </c>
      <c r="C135" s="236">
        <f t="shared" si="6"/>
        <v>3.1131053156910681E-2</v>
      </c>
      <c r="D135" s="236">
        <f t="shared" si="6"/>
        <v>3.1131053156910674E-2</v>
      </c>
      <c r="E135" s="236">
        <f t="shared" si="6"/>
        <v>3.1131053156910671E-2</v>
      </c>
      <c r="F135" s="236">
        <f t="shared" si="6"/>
        <v>3.1131053156910674E-2</v>
      </c>
      <c r="G135" s="236">
        <f t="shared" si="6"/>
        <v>3.1131053156910671E-2</v>
      </c>
      <c r="H135" s="236">
        <f t="shared" si="6"/>
        <v>3.1131053156910674E-2</v>
      </c>
      <c r="I135" s="236">
        <f t="shared" si="6"/>
        <v>3.1131053156910671E-2</v>
      </c>
      <c r="J135" s="236">
        <f t="shared" si="6"/>
        <v>3.1131053156910678E-2</v>
      </c>
      <c r="K135" s="236">
        <f t="shared" si="6"/>
        <v>3.1131053156910674E-2</v>
      </c>
      <c r="L135" s="236">
        <f t="shared" si="6"/>
        <v>3.1131053156910678E-2</v>
      </c>
      <c r="M135" s="236">
        <f t="shared" si="6"/>
        <v>3.1131053156910674E-2</v>
      </c>
      <c r="N135" s="236">
        <f t="shared" si="6"/>
        <v>3.1131053156910671E-2</v>
      </c>
      <c r="O135" s="236">
        <f t="shared" si="6"/>
        <v>3.1131053156910681E-2</v>
      </c>
      <c r="P135" s="236">
        <f t="shared" si="6"/>
        <v>3.1131053156910671E-2</v>
      </c>
      <c r="Q135" s="236">
        <f t="shared" si="6"/>
        <v>3.1131053156910674E-2</v>
      </c>
    </row>
    <row r="136" spans="1:17" x14ac:dyDescent="0.25">
      <c r="A136" s="127" t="s">
        <v>213</v>
      </c>
      <c r="B136" s="237">
        <f t="shared" ref="B136:Q136" si="7">IF(B$16=0,0,B$16/B$5)</f>
        <v>0.35198174617732869</v>
      </c>
      <c r="C136" s="237">
        <f t="shared" si="7"/>
        <v>0.3519817461773288</v>
      </c>
      <c r="D136" s="237">
        <f t="shared" si="7"/>
        <v>0.35198174617732875</v>
      </c>
      <c r="E136" s="237">
        <f t="shared" si="7"/>
        <v>0.35198174617732875</v>
      </c>
      <c r="F136" s="237">
        <f t="shared" si="7"/>
        <v>0.35198174617732869</v>
      </c>
      <c r="G136" s="237">
        <f t="shared" si="7"/>
        <v>0.35198174617732875</v>
      </c>
      <c r="H136" s="237">
        <f t="shared" si="7"/>
        <v>0.35198174617732875</v>
      </c>
      <c r="I136" s="237">
        <f t="shared" si="7"/>
        <v>0.35198174617732875</v>
      </c>
      <c r="J136" s="237">
        <f t="shared" si="7"/>
        <v>0.35198174617732869</v>
      </c>
      <c r="K136" s="237">
        <f t="shared" si="7"/>
        <v>0.35198174617732875</v>
      </c>
      <c r="L136" s="237">
        <f t="shared" si="7"/>
        <v>0.35198174617732875</v>
      </c>
      <c r="M136" s="237">
        <f t="shared" si="7"/>
        <v>0.35198174617732875</v>
      </c>
      <c r="N136" s="237">
        <f t="shared" si="7"/>
        <v>0.35198174617732869</v>
      </c>
      <c r="O136" s="237">
        <f t="shared" si="7"/>
        <v>0.35198174617732875</v>
      </c>
      <c r="P136" s="237">
        <f t="shared" si="7"/>
        <v>0.35198174617732875</v>
      </c>
      <c r="Q136" s="237">
        <f t="shared" si="7"/>
        <v>0.35198174617732875</v>
      </c>
    </row>
    <row r="137" spans="1:17" x14ac:dyDescent="0.25">
      <c r="A137" s="142" t="s">
        <v>227</v>
      </c>
      <c r="B137" s="235">
        <f t="shared" ref="B137:Q137" si="8">IF(B$17=0,0,B$17/B$5)</f>
        <v>0.32988874071113405</v>
      </c>
      <c r="C137" s="235">
        <f t="shared" si="8"/>
        <v>0.32988874071113411</v>
      </c>
      <c r="D137" s="235">
        <f t="shared" si="8"/>
        <v>0.32988874071113405</v>
      </c>
      <c r="E137" s="235">
        <f t="shared" si="8"/>
        <v>0.32988874071113405</v>
      </c>
      <c r="F137" s="235">
        <f t="shared" si="8"/>
        <v>0.32988874071113405</v>
      </c>
      <c r="G137" s="235">
        <f t="shared" si="8"/>
        <v>0.32988874071113405</v>
      </c>
      <c r="H137" s="235">
        <f t="shared" si="8"/>
        <v>0.32988874071113405</v>
      </c>
      <c r="I137" s="235">
        <f t="shared" si="8"/>
        <v>0.32988874071113405</v>
      </c>
      <c r="J137" s="235">
        <f t="shared" si="8"/>
        <v>0.32988874071113405</v>
      </c>
      <c r="K137" s="235">
        <f t="shared" si="8"/>
        <v>0.32988874071113405</v>
      </c>
      <c r="L137" s="235">
        <f t="shared" si="8"/>
        <v>0.32988874071113405</v>
      </c>
      <c r="M137" s="235">
        <f t="shared" si="8"/>
        <v>0.32988874071113405</v>
      </c>
      <c r="N137" s="235">
        <f t="shared" si="8"/>
        <v>0.329888740711134</v>
      </c>
      <c r="O137" s="235">
        <f t="shared" si="8"/>
        <v>0.32988874071113411</v>
      </c>
      <c r="P137" s="235">
        <f t="shared" si="8"/>
        <v>0.32988874071113405</v>
      </c>
      <c r="Q137" s="235">
        <f t="shared" si="8"/>
        <v>0.32988874071113405</v>
      </c>
    </row>
    <row r="138" spans="1:17" x14ac:dyDescent="0.25">
      <c r="A138" s="142" t="s">
        <v>226</v>
      </c>
      <c r="B138" s="235">
        <f t="shared" ref="B138:Q138" si="9">IF(B$25=0,0,B$25/B$5)</f>
        <v>2.2093005466194672E-2</v>
      </c>
      <c r="C138" s="235">
        <f t="shared" si="9"/>
        <v>2.2093005466194676E-2</v>
      </c>
      <c r="D138" s="235">
        <f t="shared" si="9"/>
        <v>2.2093005466194672E-2</v>
      </c>
      <c r="E138" s="235">
        <f t="shared" si="9"/>
        <v>2.2093005466194672E-2</v>
      </c>
      <c r="F138" s="235">
        <f t="shared" si="9"/>
        <v>2.2093005466194672E-2</v>
      </c>
      <c r="G138" s="235">
        <f t="shared" si="9"/>
        <v>2.2093005466194672E-2</v>
      </c>
      <c r="H138" s="235">
        <f t="shared" si="9"/>
        <v>2.2093005466194672E-2</v>
      </c>
      <c r="I138" s="235">
        <f t="shared" si="9"/>
        <v>2.2093005466194672E-2</v>
      </c>
      <c r="J138" s="235">
        <f t="shared" si="9"/>
        <v>2.2093005466194672E-2</v>
      </c>
      <c r="K138" s="235">
        <f t="shared" si="9"/>
        <v>2.2093005466194672E-2</v>
      </c>
      <c r="L138" s="235">
        <f t="shared" si="9"/>
        <v>2.2093005466194672E-2</v>
      </c>
      <c r="M138" s="235">
        <f t="shared" si="9"/>
        <v>2.2093005466194672E-2</v>
      </c>
      <c r="N138" s="235">
        <f t="shared" si="9"/>
        <v>2.2093005466194669E-2</v>
      </c>
      <c r="O138" s="235">
        <f t="shared" si="9"/>
        <v>2.2093005466194676E-2</v>
      </c>
      <c r="P138" s="235">
        <f t="shared" si="9"/>
        <v>2.2093005466194672E-2</v>
      </c>
      <c r="Q138" s="235">
        <f t="shared" si="9"/>
        <v>2.2093005466194672E-2</v>
      </c>
    </row>
    <row r="139" spans="1:17" x14ac:dyDescent="0.25">
      <c r="A139" s="127" t="s">
        <v>212</v>
      </c>
      <c r="B139" s="237">
        <f t="shared" ref="B139:Q139" si="10">IF(B$36=0,0,B$36/B$5)</f>
        <v>0.57240968707868012</v>
      </c>
      <c r="C139" s="237">
        <f t="shared" si="10"/>
        <v>0.57240968707868023</v>
      </c>
      <c r="D139" s="237">
        <f t="shared" si="10"/>
        <v>0.57240968707868012</v>
      </c>
      <c r="E139" s="237">
        <f t="shared" si="10"/>
        <v>0.57240968707868012</v>
      </c>
      <c r="F139" s="237">
        <f t="shared" si="10"/>
        <v>0.57240968707868012</v>
      </c>
      <c r="G139" s="237">
        <f t="shared" si="10"/>
        <v>0.57240968707868012</v>
      </c>
      <c r="H139" s="237">
        <f t="shared" si="10"/>
        <v>0.57240968707868012</v>
      </c>
      <c r="I139" s="237">
        <f t="shared" si="10"/>
        <v>0.57240968707868012</v>
      </c>
      <c r="J139" s="237">
        <f t="shared" si="10"/>
        <v>0.57240968707868012</v>
      </c>
      <c r="K139" s="237">
        <f t="shared" si="10"/>
        <v>0.57240968707868012</v>
      </c>
      <c r="L139" s="237">
        <f t="shared" si="10"/>
        <v>0.57240968707868023</v>
      </c>
      <c r="M139" s="237">
        <f t="shared" si="10"/>
        <v>0.57240968707868012</v>
      </c>
      <c r="N139" s="237">
        <f t="shared" si="10"/>
        <v>0.57240968707868012</v>
      </c>
      <c r="O139" s="237">
        <f t="shared" si="10"/>
        <v>0.57240968707868023</v>
      </c>
      <c r="P139" s="237">
        <f t="shared" si="10"/>
        <v>0.57240968707868012</v>
      </c>
      <c r="Q139" s="237">
        <f t="shared" si="10"/>
        <v>0.57240968707868012</v>
      </c>
    </row>
    <row r="140" spans="1:17" x14ac:dyDescent="0.25">
      <c r="A140" s="72" t="s">
        <v>211</v>
      </c>
      <c r="B140" s="234">
        <f t="shared" ref="B140:Q140" si="11">IF(B$44=0,0,B$44/B$5)</f>
        <v>2.9122598114529347E-2</v>
      </c>
      <c r="C140" s="234">
        <f t="shared" si="11"/>
        <v>2.9122598114529347E-2</v>
      </c>
      <c r="D140" s="234">
        <f t="shared" si="11"/>
        <v>2.9122598114529344E-2</v>
      </c>
      <c r="E140" s="234">
        <f t="shared" si="11"/>
        <v>2.9122598114529344E-2</v>
      </c>
      <c r="F140" s="234">
        <f t="shared" si="11"/>
        <v>2.9122598114529344E-2</v>
      </c>
      <c r="G140" s="234">
        <f t="shared" si="11"/>
        <v>2.9122598114529347E-2</v>
      </c>
      <c r="H140" s="234">
        <f t="shared" si="11"/>
        <v>2.9122598114529347E-2</v>
      </c>
      <c r="I140" s="234">
        <f t="shared" si="11"/>
        <v>2.9122598114529344E-2</v>
      </c>
      <c r="J140" s="234">
        <f t="shared" si="11"/>
        <v>2.9122598114529347E-2</v>
      </c>
      <c r="K140" s="234">
        <f t="shared" si="11"/>
        <v>2.9122598114529344E-2</v>
      </c>
      <c r="L140" s="234">
        <f t="shared" si="11"/>
        <v>2.9122598114529347E-2</v>
      </c>
      <c r="M140" s="234">
        <f t="shared" si="11"/>
        <v>2.912259811452934E-2</v>
      </c>
      <c r="N140" s="234">
        <f t="shared" si="11"/>
        <v>2.912259811452934E-2</v>
      </c>
      <c r="O140" s="234">
        <f t="shared" si="11"/>
        <v>2.9122598114529347E-2</v>
      </c>
      <c r="P140" s="234">
        <f t="shared" si="11"/>
        <v>2.912259811452934E-2</v>
      </c>
      <c r="Q140" s="234">
        <f t="shared" si="11"/>
        <v>2.9122598114529344E-2</v>
      </c>
    </row>
    <row r="141" spans="1:17" hidden="1" x14ac:dyDescent="0.25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</row>
    <row r="142" spans="1:17" x14ac:dyDescent="0.2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37</v>
      </c>
      <c r="B143" s="77">
        <f t="shared" ref="B143:Q143" si="12">SUM(B144:B149,B151:B153,B155:B156,B158:B159)</f>
        <v>1</v>
      </c>
      <c r="C143" s="77">
        <f t="shared" si="12"/>
        <v>1</v>
      </c>
      <c r="D143" s="77">
        <f t="shared" si="12"/>
        <v>1</v>
      </c>
      <c r="E143" s="77">
        <f t="shared" si="12"/>
        <v>1</v>
      </c>
      <c r="F143" s="77">
        <f t="shared" si="12"/>
        <v>0.99999999999999989</v>
      </c>
      <c r="G143" s="77">
        <f t="shared" si="12"/>
        <v>1</v>
      </c>
      <c r="H143" s="77">
        <f t="shared" si="12"/>
        <v>1</v>
      </c>
      <c r="I143" s="77">
        <f t="shared" si="12"/>
        <v>1</v>
      </c>
      <c r="J143" s="77">
        <f t="shared" si="12"/>
        <v>0.99999999999999989</v>
      </c>
      <c r="K143" s="77">
        <f t="shared" si="12"/>
        <v>0.99999999999999989</v>
      </c>
      <c r="L143" s="77">
        <f t="shared" si="12"/>
        <v>0.99999999999999989</v>
      </c>
      <c r="M143" s="77">
        <f t="shared" si="12"/>
        <v>1</v>
      </c>
      <c r="N143" s="77">
        <f t="shared" si="12"/>
        <v>1</v>
      </c>
      <c r="O143" s="77">
        <f t="shared" si="12"/>
        <v>0.99999999999999989</v>
      </c>
      <c r="P143" s="77">
        <f t="shared" si="12"/>
        <v>1</v>
      </c>
      <c r="Q143" s="77">
        <f t="shared" si="12"/>
        <v>1</v>
      </c>
    </row>
    <row r="144" spans="1:17" x14ac:dyDescent="0.25">
      <c r="A144" s="132" t="s">
        <v>83</v>
      </c>
      <c r="B144" s="240">
        <f t="shared" ref="B144:Q144" si="13">IF(B$48=0,0,B$48/B$47)</f>
        <v>6.4442541410449812E-3</v>
      </c>
      <c r="C144" s="240">
        <f t="shared" si="13"/>
        <v>6.4442541410449838E-3</v>
      </c>
      <c r="D144" s="240">
        <f t="shared" si="13"/>
        <v>6.4442541410449864E-3</v>
      </c>
      <c r="E144" s="240">
        <f t="shared" si="13"/>
        <v>6.4442541410449812E-3</v>
      </c>
      <c r="F144" s="240">
        <f t="shared" si="13"/>
        <v>6.4442541410449855E-3</v>
      </c>
      <c r="G144" s="240">
        <f t="shared" si="13"/>
        <v>6.4442541410449829E-3</v>
      </c>
      <c r="H144" s="240">
        <f t="shared" si="13"/>
        <v>6.4442541410449847E-3</v>
      </c>
      <c r="I144" s="240">
        <f t="shared" si="13"/>
        <v>6.4442541410449829E-3</v>
      </c>
      <c r="J144" s="240">
        <f t="shared" si="13"/>
        <v>6.4442541410449812E-3</v>
      </c>
      <c r="K144" s="240">
        <f t="shared" si="13"/>
        <v>6.4442541410449812E-3</v>
      </c>
      <c r="L144" s="240">
        <f t="shared" si="13"/>
        <v>6.4442541410449812E-3</v>
      </c>
      <c r="M144" s="240">
        <f t="shared" si="13"/>
        <v>6.4442541410449803E-3</v>
      </c>
      <c r="N144" s="240">
        <f t="shared" si="13"/>
        <v>6.4442541410449821E-3</v>
      </c>
      <c r="O144" s="240">
        <f t="shared" si="13"/>
        <v>6.4442541410449847E-3</v>
      </c>
      <c r="P144" s="240">
        <f t="shared" si="13"/>
        <v>6.4442541410449812E-3</v>
      </c>
      <c r="Q144" s="240">
        <f t="shared" si="13"/>
        <v>6.4442541410449838E-3</v>
      </c>
    </row>
    <row r="145" spans="1:17" x14ac:dyDescent="0.25">
      <c r="A145" s="76" t="s">
        <v>82</v>
      </c>
      <c r="B145" s="239">
        <f t="shared" ref="B145:Q145" si="14">IF(B$49=0,0,B$49/B$47)</f>
        <v>6.6225248651239832E-3</v>
      </c>
      <c r="C145" s="239">
        <f t="shared" si="14"/>
        <v>6.6225248651239849E-3</v>
      </c>
      <c r="D145" s="239">
        <f t="shared" si="14"/>
        <v>6.6225248651239884E-3</v>
      </c>
      <c r="E145" s="239">
        <f t="shared" si="14"/>
        <v>6.6225248651239832E-3</v>
      </c>
      <c r="F145" s="239">
        <f t="shared" si="14"/>
        <v>6.6225248651239875E-3</v>
      </c>
      <c r="G145" s="239">
        <f t="shared" si="14"/>
        <v>6.622524865123984E-3</v>
      </c>
      <c r="H145" s="239">
        <f t="shared" si="14"/>
        <v>6.6225248651239866E-3</v>
      </c>
      <c r="I145" s="239">
        <f t="shared" si="14"/>
        <v>6.6225248651239849E-3</v>
      </c>
      <c r="J145" s="239">
        <f t="shared" si="14"/>
        <v>6.6225248651239823E-3</v>
      </c>
      <c r="K145" s="239">
        <f t="shared" si="14"/>
        <v>6.6225248651239832E-3</v>
      </c>
      <c r="L145" s="239">
        <f t="shared" si="14"/>
        <v>6.6225248651239832E-3</v>
      </c>
      <c r="M145" s="239">
        <f t="shared" si="14"/>
        <v>6.6225248651239832E-3</v>
      </c>
      <c r="N145" s="239">
        <f t="shared" si="14"/>
        <v>6.622524865123984E-3</v>
      </c>
      <c r="O145" s="239">
        <f t="shared" si="14"/>
        <v>6.6225248651239875E-3</v>
      </c>
      <c r="P145" s="239">
        <f t="shared" si="14"/>
        <v>6.622524865123984E-3</v>
      </c>
      <c r="Q145" s="239">
        <f t="shared" si="14"/>
        <v>6.6225248651239866E-3</v>
      </c>
    </row>
    <row r="146" spans="1:17" x14ac:dyDescent="0.25">
      <c r="A146" s="76" t="s">
        <v>81</v>
      </c>
      <c r="B146" s="239">
        <f t="shared" ref="B146:Q146" si="15">IF(B$50=0,0,B$50/B$47)</f>
        <v>9.1787972765490777E-3</v>
      </c>
      <c r="C146" s="239">
        <f t="shared" si="15"/>
        <v>9.1787972765490795E-3</v>
      </c>
      <c r="D146" s="239">
        <f t="shared" si="15"/>
        <v>9.1787972765490847E-3</v>
      </c>
      <c r="E146" s="239">
        <f t="shared" si="15"/>
        <v>9.1787972765490777E-3</v>
      </c>
      <c r="F146" s="239">
        <f t="shared" si="15"/>
        <v>9.1787972765490829E-3</v>
      </c>
      <c r="G146" s="239">
        <f t="shared" si="15"/>
        <v>9.1787972765490777E-3</v>
      </c>
      <c r="H146" s="239">
        <f t="shared" si="15"/>
        <v>9.1787972765490812E-3</v>
      </c>
      <c r="I146" s="239">
        <f t="shared" si="15"/>
        <v>9.1787972765490812E-3</v>
      </c>
      <c r="J146" s="239">
        <f t="shared" si="15"/>
        <v>9.178797276549076E-3</v>
      </c>
      <c r="K146" s="239">
        <f t="shared" si="15"/>
        <v>9.1787972765490777E-3</v>
      </c>
      <c r="L146" s="239">
        <f t="shared" si="15"/>
        <v>9.1787972765490777E-3</v>
      </c>
      <c r="M146" s="239">
        <f t="shared" si="15"/>
        <v>9.1787972765490777E-3</v>
      </c>
      <c r="N146" s="239">
        <f t="shared" si="15"/>
        <v>9.1787972765490777E-3</v>
      </c>
      <c r="O146" s="239">
        <f t="shared" si="15"/>
        <v>9.1787972765490829E-3</v>
      </c>
      <c r="P146" s="239">
        <f t="shared" si="15"/>
        <v>9.1787972765490777E-3</v>
      </c>
      <c r="Q146" s="239">
        <f t="shared" si="15"/>
        <v>9.1787972765490829E-3</v>
      </c>
    </row>
    <row r="147" spans="1:17" x14ac:dyDescent="0.25">
      <c r="A147" s="76" t="s">
        <v>80</v>
      </c>
      <c r="B147" s="239">
        <f t="shared" ref="B147:Q147" si="16">IF(B$51=0,0,B$51/B$47)</f>
        <v>4.7169927315322494E-3</v>
      </c>
      <c r="C147" s="239">
        <f t="shared" si="16"/>
        <v>4.7169927315322503E-3</v>
      </c>
      <c r="D147" s="239">
        <f t="shared" si="16"/>
        <v>4.7169927315322529E-3</v>
      </c>
      <c r="E147" s="239">
        <f t="shared" si="16"/>
        <v>4.7169927315322494E-3</v>
      </c>
      <c r="F147" s="239">
        <f t="shared" si="16"/>
        <v>4.716992731532252E-3</v>
      </c>
      <c r="G147" s="239">
        <f t="shared" si="16"/>
        <v>4.7169927315322503E-3</v>
      </c>
      <c r="H147" s="239">
        <f t="shared" si="16"/>
        <v>4.7169927315322512E-3</v>
      </c>
      <c r="I147" s="239">
        <f t="shared" si="16"/>
        <v>4.7169927315322503E-3</v>
      </c>
      <c r="J147" s="239">
        <f t="shared" si="16"/>
        <v>4.7169927315322486E-3</v>
      </c>
      <c r="K147" s="239">
        <f t="shared" si="16"/>
        <v>4.7169927315322494E-3</v>
      </c>
      <c r="L147" s="239">
        <f t="shared" si="16"/>
        <v>4.7169927315322494E-3</v>
      </c>
      <c r="M147" s="239">
        <f t="shared" si="16"/>
        <v>4.7169927315322494E-3</v>
      </c>
      <c r="N147" s="239">
        <f t="shared" si="16"/>
        <v>4.7169927315322503E-3</v>
      </c>
      <c r="O147" s="239">
        <f t="shared" si="16"/>
        <v>4.716992731532252E-3</v>
      </c>
      <c r="P147" s="239">
        <f t="shared" si="16"/>
        <v>4.7169927315322494E-3</v>
      </c>
      <c r="Q147" s="239">
        <f t="shared" si="16"/>
        <v>4.716992731532252E-3</v>
      </c>
    </row>
    <row r="148" spans="1:17" x14ac:dyDescent="0.25">
      <c r="A148" s="129" t="s">
        <v>79</v>
      </c>
      <c r="B148" s="238">
        <f t="shared" ref="B148:Q148" si="17">IF(B$52=0,0,B$52/B$47)</f>
        <v>4.8952135961365341E-3</v>
      </c>
      <c r="C148" s="238">
        <f t="shared" si="17"/>
        <v>4.8952135961365358E-3</v>
      </c>
      <c r="D148" s="238">
        <f t="shared" si="17"/>
        <v>4.8952135961365375E-3</v>
      </c>
      <c r="E148" s="238">
        <f t="shared" si="17"/>
        <v>4.8952135961365349E-3</v>
      </c>
      <c r="F148" s="238">
        <f t="shared" si="17"/>
        <v>4.8952135961365375E-3</v>
      </c>
      <c r="G148" s="238">
        <f t="shared" si="17"/>
        <v>4.8952135961365349E-3</v>
      </c>
      <c r="H148" s="238">
        <f t="shared" si="17"/>
        <v>4.8952135961365367E-3</v>
      </c>
      <c r="I148" s="238">
        <f t="shared" si="17"/>
        <v>4.8952135961365358E-3</v>
      </c>
      <c r="J148" s="238">
        <f t="shared" si="17"/>
        <v>4.8952135961365341E-3</v>
      </c>
      <c r="K148" s="238">
        <f t="shared" si="17"/>
        <v>4.8952135961365341E-3</v>
      </c>
      <c r="L148" s="238">
        <f t="shared" si="17"/>
        <v>4.8952135961365341E-3</v>
      </c>
      <c r="M148" s="238">
        <f t="shared" si="17"/>
        <v>4.8952135961365341E-3</v>
      </c>
      <c r="N148" s="238">
        <f t="shared" si="17"/>
        <v>4.8952135961365358E-3</v>
      </c>
      <c r="O148" s="238">
        <f t="shared" si="17"/>
        <v>4.8952135961365367E-3</v>
      </c>
      <c r="P148" s="238">
        <f t="shared" si="17"/>
        <v>4.8952135961365341E-3</v>
      </c>
      <c r="Q148" s="238">
        <f t="shared" si="17"/>
        <v>4.8952135961365367E-3</v>
      </c>
    </row>
    <row r="149" spans="1:17" x14ac:dyDescent="0.25">
      <c r="A149" s="127" t="s">
        <v>210</v>
      </c>
      <c r="B149" s="237">
        <f t="shared" ref="B149:Q149" si="18">IF(B$57=0,0,B$57/B$47)</f>
        <v>6.371222217133457E-2</v>
      </c>
      <c r="C149" s="237">
        <f t="shared" si="18"/>
        <v>7.6492874546130463E-2</v>
      </c>
      <c r="D149" s="237">
        <f t="shared" si="18"/>
        <v>6.5261683416691335E-2</v>
      </c>
      <c r="E149" s="237">
        <f t="shared" si="18"/>
        <v>6.8865228789963207E-2</v>
      </c>
      <c r="F149" s="237">
        <f t="shared" si="18"/>
        <v>6.7690143784787354E-2</v>
      </c>
      <c r="G149" s="237">
        <f t="shared" si="18"/>
        <v>6.5198834688797641E-2</v>
      </c>
      <c r="H149" s="237">
        <f t="shared" si="18"/>
        <v>6.4041382362467231E-2</v>
      </c>
      <c r="I149" s="237">
        <f t="shared" si="18"/>
        <v>6.9696622017223195E-2</v>
      </c>
      <c r="J149" s="237">
        <f t="shared" si="18"/>
        <v>8.4212837957140171E-2</v>
      </c>
      <c r="K149" s="237">
        <f t="shared" si="18"/>
        <v>7.0797760021122577E-2</v>
      </c>
      <c r="L149" s="237">
        <f t="shared" si="18"/>
        <v>6.4558383903302541E-2</v>
      </c>
      <c r="M149" s="237">
        <f t="shared" si="18"/>
        <v>5.6843321181227043E-2</v>
      </c>
      <c r="N149" s="237">
        <f t="shared" si="18"/>
        <v>6.1265376482335709E-2</v>
      </c>
      <c r="O149" s="237">
        <f t="shared" si="18"/>
        <v>8.0715299415740627E-2</v>
      </c>
      <c r="P149" s="237">
        <f t="shared" si="18"/>
        <v>8.3422368465614086E-2</v>
      </c>
      <c r="Q149" s="237">
        <f t="shared" si="18"/>
        <v>6.9478702133038292E-2</v>
      </c>
    </row>
    <row r="150" spans="1:17" x14ac:dyDescent="0.25">
      <c r="A150" s="127" t="s">
        <v>209</v>
      </c>
      <c r="B150" s="237">
        <f t="shared" ref="B150:Q150" si="19">IF(B$58=0,0,B$58/B$47)</f>
        <v>0.11684369215318013</v>
      </c>
      <c r="C150" s="237">
        <f t="shared" si="19"/>
        <v>9.1677486366717284E-2</v>
      </c>
      <c r="D150" s="237">
        <f t="shared" si="19"/>
        <v>0.11379266944985603</v>
      </c>
      <c r="E150" s="237">
        <f t="shared" si="19"/>
        <v>0.10669697810600427</v>
      </c>
      <c r="F150" s="237">
        <f t="shared" si="19"/>
        <v>0.10901082173382737</v>
      </c>
      <c r="G150" s="237">
        <f t="shared" si="19"/>
        <v>0.11391642401051592</v>
      </c>
      <c r="H150" s="237">
        <f t="shared" si="19"/>
        <v>0.11619554737435102</v>
      </c>
      <c r="I150" s="237">
        <f t="shared" si="19"/>
        <v>0.10505989320351855</v>
      </c>
      <c r="J150" s="237">
        <f t="shared" si="19"/>
        <v>7.6476213210382074E-2</v>
      </c>
      <c r="K150" s="237">
        <f t="shared" si="19"/>
        <v>0.10289165759294239</v>
      </c>
      <c r="L150" s="237">
        <f t="shared" si="19"/>
        <v>0.11517752679237821</v>
      </c>
      <c r="M150" s="237">
        <f t="shared" si="19"/>
        <v>0.13036915006992805</v>
      </c>
      <c r="N150" s="237">
        <f t="shared" si="19"/>
        <v>0.12166174215026011</v>
      </c>
      <c r="O150" s="237">
        <f t="shared" si="19"/>
        <v>8.336316796806939E-2</v>
      </c>
      <c r="P150" s="237">
        <f t="shared" si="19"/>
        <v>7.8032715750964168E-2</v>
      </c>
      <c r="Q150" s="237">
        <f t="shared" si="19"/>
        <v>0.11094823654327811</v>
      </c>
    </row>
    <row r="151" spans="1:17" x14ac:dyDescent="0.25">
      <c r="A151" s="142" t="s">
        <v>225</v>
      </c>
      <c r="B151" s="235">
        <f t="shared" ref="B151:Q151" si="20">IF(B$59=0,0,B$59/B$47)</f>
        <v>9.6774169873214438E-2</v>
      </c>
      <c r="C151" s="235">
        <f t="shared" si="20"/>
        <v>7.1607964086751602E-2</v>
      </c>
      <c r="D151" s="235">
        <f t="shared" si="20"/>
        <v>9.3723147169890331E-2</v>
      </c>
      <c r="E151" s="235">
        <f t="shared" si="20"/>
        <v>8.6627455826038577E-2</v>
      </c>
      <c r="F151" s="235">
        <f t="shared" si="20"/>
        <v>8.8941299453861658E-2</v>
      </c>
      <c r="G151" s="235">
        <f t="shared" si="20"/>
        <v>9.3846901730550228E-2</v>
      </c>
      <c r="H151" s="235">
        <f t="shared" si="20"/>
        <v>9.6126025094385323E-2</v>
      </c>
      <c r="I151" s="235">
        <f t="shared" si="20"/>
        <v>8.4990370923552869E-2</v>
      </c>
      <c r="J151" s="235">
        <f t="shared" si="20"/>
        <v>5.6406690930416385E-2</v>
      </c>
      <c r="K151" s="235">
        <f t="shared" si="20"/>
        <v>8.2822135312976705E-2</v>
      </c>
      <c r="L151" s="235">
        <f t="shared" si="20"/>
        <v>9.5108004512412525E-2</v>
      </c>
      <c r="M151" s="235">
        <f t="shared" si="20"/>
        <v>0.11029962778996237</v>
      </c>
      <c r="N151" s="235">
        <f t="shared" si="20"/>
        <v>0.10159221987029443</v>
      </c>
      <c r="O151" s="235">
        <f t="shared" si="20"/>
        <v>6.3293645688103709E-2</v>
      </c>
      <c r="P151" s="235">
        <f t="shared" si="20"/>
        <v>5.7963193470998479E-2</v>
      </c>
      <c r="Q151" s="235">
        <f t="shared" si="20"/>
        <v>7.4751455277974069E-2</v>
      </c>
    </row>
    <row r="152" spans="1:17" x14ac:dyDescent="0.25">
      <c r="A152" s="142" t="s">
        <v>224</v>
      </c>
      <c r="B152" s="235">
        <f t="shared" ref="B152:Q152" si="21">IF(B$65=0,0,B$65/B$47)</f>
        <v>2.0069522279965689E-2</v>
      </c>
      <c r="C152" s="235">
        <f t="shared" si="21"/>
        <v>2.0069522279965689E-2</v>
      </c>
      <c r="D152" s="235">
        <f t="shared" si="21"/>
        <v>2.0069522279965703E-2</v>
      </c>
      <c r="E152" s="235">
        <f t="shared" si="21"/>
        <v>2.0069522279965689E-2</v>
      </c>
      <c r="F152" s="235">
        <f t="shared" si="21"/>
        <v>2.0069522279965699E-2</v>
      </c>
      <c r="G152" s="235">
        <f t="shared" si="21"/>
        <v>2.0069522279965689E-2</v>
      </c>
      <c r="H152" s="235">
        <f t="shared" si="21"/>
        <v>2.0069522279965699E-2</v>
      </c>
      <c r="I152" s="235">
        <f t="shared" si="21"/>
        <v>2.0069522279965685E-2</v>
      </c>
      <c r="J152" s="235">
        <f t="shared" si="21"/>
        <v>2.0069522279965685E-2</v>
      </c>
      <c r="K152" s="235">
        <f t="shared" si="21"/>
        <v>2.0069522279965689E-2</v>
      </c>
      <c r="L152" s="235">
        <f t="shared" si="21"/>
        <v>2.0069522279965689E-2</v>
      </c>
      <c r="M152" s="235">
        <f t="shared" si="21"/>
        <v>2.0069522279965689E-2</v>
      </c>
      <c r="N152" s="235">
        <f t="shared" si="21"/>
        <v>2.0069522279965689E-2</v>
      </c>
      <c r="O152" s="235">
        <f t="shared" si="21"/>
        <v>2.0069522279965692E-2</v>
      </c>
      <c r="P152" s="235">
        <f t="shared" si="21"/>
        <v>2.0069522279965678E-2</v>
      </c>
      <c r="Q152" s="235">
        <f t="shared" si="21"/>
        <v>2.0069522279965696E-2</v>
      </c>
    </row>
    <row r="153" spans="1:17" x14ac:dyDescent="0.25">
      <c r="A153" s="142" t="s">
        <v>223</v>
      </c>
      <c r="B153" s="259">
        <f t="shared" ref="B153:Q153" si="22">IF(B$76=0,0,B$76/B$47)</f>
        <v>0</v>
      </c>
      <c r="C153" s="259">
        <f t="shared" si="22"/>
        <v>0</v>
      </c>
      <c r="D153" s="259">
        <f t="shared" si="22"/>
        <v>0</v>
      </c>
      <c r="E153" s="259">
        <f t="shared" si="22"/>
        <v>0</v>
      </c>
      <c r="F153" s="259">
        <f t="shared" si="22"/>
        <v>0</v>
      </c>
      <c r="G153" s="259">
        <f t="shared" si="22"/>
        <v>0</v>
      </c>
      <c r="H153" s="259">
        <f t="shared" si="22"/>
        <v>0</v>
      </c>
      <c r="I153" s="259">
        <f t="shared" si="22"/>
        <v>0</v>
      </c>
      <c r="J153" s="259">
        <f t="shared" si="22"/>
        <v>0</v>
      </c>
      <c r="K153" s="259">
        <f t="shared" si="22"/>
        <v>0</v>
      </c>
      <c r="L153" s="259">
        <f t="shared" si="22"/>
        <v>0</v>
      </c>
      <c r="M153" s="259">
        <f t="shared" si="22"/>
        <v>0</v>
      </c>
      <c r="N153" s="259">
        <f t="shared" si="22"/>
        <v>0</v>
      </c>
      <c r="O153" s="259">
        <f t="shared" si="22"/>
        <v>0</v>
      </c>
      <c r="P153" s="259">
        <f t="shared" si="22"/>
        <v>0</v>
      </c>
      <c r="Q153" s="259">
        <f t="shared" si="22"/>
        <v>1.6127258985338341E-2</v>
      </c>
    </row>
    <row r="154" spans="1:17" x14ac:dyDescent="0.25">
      <c r="A154" s="127" t="s">
        <v>208</v>
      </c>
      <c r="B154" s="237">
        <f t="shared" ref="B154:Q154" si="23">IF(B$77=0,0,B$77/B$47)</f>
        <v>0.67138761295414839</v>
      </c>
      <c r="C154" s="237">
        <f t="shared" si="23"/>
        <v>0.68327659190744672</v>
      </c>
      <c r="D154" s="237">
        <f t="shared" si="23"/>
        <v>0.67282897225215443</v>
      </c>
      <c r="E154" s="237">
        <f t="shared" si="23"/>
        <v>0.67618110748310511</v>
      </c>
      <c r="F154" s="237">
        <f t="shared" si="23"/>
        <v>0.67508800515270873</v>
      </c>
      <c r="G154" s="237">
        <f t="shared" si="23"/>
        <v>0.67277050831923024</v>
      </c>
      <c r="H154" s="237">
        <f t="shared" si="23"/>
        <v>0.67169380848078308</v>
      </c>
      <c r="I154" s="237">
        <f t="shared" si="23"/>
        <v>0.67695449653171902</v>
      </c>
      <c r="J154" s="237">
        <f t="shared" si="23"/>
        <v>0.69045795322001391</v>
      </c>
      <c r="K154" s="237">
        <f t="shared" si="23"/>
        <v>0.67797881095395096</v>
      </c>
      <c r="L154" s="237">
        <f t="shared" si="23"/>
        <v>0.67217474014667677</v>
      </c>
      <c r="M154" s="237">
        <f t="shared" si="23"/>
        <v>0.66499793761451331</v>
      </c>
      <c r="N154" s="237">
        <f t="shared" si="23"/>
        <v>0.66911147742949817</v>
      </c>
      <c r="O154" s="237">
        <f t="shared" si="23"/>
        <v>0.68720442899545597</v>
      </c>
      <c r="P154" s="237">
        <f t="shared" si="23"/>
        <v>0.68972263276278045</v>
      </c>
      <c r="Q154" s="237">
        <f t="shared" si="23"/>
        <v>0.6767517803603843</v>
      </c>
    </row>
    <row r="155" spans="1:17" x14ac:dyDescent="0.25">
      <c r="A155" s="142" t="s">
        <v>222</v>
      </c>
      <c r="B155" s="259">
        <f t="shared" ref="B155:Q155" si="24">IF(B$78=0,0,B$78/B$47)</f>
        <v>0.6121204295389534</v>
      </c>
      <c r="C155" s="259">
        <f t="shared" si="24"/>
        <v>0.61212042953895329</v>
      </c>
      <c r="D155" s="259">
        <f t="shared" si="24"/>
        <v>0.61212042953895307</v>
      </c>
      <c r="E155" s="259">
        <f t="shared" si="24"/>
        <v>0.6121204295389534</v>
      </c>
      <c r="F155" s="259">
        <f t="shared" si="24"/>
        <v>0.61212042953895307</v>
      </c>
      <c r="G155" s="259">
        <f t="shared" si="24"/>
        <v>0.61212042953895329</v>
      </c>
      <c r="H155" s="259">
        <f t="shared" si="24"/>
        <v>0.61212042953895318</v>
      </c>
      <c r="I155" s="259">
        <f t="shared" si="24"/>
        <v>0.61212042953895329</v>
      </c>
      <c r="J155" s="259">
        <f t="shared" si="24"/>
        <v>0.61212042953895329</v>
      </c>
      <c r="K155" s="259">
        <f t="shared" si="24"/>
        <v>0.61212042953895318</v>
      </c>
      <c r="L155" s="259">
        <f t="shared" si="24"/>
        <v>0.6121204295389534</v>
      </c>
      <c r="M155" s="259">
        <f t="shared" si="24"/>
        <v>0.6121204295389534</v>
      </c>
      <c r="N155" s="259">
        <f t="shared" si="24"/>
        <v>0.61212042953895329</v>
      </c>
      <c r="O155" s="259">
        <f t="shared" si="24"/>
        <v>0.61212042953895307</v>
      </c>
      <c r="P155" s="259">
        <f t="shared" si="24"/>
        <v>0.6121204295389534</v>
      </c>
      <c r="Q155" s="259">
        <f t="shared" si="24"/>
        <v>0.6121204295389534</v>
      </c>
    </row>
    <row r="156" spans="1:17" x14ac:dyDescent="0.25">
      <c r="A156" s="142" t="s">
        <v>221</v>
      </c>
      <c r="B156" s="259">
        <f t="shared" ref="B156:Q156" si="25">IF(B$86=0,0,B$86/B$47)</f>
        <v>5.9267183415194963E-2</v>
      </c>
      <c r="C156" s="259">
        <f t="shared" si="25"/>
        <v>7.1156162368493439E-2</v>
      </c>
      <c r="D156" s="259">
        <f t="shared" si="25"/>
        <v>6.0708542713201245E-2</v>
      </c>
      <c r="E156" s="259">
        <f t="shared" si="25"/>
        <v>6.4060677944151823E-2</v>
      </c>
      <c r="F156" s="259">
        <f t="shared" si="25"/>
        <v>6.2967575613755669E-2</v>
      </c>
      <c r="G156" s="259">
        <f t="shared" si="25"/>
        <v>6.0650078780276881E-2</v>
      </c>
      <c r="H156" s="259">
        <f t="shared" si="25"/>
        <v>5.9573378941829971E-2</v>
      </c>
      <c r="I156" s="259">
        <f t="shared" si="25"/>
        <v>6.4834066992765768E-2</v>
      </c>
      <c r="J156" s="259">
        <f t="shared" si="25"/>
        <v>7.8337523681060617E-2</v>
      </c>
      <c r="K156" s="259">
        <f t="shared" si="25"/>
        <v>6.5858381414997752E-2</v>
      </c>
      <c r="L156" s="259">
        <f t="shared" si="25"/>
        <v>6.0054310607723302E-2</v>
      </c>
      <c r="M156" s="259">
        <f t="shared" si="25"/>
        <v>5.2877508075560041E-2</v>
      </c>
      <c r="N156" s="259">
        <f t="shared" si="25"/>
        <v>5.6991047890544842E-2</v>
      </c>
      <c r="O156" s="259">
        <f t="shared" si="25"/>
        <v>7.5083999456502903E-2</v>
      </c>
      <c r="P156" s="259">
        <f t="shared" si="25"/>
        <v>7.7602203223827063E-2</v>
      </c>
      <c r="Q156" s="259">
        <f t="shared" si="25"/>
        <v>6.4631350821430955E-2</v>
      </c>
    </row>
    <row r="157" spans="1:17" x14ac:dyDescent="0.25">
      <c r="A157" s="127" t="s">
        <v>207</v>
      </c>
      <c r="B157" s="237">
        <f t="shared" ref="B157:Q157" si="26">IF(B$87=0,0,B$87/B$47)</f>
        <v>0.1161986901109501</v>
      </c>
      <c r="C157" s="237">
        <f t="shared" si="26"/>
        <v>0.11669526456931878</v>
      </c>
      <c r="D157" s="237">
        <f t="shared" si="26"/>
        <v>0.11625889227091139</v>
      </c>
      <c r="E157" s="237">
        <f t="shared" si="26"/>
        <v>0.11639890301054055</v>
      </c>
      <c r="F157" s="237">
        <f t="shared" si="26"/>
        <v>0.1163532467182896</v>
      </c>
      <c r="G157" s="237">
        <f t="shared" si="26"/>
        <v>0.11625645037106951</v>
      </c>
      <c r="H157" s="237">
        <f t="shared" si="26"/>
        <v>0.11621147917201174</v>
      </c>
      <c r="I157" s="237">
        <f t="shared" si="26"/>
        <v>0.11643120563715237</v>
      </c>
      <c r="J157" s="237">
        <f t="shared" si="26"/>
        <v>0.11699521300207694</v>
      </c>
      <c r="K157" s="237">
        <f t="shared" si="26"/>
        <v>0.11647398882159711</v>
      </c>
      <c r="L157" s="237">
        <f t="shared" si="26"/>
        <v>0.11623156654725572</v>
      </c>
      <c r="M157" s="237">
        <f t="shared" si="26"/>
        <v>0.11593180852394469</v>
      </c>
      <c r="N157" s="237">
        <f t="shared" si="26"/>
        <v>0.11610362132751913</v>
      </c>
      <c r="O157" s="237">
        <f t="shared" si="26"/>
        <v>0.11685932101034707</v>
      </c>
      <c r="P157" s="237">
        <f t="shared" si="26"/>
        <v>0.11696450041025454</v>
      </c>
      <c r="Q157" s="237">
        <f t="shared" si="26"/>
        <v>0.1109634983529125</v>
      </c>
    </row>
    <row r="158" spans="1:17" x14ac:dyDescent="0.25">
      <c r="A158" s="142" t="s">
        <v>220</v>
      </c>
      <c r="B158" s="259">
        <f t="shared" ref="B158:Q158" si="27">IF(B$88=0,0,B$88/B$47)</f>
        <v>4.952310876885576E-2</v>
      </c>
      <c r="C158" s="259">
        <f t="shared" si="27"/>
        <v>3.6644581904763641E-2</v>
      </c>
      <c r="D158" s="259">
        <f t="shared" si="27"/>
        <v>4.7961781718559977E-2</v>
      </c>
      <c r="E158" s="259">
        <f t="shared" si="27"/>
        <v>4.4330640323369766E-2</v>
      </c>
      <c r="F158" s="259">
        <f t="shared" si="27"/>
        <v>4.5514724152814448E-2</v>
      </c>
      <c r="G158" s="259">
        <f t="shared" si="27"/>
        <v>4.8025111743258013E-2</v>
      </c>
      <c r="H158" s="259">
        <f t="shared" si="27"/>
        <v>4.9191427862453015E-2</v>
      </c>
      <c r="I158" s="259">
        <f t="shared" si="27"/>
        <v>4.3492880270290857E-2</v>
      </c>
      <c r="J158" s="259">
        <f t="shared" si="27"/>
        <v>2.8865498860883729E-2</v>
      </c>
      <c r="K158" s="259">
        <f t="shared" si="27"/>
        <v>4.2383309729724636E-2</v>
      </c>
      <c r="L158" s="259">
        <f t="shared" si="27"/>
        <v>4.8670467113566984E-2</v>
      </c>
      <c r="M158" s="259">
        <f t="shared" si="27"/>
        <v>5.6444611938939633E-2</v>
      </c>
      <c r="N158" s="259">
        <f t="shared" si="27"/>
        <v>5.1988692450656168E-2</v>
      </c>
      <c r="O158" s="259">
        <f t="shared" si="27"/>
        <v>3.2389821621781299E-2</v>
      </c>
      <c r="P158" s="259">
        <f t="shared" si="27"/>
        <v>2.9662021783449077E-2</v>
      </c>
      <c r="Q158" s="259">
        <f t="shared" si="27"/>
        <v>3.825322867880266E-2</v>
      </c>
    </row>
    <row r="159" spans="1:17" x14ac:dyDescent="0.25">
      <c r="A159" s="140" t="s">
        <v>219</v>
      </c>
      <c r="B159" s="260">
        <f t="shared" ref="B159:Q159" si="28">IF(B$94=0,0,B$94/B$47)</f>
        <v>6.6675581342094351E-2</v>
      </c>
      <c r="C159" s="260">
        <f t="shared" si="28"/>
        <v>8.0050682664555145E-2</v>
      </c>
      <c r="D159" s="260">
        <f t="shared" si="28"/>
        <v>6.8297110552351423E-2</v>
      </c>
      <c r="E159" s="260">
        <f t="shared" si="28"/>
        <v>7.20682626871708E-2</v>
      </c>
      <c r="F159" s="260">
        <f t="shared" si="28"/>
        <v>7.083852256547514E-2</v>
      </c>
      <c r="G159" s="260">
        <f t="shared" si="28"/>
        <v>6.82313386278115E-2</v>
      </c>
      <c r="H159" s="260">
        <f t="shared" si="28"/>
        <v>6.7020051309558723E-2</v>
      </c>
      <c r="I159" s="260">
        <f t="shared" si="28"/>
        <v>7.2938325366861512E-2</v>
      </c>
      <c r="J159" s="260">
        <f t="shared" si="28"/>
        <v>8.8129714141193208E-2</v>
      </c>
      <c r="K159" s="260">
        <f t="shared" si="28"/>
        <v>7.4090679091872474E-2</v>
      </c>
      <c r="L159" s="260">
        <f t="shared" si="28"/>
        <v>6.7561099433688723E-2</v>
      </c>
      <c r="M159" s="260">
        <f t="shared" si="28"/>
        <v>5.9487196585005057E-2</v>
      </c>
      <c r="N159" s="260">
        <f t="shared" si="28"/>
        <v>6.4114928876862959E-2</v>
      </c>
      <c r="O159" s="260">
        <f t="shared" si="28"/>
        <v>8.446949938856578E-2</v>
      </c>
      <c r="P159" s="260">
        <f t="shared" si="28"/>
        <v>8.7302478626805458E-2</v>
      </c>
      <c r="Q159" s="260">
        <f t="shared" si="28"/>
        <v>7.2710269674109859E-2</v>
      </c>
    </row>
    <row r="160" spans="1:17" hidden="1" x14ac:dyDescent="0.25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</row>
    <row r="161" spans="1:17" x14ac:dyDescent="0.2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</row>
    <row r="162" spans="1:17" x14ac:dyDescent="0.25">
      <c r="A162" s="78" t="s">
        <v>36</v>
      </c>
      <c r="B162" s="77">
        <f t="shared" ref="B162:Q162" si="29">SUM(B163:B167,B169:B171,B173:B175)</f>
        <v>1</v>
      </c>
      <c r="C162" s="77">
        <f t="shared" si="29"/>
        <v>1</v>
      </c>
      <c r="D162" s="77">
        <f t="shared" si="29"/>
        <v>0.99999999999999989</v>
      </c>
      <c r="E162" s="77">
        <f t="shared" si="29"/>
        <v>0.99999999999999989</v>
      </c>
      <c r="F162" s="77">
        <f t="shared" si="29"/>
        <v>1.0000000000000002</v>
      </c>
      <c r="G162" s="77">
        <f t="shared" si="29"/>
        <v>1</v>
      </c>
      <c r="H162" s="77">
        <f t="shared" si="29"/>
        <v>1</v>
      </c>
      <c r="I162" s="77">
        <f t="shared" si="29"/>
        <v>1</v>
      </c>
      <c r="J162" s="77">
        <f t="shared" si="29"/>
        <v>1</v>
      </c>
      <c r="K162" s="77">
        <f t="shared" si="29"/>
        <v>1</v>
      </c>
      <c r="L162" s="77">
        <f t="shared" si="29"/>
        <v>1</v>
      </c>
      <c r="M162" s="77">
        <f t="shared" si="29"/>
        <v>0.99999999999999978</v>
      </c>
      <c r="N162" s="77">
        <f t="shared" si="29"/>
        <v>1</v>
      </c>
      <c r="O162" s="77">
        <f t="shared" si="29"/>
        <v>1</v>
      </c>
      <c r="P162" s="77">
        <f t="shared" si="29"/>
        <v>1.0000000000000002</v>
      </c>
      <c r="Q162" s="77">
        <f t="shared" si="29"/>
        <v>1</v>
      </c>
    </row>
    <row r="163" spans="1:17" x14ac:dyDescent="0.25">
      <c r="A163" s="132" t="s">
        <v>83</v>
      </c>
      <c r="B163" s="240">
        <f t="shared" ref="B163:Q163" si="30">IF(B$98=0,0,B$98/B$97)</f>
        <v>7.1730986165431995E-3</v>
      </c>
      <c r="C163" s="240">
        <f t="shared" si="30"/>
        <v>7.1730986165431995E-3</v>
      </c>
      <c r="D163" s="240">
        <f t="shared" si="30"/>
        <v>7.1730986165431995E-3</v>
      </c>
      <c r="E163" s="240">
        <f t="shared" si="30"/>
        <v>7.1730986165431995E-3</v>
      </c>
      <c r="F163" s="240">
        <f t="shared" si="30"/>
        <v>7.1730986165432012E-3</v>
      </c>
      <c r="G163" s="240">
        <f t="shared" si="30"/>
        <v>7.1730986165431986E-3</v>
      </c>
      <c r="H163" s="240">
        <f t="shared" si="30"/>
        <v>7.1730986165432012E-3</v>
      </c>
      <c r="I163" s="240">
        <f t="shared" si="30"/>
        <v>7.1730986165431995E-3</v>
      </c>
      <c r="J163" s="240">
        <f t="shared" si="30"/>
        <v>7.1730986165432012E-3</v>
      </c>
      <c r="K163" s="240">
        <f t="shared" si="30"/>
        <v>7.1730986165431995E-3</v>
      </c>
      <c r="L163" s="240">
        <f t="shared" si="30"/>
        <v>7.1730986165431995E-3</v>
      </c>
      <c r="M163" s="240">
        <f t="shared" si="30"/>
        <v>7.1730986165431995E-3</v>
      </c>
      <c r="N163" s="240">
        <f t="shared" si="30"/>
        <v>7.1730986165432003E-3</v>
      </c>
      <c r="O163" s="240">
        <f t="shared" si="30"/>
        <v>7.1730986165432003E-3</v>
      </c>
      <c r="P163" s="240">
        <f t="shared" si="30"/>
        <v>7.1730986165432012E-3</v>
      </c>
      <c r="Q163" s="240">
        <f t="shared" si="30"/>
        <v>7.1730986165432003E-3</v>
      </c>
    </row>
    <row r="164" spans="1:17" x14ac:dyDescent="0.25">
      <c r="A164" s="76" t="s">
        <v>82</v>
      </c>
      <c r="B164" s="239">
        <f t="shared" ref="B164:Q164" si="31">IF(B$99=0,0,B$99/B$97)</f>
        <v>7.3715317410403486E-3</v>
      </c>
      <c r="C164" s="239">
        <f t="shared" si="31"/>
        <v>7.3715317410403486E-3</v>
      </c>
      <c r="D164" s="239">
        <f t="shared" si="31"/>
        <v>7.3715317410403495E-3</v>
      </c>
      <c r="E164" s="239">
        <f t="shared" si="31"/>
        <v>7.3715317410403486E-3</v>
      </c>
      <c r="F164" s="239">
        <f t="shared" si="31"/>
        <v>7.3715317410403504E-3</v>
      </c>
      <c r="G164" s="239">
        <f t="shared" si="31"/>
        <v>7.3715317410403478E-3</v>
      </c>
      <c r="H164" s="239">
        <f t="shared" si="31"/>
        <v>7.3715317410403504E-3</v>
      </c>
      <c r="I164" s="239">
        <f t="shared" si="31"/>
        <v>7.3715317410403486E-3</v>
      </c>
      <c r="J164" s="239">
        <f t="shared" si="31"/>
        <v>7.3715317410403495E-3</v>
      </c>
      <c r="K164" s="239">
        <f t="shared" si="31"/>
        <v>7.3715317410403486E-3</v>
      </c>
      <c r="L164" s="239">
        <f t="shared" si="31"/>
        <v>7.3715317410403486E-3</v>
      </c>
      <c r="M164" s="239">
        <f t="shared" si="31"/>
        <v>7.3715317410403486E-3</v>
      </c>
      <c r="N164" s="239">
        <f t="shared" si="31"/>
        <v>7.3715317410403495E-3</v>
      </c>
      <c r="O164" s="239">
        <f t="shared" si="31"/>
        <v>7.3715317410403504E-3</v>
      </c>
      <c r="P164" s="239">
        <f t="shared" si="31"/>
        <v>7.3715317410403495E-3</v>
      </c>
      <c r="Q164" s="239">
        <f t="shared" si="31"/>
        <v>7.3715317410403495E-3</v>
      </c>
    </row>
    <row r="165" spans="1:17" x14ac:dyDescent="0.25">
      <c r="A165" s="76" t="s">
        <v>81</v>
      </c>
      <c r="B165" s="239">
        <f t="shared" ref="B165:Q165" si="32">IF(B$100=0,0,B$100/B$97)</f>
        <v>1.4427638223338967E-2</v>
      </c>
      <c r="C165" s="239">
        <f t="shared" si="32"/>
        <v>1.4427638223338965E-2</v>
      </c>
      <c r="D165" s="239">
        <f t="shared" si="32"/>
        <v>1.4427638223338967E-2</v>
      </c>
      <c r="E165" s="239">
        <f t="shared" si="32"/>
        <v>1.4427638223338967E-2</v>
      </c>
      <c r="F165" s="239">
        <f t="shared" si="32"/>
        <v>1.442763822333897E-2</v>
      </c>
      <c r="G165" s="239">
        <f t="shared" si="32"/>
        <v>1.4427638223338965E-2</v>
      </c>
      <c r="H165" s="239">
        <f t="shared" si="32"/>
        <v>1.442763822333897E-2</v>
      </c>
      <c r="I165" s="239">
        <f t="shared" si="32"/>
        <v>1.4427638223338968E-2</v>
      </c>
      <c r="J165" s="239">
        <f t="shared" si="32"/>
        <v>1.4427638223338968E-2</v>
      </c>
      <c r="K165" s="239">
        <f t="shared" si="32"/>
        <v>1.4427638223338967E-2</v>
      </c>
      <c r="L165" s="239">
        <f t="shared" si="32"/>
        <v>1.4427638223338967E-2</v>
      </c>
      <c r="M165" s="239">
        <f t="shared" si="32"/>
        <v>1.4427638223338967E-2</v>
      </c>
      <c r="N165" s="239">
        <f t="shared" si="32"/>
        <v>1.4427638223338968E-2</v>
      </c>
      <c r="O165" s="239">
        <f t="shared" si="32"/>
        <v>1.442763822333897E-2</v>
      </c>
      <c r="P165" s="239">
        <f t="shared" si="32"/>
        <v>1.4427638223338968E-2</v>
      </c>
      <c r="Q165" s="239">
        <f t="shared" si="32"/>
        <v>1.442763822333897E-2</v>
      </c>
    </row>
    <row r="166" spans="1:17" x14ac:dyDescent="0.25">
      <c r="A166" s="76" t="s">
        <v>80</v>
      </c>
      <c r="B166" s="239">
        <f t="shared" ref="B166:Q166" si="33">IF(B$101=0,0,B$101/B$97)</f>
        <v>5.723585571226499E-3</v>
      </c>
      <c r="C166" s="239">
        <f t="shared" si="33"/>
        <v>5.723585571226499E-3</v>
      </c>
      <c r="D166" s="239">
        <f t="shared" si="33"/>
        <v>5.723585571226499E-3</v>
      </c>
      <c r="E166" s="239">
        <f t="shared" si="33"/>
        <v>5.723585571226499E-3</v>
      </c>
      <c r="F166" s="239">
        <f t="shared" si="33"/>
        <v>5.7235855712264999E-3</v>
      </c>
      <c r="G166" s="239">
        <f t="shared" si="33"/>
        <v>5.7235855712264982E-3</v>
      </c>
      <c r="H166" s="239">
        <f t="shared" si="33"/>
        <v>5.7235855712264999E-3</v>
      </c>
      <c r="I166" s="239">
        <f t="shared" si="33"/>
        <v>5.723585571226499E-3</v>
      </c>
      <c r="J166" s="239">
        <f t="shared" si="33"/>
        <v>5.7235855712264999E-3</v>
      </c>
      <c r="K166" s="239">
        <f t="shared" si="33"/>
        <v>5.723585571226499E-3</v>
      </c>
      <c r="L166" s="239">
        <f t="shared" si="33"/>
        <v>5.723585571226499E-3</v>
      </c>
      <c r="M166" s="239">
        <f t="shared" si="33"/>
        <v>5.723585571226499E-3</v>
      </c>
      <c r="N166" s="239">
        <f t="shared" si="33"/>
        <v>5.7235855712264999E-3</v>
      </c>
      <c r="O166" s="239">
        <f t="shared" si="33"/>
        <v>5.7235855712264999E-3</v>
      </c>
      <c r="P166" s="239">
        <f t="shared" si="33"/>
        <v>5.7235855712264999E-3</v>
      </c>
      <c r="Q166" s="239">
        <f t="shared" si="33"/>
        <v>5.7235855712264999E-3</v>
      </c>
    </row>
    <row r="167" spans="1:17" x14ac:dyDescent="0.25">
      <c r="A167" s="129" t="s">
        <v>79</v>
      </c>
      <c r="B167" s="238">
        <f t="shared" ref="B167:Q167" si="34">IF(B$102=0,0,B$102/B$97)</f>
        <v>6.4750548309575866E-3</v>
      </c>
      <c r="C167" s="238">
        <f t="shared" si="34"/>
        <v>6.4750548309575866E-3</v>
      </c>
      <c r="D167" s="238">
        <f t="shared" si="34"/>
        <v>6.4750548309575866E-3</v>
      </c>
      <c r="E167" s="238">
        <f t="shared" si="34"/>
        <v>6.4750548309575858E-3</v>
      </c>
      <c r="F167" s="238">
        <f t="shared" si="34"/>
        <v>6.4750548309575884E-3</v>
      </c>
      <c r="G167" s="238">
        <f t="shared" si="34"/>
        <v>6.4750548309575858E-3</v>
      </c>
      <c r="H167" s="238">
        <f t="shared" si="34"/>
        <v>6.4750548309575875E-3</v>
      </c>
      <c r="I167" s="238">
        <f t="shared" si="34"/>
        <v>6.4750548309575866E-3</v>
      </c>
      <c r="J167" s="238">
        <f t="shared" si="34"/>
        <v>6.4750548309575884E-3</v>
      </c>
      <c r="K167" s="238">
        <f t="shared" si="34"/>
        <v>6.4750548309575866E-3</v>
      </c>
      <c r="L167" s="238">
        <f t="shared" si="34"/>
        <v>6.4750548309575858E-3</v>
      </c>
      <c r="M167" s="238">
        <f t="shared" si="34"/>
        <v>6.4750548309575866E-3</v>
      </c>
      <c r="N167" s="238">
        <f t="shared" si="34"/>
        <v>6.4750548309575866E-3</v>
      </c>
      <c r="O167" s="238">
        <f t="shared" si="34"/>
        <v>6.4750548309575884E-3</v>
      </c>
      <c r="P167" s="238">
        <f t="shared" si="34"/>
        <v>6.4750548309575875E-3</v>
      </c>
      <c r="Q167" s="238">
        <f t="shared" si="34"/>
        <v>6.4750548309575875E-3</v>
      </c>
    </row>
    <row r="168" spans="1:17" x14ac:dyDescent="0.25">
      <c r="A168" s="127" t="s">
        <v>206</v>
      </c>
      <c r="B168" s="237">
        <f t="shared" ref="B168:Q168" si="35">IF(B$107=0,0,B$107/B$97)</f>
        <v>0.63881792886062616</v>
      </c>
      <c r="C168" s="237">
        <f t="shared" si="35"/>
        <v>0.56254659054004175</v>
      </c>
      <c r="D168" s="237">
        <f t="shared" si="35"/>
        <v>0.62957117999416812</v>
      </c>
      <c r="E168" s="237">
        <f t="shared" si="35"/>
        <v>0.60806623484282285</v>
      </c>
      <c r="F168" s="237">
        <f t="shared" si="35"/>
        <v>0.61507881161566114</v>
      </c>
      <c r="G168" s="237">
        <f t="shared" si="35"/>
        <v>0.62994624352360518</v>
      </c>
      <c r="H168" s="237">
        <f t="shared" si="35"/>
        <v>0.63685359342896597</v>
      </c>
      <c r="I168" s="237">
        <f t="shared" si="35"/>
        <v>0.603104713923997</v>
      </c>
      <c r="J168" s="237">
        <f t="shared" si="35"/>
        <v>0.51647602044106733</v>
      </c>
      <c r="K168" s="237">
        <f t="shared" si="35"/>
        <v>0.59653343205432607</v>
      </c>
      <c r="L168" s="237">
        <f t="shared" si="35"/>
        <v>0.63376827365991562</v>
      </c>
      <c r="M168" s="237">
        <f t="shared" si="35"/>
        <v>0.67980959782583883</v>
      </c>
      <c r="N168" s="237">
        <f t="shared" si="35"/>
        <v>0.6534200156626998</v>
      </c>
      <c r="O168" s="237">
        <f t="shared" si="35"/>
        <v>0.53734834663831532</v>
      </c>
      <c r="P168" s="237">
        <f t="shared" si="35"/>
        <v>0.5211933200164145</v>
      </c>
      <c r="Q168" s="237">
        <f t="shared" si="35"/>
        <v>0.57207358408797149</v>
      </c>
    </row>
    <row r="169" spans="1:17" x14ac:dyDescent="0.25">
      <c r="A169" s="142" t="s">
        <v>218</v>
      </c>
      <c r="B169" s="235">
        <f t="shared" ref="B169:Q169" si="36">IF(B$108=0,0,B$108/B$97)</f>
        <v>0.47925591924325622</v>
      </c>
      <c r="C169" s="235">
        <f t="shared" si="36"/>
        <v>0.35462500684320553</v>
      </c>
      <c r="D169" s="235">
        <f t="shared" si="36"/>
        <v>0.46414630174687921</v>
      </c>
      <c r="E169" s="235">
        <f t="shared" si="36"/>
        <v>0.42900622168089364</v>
      </c>
      <c r="F169" s="235">
        <f t="shared" si="36"/>
        <v>0.4404650981175533</v>
      </c>
      <c r="G169" s="235">
        <f t="shared" si="36"/>
        <v>0.46475917298935365</v>
      </c>
      <c r="H169" s="235">
        <f t="shared" si="36"/>
        <v>0.47604610383293089</v>
      </c>
      <c r="I169" s="235">
        <f t="shared" si="36"/>
        <v>0.42089886585600805</v>
      </c>
      <c r="J169" s="235">
        <f t="shared" si="36"/>
        <v>0.27934355364394947</v>
      </c>
      <c r="K169" s="235">
        <f t="shared" si="36"/>
        <v>0.41016108580536009</v>
      </c>
      <c r="L169" s="235">
        <f t="shared" si="36"/>
        <v>0.47100454790472074</v>
      </c>
      <c r="M169" s="235">
        <f t="shared" si="36"/>
        <v>0.54623821188983124</v>
      </c>
      <c r="N169" s="235">
        <f t="shared" si="36"/>
        <v>0.50311640787711087</v>
      </c>
      <c r="O169" s="235">
        <f t="shared" si="36"/>
        <v>0.313449904930727</v>
      </c>
      <c r="P169" s="235">
        <f t="shared" si="36"/>
        <v>0.28705184044060639</v>
      </c>
      <c r="Q169" s="235">
        <f t="shared" si="36"/>
        <v>0.37019255717668959</v>
      </c>
    </row>
    <row r="170" spans="1:17" x14ac:dyDescent="0.25">
      <c r="A170" s="142" t="s">
        <v>217</v>
      </c>
      <c r="B170" s="235">
        <f t="shared" ref="B170:Q170" si="37">IF(B$114=0,0,B$114/B$97)</f>
        <v>0.15956200961736988</v>
      </c>
      <c r="C170" s="235">
        <f t="shared" si="37"/>
        <v>0.20792158369683625</v>
      </c>
      <c r="D170" s="235">
        <f t="shared" si="37"/>
        <v>0.16542487824728891</v>
      </c>
      <c r="E170" s="235">
        <f t="shared" si="37"/>
        <v>0.17906001316192924</v>
      </c>
      <c r="F170" s="235">
        <f t="shared" si="37"/>
        <v>0.17461371349810789</v>
      </c>
      <c r="G170" s="235">
        <f t="shared" si="37"/>
        <v>0.1651870705342515</v>
      </c>
      <c r="H170" s="235">
        <f t="shared" si="37"/>
        <v>0.16080748959603514</v>
      </c>
      <c r="I170" s="235">
        <f t="shared" si="37"/>
        <v>0.1822058480679889</v>
      </c>
      <c r="J170" s="235">
        <f t="shared" si="37"/>
        <v>0.23713246679711775</v>
      </c>
      <c r="K170" s="235">
        <f t="shared" si="37"/>
        <v>0.18637234624896598</v>
      </c>
      <c r="L170" s="235">
        <f t="shared" si="37"/>
        <v>0.16276372575519482</v>
      </c>
      <c r="M170" s="235">
        <f t="shared" si="37"/>
        <v>0.13357138593600765</v>
      </c>
      <c r="N170" s="235">
        <f t="shared" si="37"/>
        <v>0.15030360778558899</v>
      </c>
      <c r="O170" s="235">
        <f t="shared" si="37"/>
        <v>0.2238984417075883</v>
      </c>
      <c r="P170" s="235">
        <f t="shared" si="37"/>
        <v>0.23414147957580819</v>
      </c>
      <c r="Q170" s="235">
        <f t="shared" si="37"/>
        <v>0.20188102691128199</v>
      </c>
    </row>
    <row r="171" spans="1:17" x14ac:dyDescent="0.25">
      <c r="A171" s="127" t="s">
        <v>205</v>
      </c>
      <c r="B171" s="237">
        <f t="shared" ref="B171:Q171" si="38">IF(B$115=0,0,B$115/B$97)</f>
        <v>0.12964413281411305</v>
      </c>
      <c r="C171" s="237">
        <f t="shared" si="38"/>
        <v>0.16893628675367947</v>
      </c>
      <c r="D171" s="237">
        <f t="shared" si="38"/>
        <v>0.13440771357592227</v>
      </c>
      <c r="E171" s="237">
        <f t="shared" si="38"/>
        <v>0.1454862606940675</v>
      </c>
      <c r="F171" s="237">
        <f t="shared" si="38"/>
        <v>0.14187364221721269</v>
      </c>
      <c r="G171" s="237">
        <f t="shared" si="38"/>
        <v>0.13421449480907938</v>
      </c>
      <c r="H171" s="237">
        <f t="shared" si="38"/>
        <v>0.13065608529677858</v>
      </c>
      <c r="I171" s="237">
        <f t="shared" si="38"/>
        <v>0.14804225155524101</v>
      </c>
      <c r="J171" s="237">
        <f t="shared" si="38"/>
        <v>0.19267012927265822</v>
      </c>
      <c r="K171" s="237">
        <f t="shared" si="38"/>
        <v>0.1514275313272849</v>
      </c>
      <c r="L171" s="237">
        <f t="shared" si="38"/>
        <v>0.13224552717609583</v>
      </c>
      <c r="M171" s="237">
        <f t="shared" si="38"/>
        <v>0.10852675107300623</v>
      </c>
      <c r="N171" s="237">
        <f t="shared" si="38"/>
        <v>0.12212168132579107</v>
      </c>
      <c r="O171" s="237">
        <f t="shared" si="38"/>
        <v>0.18191748388741552</v>
      </c>
      <c r="P171" s="237">
        <f t="shared" si="38"/>
        <v>0.1902399521553442</v>
      </c>
      <c r="Q171" s="237">
        <f t="shared" si="38"/>
        <v>0.16402833436541667</v>
      </c>
    </row>
    <row r="172" spans="1:17" x14ac:dyDescent="0.25">
      <c r="A172" s="127" t="s">
        <v>204</v>
      </c>
      <c r="B172" s="237">
        <f t="shared" ref="B172:Q172" si="39">IF(B$116=0,0,B$116/B$97)</f>
        <v>7.4684572369561053E-2</v>
      </c>
      <c r="C172" s="237">
        <f t="shared" si="39"/>
        <v>7.6603065542965879E-2</v>
      </c>
      <c r="D172" s="237">
        <f t="shared" si="39"/>
        <v>7.4917160717518499E-2</v>
      </c>
      <c r="E172" s="237">
        <f t="shared" si="39"/>
        <v>7.5458085937604225E-2</v>
      </c>
      <c r="F172" s="237">
        <f t="shared" si="39"/>
        <v>7.5281694897891341E-2</v>
      </c>
      <c r="G172" s="237">
        <f t="shared" si="39"/>
        <v>7.4907726546876385E-2</v>
      </c>
      <c r="H172" s="237">
        <f t="shared" si="39"/>
        <v>7.4733982334023397E-2</v>
      </c>
      <c r="I172" s="237">
        <f t="shared" si="39"/>
        <v>7.558288568836341E-2</v>
      </c>
      <c r="J172" s="237">
        <f t="shared" si="39"/>
        <v>7.776190287525761E-2</v>
      </c>
      <c r="K172" s="237">
        <f t="shared" si="39"/>
        <v>7.574817660478203E-2</v>
      </c>
      <c r="L172" s="237">
        <f t="shared" si="39"/>
        <v>7.4811589008365695E-2</v>
      </c>
      <c r="M172" s="237">
        <f t="shared" si="39"/>
        <v>7.3653487314442628E-2</v>
      </c>
      <c r="N172" s="237">
        <f t="shared" si="39"/>
        <v>7.4317278383850549E-2</v>
      </c>
      <c r="O172" s="237">
        <f t="shared" si="39"/>
        <v>7.7236890253161078E-2</v>
      </c>
      <c r="P172" s="237">
        <f t="shared" si="39"/>
        <v>7.7643246152673762E-2</v>
      </c>
      <c r="Q172" s="237">
        <f t="shared" si="39"/>
        <v>7.6363428052825727E-2</v>
      </c>
    </row>
    <row r="173" spans="1:17" x14ac:dyDescent="0.25">
      <c r="A173" s="142" t="s">
        <v>216</v>
      </c>
      <c r="B173" s="235">
        <f t="shared" ref="B173:Q173" si="40">IF(B$117=0,0,B$117/B$97)</f>
        <v>3.6788595085435707E-2</v>
      </c>
      <c r="C173" s="235">
        <f t="shared" si="40"/>
        <v>2.7221689414967269E-2</v>
      </c>
      <c r="D173" s="235">
        <f t="shared" si="40"/>
        <v>3.5628752133787384E-2</v>
      </c>
      <c r="E173" s="235">
        <f t="shared" si="40"/>
        <v>3.2931332811646029E-2</v>
      </c>
      <c r="F173" s="235">
        <f t="shared" si="40"/>
        <v>3.3810937942090724E-2</v>
      </c>
      <c r="G173" s="235">
        <f t="shared" si="40"/>
        <v>3.5675797294991658E-2</v>
      </c>
      <c r="H173" s="235">
        <f t="shared" si="40"/>
        <v>3.6542203554965062E-2</v>
      </c>
      <c r="I173" s="235">
        <f t="shared" si="40"/>
        <v>3.2308996772216055E-2</v>
      </c>
      <c r="J173" s="235">
        <f t="shared" si="40"/>
        <v>2.1442942010942136E-2</v>
      </c>
      <c r="K173" s="235">
        <f t="shared" si="40"/>
        <v>3.1484744370652594E-2</v>
      </c>
      <c r="L173" s="235">
        <f t="shared" si="40"/>
        <v>3.6155204141506914E-2</v>
      </c>
      <c r="M173" s="235">
        <f t="shared" si="40"/>
        <v>4.1930283154640813E-2</v>
      </c>
      <c r="N173" s="235">
        <f t="shared" si="40"/>
        <v>3.8620171534773158E-2</v>
      </c>
      <c r="O173" s="235">
        <f t="shared" si="40"/>
        <v>2.4061010347608859E-2</v>
      </c>
      <c r="P173" s="235">
        <f t="shared" si="40"/>
        <v>2.2034644753419316E-2</v>
      </c>
      <c r="Q173" s="235">
        <f t="shared" si="40"/>
        <v>2.8416684161396252E-2</v>
      </c>
    </row>
    <row r="174" spans="1:17" x14ac:dyDescent="0.25">
      <c r="A174" s="142" t="s">
        <v>215</v>
      </c>
      <c r="B174" s="259">
        <f t="shared" ref="B174:Q174" si="41">IF(B$123=0,0,B$123/B$97)</f>
        <v>3.7895977284125346E-2</v>
      </c>
      <c r="C174" s="259">
        <f t="shared" si="41"/>
        <v>4.9381376127998609E-2</v>
      </c>
      <c r="D174" s="259">
        <f t="shared" si="41"/>
        <v>3.9288408583731116E-2</v>
      </c>
      <c r="E174" s="259">
        <f t="shared" si="41"/>
        <v>4.2526753125958196E-2</v>
      </c>
      <c r="F174" s="259">
        <f t="shared" si="41"/>
        <v>4.1470756955800624E-2</v>
      </c>
      <c r="G174" s="259">
        <f t="shared" si="41"/>
        <v>3.9231929251884734E-2</v>
      </c>
      <c r="H174" s="259">
        <f t="shared" si="41"/>
        <v>3.8191778779058341E-2</v>
      </c>
      <c r="I174" s="259">
        <f t="shared" si="41"/>
        <v>4.3273888916147363E-2</v>
      </c>
      <c r="J174" s="259">
        <f t="shared" si="41"/>
        <v>5.6318960864315468E-2</v>
      </c>
      <c r="K174" s="259">
        <f t="shared" si="41"/>
        <v>4.4263432234129423E-2</v>
      </c>
      <c r="L174" s="259">
        <f t="shared" si="41"/>
        <v>3.8656384866858767E-2</v>
      </c>
      <c r="M174" s="259">
        <f t="shared" si="41"/>
        <v>3.1723204159801816E-2</v>
      </c>
      <c r="N174" s="259">
        <f t="shared" si="41"/>
        <v>3.5697106849077384E-2</v>
      </c>
      <c r="O174" s="259">
        <f t="shared" si="41"/>
        <v>5.3175879905552212E-2</v>
      </c>
      <c r="P174" s="259">
        <f t="shared" si="41"/>
        <v>5.560860139925445E-2</v>
      </c>
      <c r="Q174" s="259">
        <f t="shared" si="41"/>
        <v>4.7946743891429479E-2</v>
      </c>
    </row>
    <row r="175" spans="1:17" x14ac:dyDescent="0.25">
      <c r="A175" s="72" t="s">
        <v>203</v>
      </c>
      <c r="B175" s="234">
        <f t="shared" ref="B175:Q175" si="42">IF(B$124=0,0,B$124/B$97)</f>
        <v>0.11568245697259318</v>
      </c>
      <c r="C175" s="234">
        <f t="shared" si="42"/>
        <v>0.15074314818020629</v>
      </c>
      <c r="D175" s="234">
        <f t="shared" si="42"/>
        <v>0.11993303672928449</v>
      </c>
      <c r="E175" s="234">
        <f t="shared" si="42"/>
        <v>0.12981850954239871</v>
      </c>
      <c r="F175" s="234">
        <f t="shared" si="42"/>
        <v>0.12659494228612825</v>
      </c>
      <c r="G175" s="234">
        <f t="shared" si="42"/>
        <v>0.11976062613733236</v>
      </c>
      <c r="H175" s="234">
        <f t="shared" si="42"/>
        <v>0.11658542995712549</v>
      </c>
      <c r="I175" s="234">
        <f t="shared" si="42"/>
        <v>0.13209923984929195</v>
      </c>
      <c r="J175" s="234">
        <f t="shared" si="42"/>
        <v>0.1719210384279104</v>
      </c>
      <c r="K175" s="234">
        <f t="shared" si="42"/>
        <v>0.13511995103050037</v>
      </c>
      <c r="L175" s="234">
        <f t="shared" si="42"/>
        <v>0.11800370117251627</v>
      </c>
      <c r="M175" s="234">
        <f t="shared" si="42"/>
        <v>9.6839254803605557E-2</v>
      </c>
      <c r="N175" s="234">
        <f t="shared" si="42"/>
        <v>0.10897011564455203</v>
      </c>
      <c r="O175" s="234">
        <f t="shared" si="42"/>
        <v>0.16232637023800153</v>
      </c>
      <c r="P175" s="234">
        <f t="shared" si="42"/>
        <v>0.16975257269246097</v>
      </c>
      <c r="Q175" s="234">
        <f t="shared" si="42"/>
        <v>0.14636374451067949</v>
      </c>
    </row>
    <row r="176" spans="1:17" hidden="1" x14ac:dyDescent="0.25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</row>
    <row r="177" spans="1:17" x14ac:dyDescent="0.2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</row>
    <row r="178" spans="1:17" ht="12.75" x14ac:dyDescent="0.25">
      <c r="A178" s="80" t="s">
        <v>118</v>
      </c>
      <c r="B178" s="233"/>
      <c r="C178" s="233"/>
      <c r="D178" s="233"/>
      <c r="E178" s="233"/>
      <c r="F178" s="233"/>
      <c r="G178" s="233"/>
      <c r="H178" s="233"/>
      <c r="I178" s="233"/>
      <c r="J178" s="233"/>
      <c r="K178" s="233"/>
      <c r="L178" s="233"/>
      <c r="M178" s="233"/>
      <c r="N178" s="233"/>
      <c r="O178" s="233"/>
      <c r="P178" s="233"/>
      <c r="Q178" s="233"/>
    </row>
    <row r="179" spans="1:17" x14ac:dyDescent="0.2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</row>
    <row r="180" spans="1:17" x14ac:dyDescent="0.25">
      <c r="A180" s="78" t="s">
        <v>38</v>
      </c>
      <c r="B180" s="230">
        <f t="shared" ref="B180:Q180" si="43">SUM(B181:B187,B188:B189)</f>
        <v>120</v>
      </c>
      <c r="C180" s="230">
        <f t="shared" si="43"/>
        <v>118.04580908560018</v>
      </c>
      <c r="D180" s="230">
        <f t="shared" si="43"/>
        <v>116.11211456994923</v>
      </c>
      <c r="E180" s="230">
        <f t="shared" si="43"/>
        <v>110.48598882747929</v>
      </c>
      <c r="F180" s="230">
        <f t="shared" si="43"/>
        <v>109.19220619248165</v>
      </c>
      <c r="G180" s="230">
        <f t="shared" si="43"/>
        <v>101.86812875776361</v>
      </c>
      <c r="H180" s="230">
        <f t="shared" si="43"/>
        <v>99.35771542949513</v>
      </c>
      <c r="I180" s="230">
        <f t="shared" si="43"/>
        <v>98.599590373251601</v>
      </c>
      <c r="J180" s="230">
        <f t="shared" si="43"/>
        <v>98.023931519332578</v>
      </c>
      <c r="K180" s="230">
        <f t="shared" si="43"/>
        <v>103.8091671350567</v>
      </c>
      <c r="L180" s="230">
        <f t="shared" si="43"/>
        <v>103.64998664737867</v>
      </c>
      <c r="M180" s="230">
        <f t="shared" si="43"/>
        <v>101.85399803885308</v>
      </c>
      <c r="N180" s="230">
        <f t="shared" si="43"/>
        <v>100.80854253150981</v>
      </c>
      <c r="O180" s="230">
        <f t="shared" si="43"/>
        <v>76.126222885015352</v>
      </c>
      <c r="P180" s="230">
        <f t="shared" si="43"/>
        <v>74.119500015573635</v>
      </c>
      <c r="Q180" s="230">
        <f t="shared" si="43"/>
        <v>76.366365498977871</v>
      </c>
    </row>
    <row r="181" spans="1:17" x14ac:dyDescent="0.25">
      <c r="A181" s="132" t="s">
        <v>83</v>
      </c>
      <c r="B181" s="229">
        <f>IF(B$6=0,0,B$6/NMM!B$9*1000)</f>
        <v>0.47245893761695751</v>
      </c>
      <c r="C181" s="229">
        <f>IF(C$6=0,0,C$6/NMM!C$9*1000)</f>
        <v>0.46476497958930718</v>
      </c>
      <c r="D181" s="229">
        <f>IF(D$6=0,0,D$6/NMM!D$9*1000)</f>
        <v>0.4571517191181389</v>
      </c>
      <c r="E181" s="229">
        <f>IF(E$6=0,0,E$6/NMM!E$9*1000)</f>
        <v>0.43500077419158262</v>
      </c>
      <c r="F181" s="229">
        <f>IF(F$6=0,0,F$6/NMM!F$9*1000)</f>
        <v>0.42990694778126382</v>
      </c>
      <c r="G181" s="229">
        <f>IF(G$6=0,0,G$6/NMM!G$9*1000)</f>
        <v>0.40107089908267041</v>
      </c>
      <c r="H181" s="229">
        <f>IF(H$6=0,0,H$6/NMM!H$9*1000)</f>
        <v>0.39118700563222714</v>
      </c>
      <c r="I181" s="229">
        <f>IF(I$6=0,0,I$6/NMM!I$9*1000)</f>
        <v>0.38820214764344702</v>
      </c>
      <c r="J181" s="229">
        <f>IF(J$6=0,0,J$6/NMM!J$9*1000)</f>
        <v>0.38593568788884391</v>
      </c>
      <c r="K181" s="229">
        <f>IF(K$6=0,0,K$6/NMM!K$9*1000)</f>
        <v>0.40871307349608399</v>
      </c>
      <c r="L181" s="229">
        <f>IF(L$6=0,0,L$6/NMM!L$9*1000)</f>
        <v>0.40808635479526972</v>
      </c>
      <c r="M181" s="229">
        <f>IF(M$6=0,0,M$6/NMM!M$9*1000)</f>
        <v>0.40101526421230166</v>
      </c>
      <c r="N181" s="229">
        <f>IF(N$6=0,0,N$6/NMM!N$9*1000)</f>
        <v>0.396899140892925</v>
      </c>
      <c r="O181" s="229">
        <f>IF(O$6=0,0,O$6/NMM!O$9*1000)</f>
        <v>0.29972095324205056</v>
      </c>
      <c r="P181" s="229">
        <f>IF(P$6=0,0,P$6/NMM!P$9*1000)</f>
        <v>0.29182016861714988</v>
      </c>
      <c r="Q181" s="229">
        <f>IF(Q$6=0,0,Q$6/NMM!Q$9*1000)</f>
        <v>0.30066643261096138</v>
      </c>
    </row>
    <row r="182" spans="1:17" x14ac:dyDescent="0.25">
      <c r="A182" s="76" t="s">
        <v>82</v>
      </c>
      <c r="B182" s="228">
        <f>IF(B$7=0,0,B$7/NMM!B$9*1000)</f>
        <v>0.18898357504678304</v>
      </c>
      <c r="C182" s="228">
        <f>IF(C$7=0,0,C$7/NMM!C$9*1000)</f>
        <v>0.1859059918357229</v>
      </c>
      <c r="D182" s="228">
        <f>IF(D$7=0,0,D$7/NMM!D$9*1000)</f>
        <v>0.18286068764725558</v>
      </c>
      <c r="E182" s="228">
        <f>IF(E$7=0,0,E$7/NMM!E$9*1000)</f>
        <v>0.17400030967663305</v>
      </c>
      <c r="F182" s="228">
        <f>IF(F$7=0,0,F$7/NMM!F$9*1000)</f>
        <v>0.17196277911250551</v>
      </c>
      <c r="G182" s="228">
        <f>IF(G$7=0,0,G$7/NMM!G$9*1000)</f>
        <v>0.16042835963306817</v>
      </c>
      <c r="H182" s="228">
        <f>IF(H$7=0,0,H$7/NMM!H$9*1000)</f>
        <v>0.15647480225289087</v>
      </c>
      <c r="I182" s="228">
        <f>IF(I$7=0,0,I$7/NMM!I$9*1000)</f>
        <v>0.15528085905737882</v>
      </c>
      <c r="J182" s="228">
        <f>IF(J$7=0,0,J$7/NMM!J$9*1000)</f>
        <v>0.15437427515553759</v>
      </c>
      <c r="K182" s="228">
        <f>IF(K$7=0,0,K$7/NMM!K$9*1000)</f>
        <v>0.1634852293984336</v>
      </c>
      <c r="L182" s="228">
        <f>IF(L$7=0,0,L$7/NMM!L$9*1000)</f>
        <v>0.16323454191810791</v>
      </c>
      <c r="M182" s="228">
        <f>IF(M$7=0,0,M$7/NMM!M$9*1000)</f>
        <v>0.16040610568492067</v>
      </c>
      <c r="N182" s="228">
        <f>IF(N$7=0,0,N$7/NMM!N$9*1000)</f>
        <v>0.15875965635717001</v>
      </c>
      <c r="O182" s="228">
        <f>IF(O$7=0,0,O$7/NMM!O$9*1000)</f>
        <v>0.11988838129682025</v>
      </c>
      <c r="P182" s="228">
        <f>IF(P$7=0,0,P$7/NMM!P$9*1000)</f>
        <v>0.11672806744685997</v>
      </c>
      <c r="Q182" s="228">
        <f>IF(Q$7=0,0,Q$7/NMM!Q$9*1000)</f>
        <v>0.12026657304438454</v>
      </c>
    </row>
    <row r="183" spans="1:17" x14ac:dyDescent="0.25">
      <c r="A183" s="76" t="s">
        <v>81</v>
      </c>
      <c r="B183" s="228">
        <f>IF(B$8=0,0,B$8/NMM!B$9*1000)</f>
        <v>0.80318019394882778</v>
      </c>
      <c r="C183" s="228">
        <f>IF(C$8=0,0,C$8/NMM!C$9*1000)</f>
        <v>0.79010046530182221</v>
      </c>
      <c r="D183" s="228">
        <f>IF(D$8=0,0,D$8/NMM!D$9*1000)</f>
        <v>0.77715792250083604</v>
      </c>
      <c r="E183" s="228">
        <f>IF(E$8=0,0,E$8/NMM!E$9*1000)</f>
        <v>0.73950131612569048</v>
      </c>
      <c r="F183" s="228">
        <f>IF(F$8=0,0,F$8/NMM!F$9*1000)</f>
        <v>0.7308418112281484</v>
      </c>
      <c r="G183" s="228">
        <f>IF(G$8=0,0,G$8/NMM!G$9*1000)</f>
        <v>0.68182052844053964</v>
      </c>
      <c r="H183" s="228">
        <f>IF(H$8=0,0,H$8/NMM!H$9*1000)</f>
        <v>0.66501790957478613</v>
      </c>
      <c r="I183" s="228">
        <f>IF(I$8=0,0,I$8/NMM!I$9*1000)</f>
        <v>0.65994365099385988</v>
      </c>
      <c r="J183" s="228">
        <f>IF(J$8=0,0,J$8/NMM!J$9*1000)</f>
        <v>0.65609066941103467</v>
      </c>
      <c r="K183" s="228">
        <f>IF(K$8=0,0,K$8/NMM!K$9*1000)</f>
        <v>0.69481222494334272</v>
      </c>
      <c r="L183" s="228">
        <f>IF(L$8=0,0,L$8/NMM!L$9*1000)</f>
        <v>0.69374680315195858</v>
      </c>
      <c r="M183" s="228">
        <f>IF(M$8=0,0,M$8/NMM!M$9*1000)</f>
        <v>0.681725949160913</v>
      </c>
      <c r="N183" s="228">
        <f>IF(N$8=0,0,N$8/NMM!N$9*1000)</f>
        <v>0.67472853951797263</v>
      </c>
      <c r="O183" s="228">
        <f>IF(O$8=0,0,O$8/NMM!O$9*1000)</f>
        <v>0.50952562051148598</v>
      </c>
      <c r="P183" s="228">
        <f>IF(P$8=0,0,P$8/NMM!P$9*1000)</f>
        <v>0.49609428664915478</v>
      </c>
      <c r="Q183" s="228">
        <f>IF(Q$8=0,0,Q$8/NMM!Q$9*1000)</f>
        <v>0.51113293543863425</v>
      </c>
    </row>
    <row r="184" spans="1:17" x14ac:dyDescent="0.25">
      <c r="A184" s="76" t="s">
        <v>80</v>
      </c>
      <c r="B184" s="228">
        <f>IF(B$9=0,0,B$9/NMM!B$9*1000)</f>
        <v>9.4491787523391518E-2</v>
      </c>
      <c r="C184" s="228">
        <f>IF(C$9=0,0,C$9/NMM!C$9*1000)</f>
        <v>9.295299591786145E-2</v>
      </c>
      <c r="D184" s="228">
        <f>IF(D$9=0,0,D$9/NMM!D$9*1000)</f>
        <v>9.1430343823627788E-2</v>
      </c>
      <c r="E184" s="228">
        <f>IF(E$9=0,0,E$9/NMM!E$9*1000)</f>
        <v>8.7000154838316524E-2</v>
      </c>
      <c r="F184" s="228">
        <f>IF(F$9=0,0,F$9/NMM!F$9*1000)</f>
        <v>8.5981389556252757E-2</v>
      </c>
      <c r="G184" s="228">
        <f>IF(G$9=0,0,G$9/NMM!G$9*1000)</f>
        <v>8.0214179816534087E-2</v>
      </c>
      <c r="H184" s="228">
        <f>IF(H$9=0,0,H$9/NMM!H$9*1000)</f>
        <v>7.8237401126445436E-2</v>
      </c>
      <c r="I184" s="228">
        <f>IF(I$9=0,0,I$9/NMM!I$9*1000)</f>
        <v>7.7640429528689409E-2</v>
      </c>
      <c r="J184" s="228">
        <f>IF(J$9=0,0,J$9/NMM!J$9*1000)</f>
        <v>7.7187137577768794E-2</v>
      </c>
      <c r="K184" s="228">
        <f>IF(K$9=0,0,K$9/NMM!K$9*1000)</f>
        <v>8.1742614699216801E-2</v>
      </c>
      <c r="L184" s="228">
        <f>IF(L$9=0,0,L$9/NMM!L$9*1000)</f>
        <v>8.1617270959053953E-2</v>
      </c>
      <c r="M184" s="228">
        <f>IF(M$9=0,0,M$9/NMM!M$9*1000)</f>
        <v>8.0203052842460335E-2</v>
      </c>
      <c r="N184" s="228">
        <f>IF(N$9=0,0,N$9/NMM!N$9*1000)</f>
        <v>7.9379828178585007E-2</v>
      </c>
      <c r="O184" s="228">
        <f>IF(O$9=0,0,O$9/NMM!O$9*1000)</f>
        <v>5.9944190648410126E-2</v>
      </c>
      <c r="P184" s="228">
        <f>IF(P$9=0,0,P$9/NMM!P$9*1000)</f>
        <v>5.8364033723429985E-2</v>
      </c>
      <c r="Q184" s="228">
        <f>IF(Q$9=0,0,Q$9/NMM!Q$9*1000)</f>
        <v>6.013328652219227E-2</v>
      </c>
    </row>
    <row r="185" spans="1:17" x14ac:dyDescent="0.25">
      <c r="A185" s="129" t="s">
        <v>79</v>
      </c>
      <c r="B185" s="227">
        <f>IF(B$10=0,0,B$10/NMM!B$9*1000)</f>
        <v>0.28347536257017453</v>
      </c>
      <c r="C185" s="227">
        <f>IF(C$10=0,0,C$10/NMM!C$9*1000)</f>
        <v>0.27885898775358425</v>
      </c>
      <c r="D185" s="227">
        <f>IF(D$10=0,0,D$10/NMM!D$9*1000)</f>
        <v>0.2742910314708833</v>
      </c>
      <c r="E185" s="227">
        <f>IF(E$10=0,0,E$10/NMM!E$9*1000)</f>
        <v>0.26100046451494957</v>
      </c>
      <c r="F185" s="227">
        <f>IF(F$10=0,0,F$10/NMM!F$9*1000)</f>
        <v>0.25794416866875836</v>
      </c>
      <c r="G185" s="227">
        <f>IF(G$10=0,0,G$10/NMM!G$9*1000)</f>
        <v>0.24064253944960221</v>
      </c>
      <c r="H185" s="227">
        <f>IF(H$10=0,0,H$10/NMM!H$9*1000)</f>
        <v>0.23471220337933632</v>
      </c>
      <c r="I185" s="227">
        <f>IF(I$10=0,0,I$10/NMM!I$9*1000)</f>
        <v>0.2329212885860682</v>
      </c>
      <c r="J185" s="227">
        <f>IF(J$10=0,0,J$10/NMM!J$9*1000)</f>
        <v>0.23156141273330633</v>
      </c>
      <c r="K185" s="227">
        <f>IF(K$10=0,0,K$10/NMM!K$9*1000)</f>
        <v>0.24522784409765039</v>
      </c>
      <c r="L185" s="227">
        <f>IF(L$10=0,0,L$10/NMM!L$9*1000)</f>
        <v>0.24485181287716182</v>
      </c>
      <c r="M185" s="227">
        <f>IF(M$10=0,0,M$10/NMM!M$9*1000)</f>
        <v>0.24060915852738099</v>
      </c>
      <c r="N185" s="227">
        <f>IF(N$10=0,0,N$10/NMM!N$9*1000)</f>
        <v>0.23813948453575504</v>
      </c>
      <c r="O185" s="227">
        <f>IF(O$10=0,0,O$10/NMM!O$9*1000)</f>
        <v>0.17983257194523034</v>
      </c>
      <c r="P185" s="227">
        <f>IF(P$10=0,0,P$10/NMM!P$9*1000)</f>
        <v>0.17509210117028992</v>
      </c>
      <c r="Q185" s="227">
        <f>IF(Q$10=0,0,Q$10/NMM!Q$9*1000)</f>
        <v>0.18039985956657681</v>
      </c>
    </row>
    <row r="186" spans="1:17" x14ac:dyDescent="0.25">
      <c r="A186" s="127" t="s">
        <v>214</v>
      </c>
      <c r="B186" s="225">
        <f>IF(B$15=0,0,B$15/NMM!B$9*1000)</f>
        <v>3.7357263788292809</v>
      </c>
      <c r="C186" s="225">
        <f>IF(C$15=0,0,C$15/NMM!C$9*1000)</f>
        <v>3.6748903575943483</v>
      </c>
      <c r="D186" s="225">
        <f>IF(D$15=0,0,D$15/NMM!D$9*1000)</f>
        <v>3.6146924108383915</v>
      </c>
      <c r="E186" s="225">
        <f>IF(E$15=0,0,E$15/NMM!E$9*1000)</f>
        <v>3.4395451912820971</v>
      </c>
      <c r="F186" s="225">
        <f>IF(F$15=0,0,F$15/NMM!F$9*1000)</f>
        <v>3.3992683752984973</v>
      </c>
      <c r="G186" s="225">
        <f>IF(G$15=0,0,G$15/NMM!G$9*1000)</f>
        <v>3.1712621313529601</v>
      </c>
      <c r="H186" s="225">
        <f>IF(H$15=0,0,H$15/NMM!H$9*1000)</f>
        <v>3.0931103205848167</v>
      </c>
      <c r="I186" s="225">
        <f>IF(I$15=0,0,I$15/NMM!I$9*1000)</f>
        <v>3.0695090891593129</v>
      </c>
      <c r="J186" s="225">
        <f>IF(J$15=0,0,J$15/NMM!J$9*1000)</f>
        <v>3.0515882227777142</v>
      </c>
      <c r="K186" s="225">
        <f>IF(K$15=0,0,K$15/NMM!K$9*1000)</f>
        <v>3.2316887002560746</v>
      </c>
      <c r="L186" s="225">
        <f>IF(L$15=0,0,L$15/NMM!L$9*1000)</f>
        <v>3.2267332440326273</v>
      </c>
      <c r="M186" s="225">
        <f>IF(M$15=0,0,M$15/NMM!M$9*1000)</f>
        <v>3.1708222271914108</v>
      </c>
      <c r="N186" s="225">
        <f>IF(N$15=0,0,N$15/NMM!N$9*1000)</f>
        <v>3.1382760962191223</v>
      </c>
      <c r="O186" s="225">
        <f>IF(O$15=0,0,O$15/NMM!O$9*1000)</f>
        <v>2.3698894912682427</v>
      </c>
      <c r="P186" s="225">
        <f>IF(P$15=0,0,P$15/NMM!P$9*1000)</f>
        <v>2.3074180949484644</v>
      </c>
      <c r="Q186" s="225">
        <f>IF(Q$15=0,0,Q$15/NMM!Q$9*1000)</f>
        <v>2.377365383748749</v>
      </c>
    </row>
    <row r="187" spans="1:17" x14ac:dyDescent="0.25">
      <c r="A187" s="127" t="s">
        <v>213</v>
      </c>
      <c r="B187" s="226">
        <f>IF(B$16=0,0,B$16/NMM!B$9*1000)</f>
        <v>42.237809541279447</v>
      </c>
      <c r="C187" s="226">
        <f>IF(C$16=0,0,C$16/NMM!C$9*1000)</f>
        <v>41.549970010865131</v>
      </c>
      <c r="D187" s="226">
        <f>IF(D$16=0,0,D$16/NMM!D$9*1000)</f>
        <v>40.869344838672781</v>
      </c>
      <c r="E187" s="226">
        <f>IF(E$16=0,0,E$16/NMM!E$9*1000)</f>
        <v>38.889051275624993</v>
      </c>
      <c r="F187" s="226">
        <f>IF(F$16=0,0,F$16/NMM!F$9*1000)</f>
        <v>38.433663404584621</v>
      </c>
      <c r="G187" s="226">
        <f>IF(G$16=0,0,G$16/NMM!G$9*1000)</f>
        <v>35.855721839974606</v>
      </c>
      <c r="H187" s="226">
        <f>IF(H$16=0,0,H$16/NMM!H$9*1000)</f>
        <v>34.97210217306381</v>
      </c>
      <c r="I187" s="226">
        <f>IF(I$16=0,0,I$16/NMM!I$9*1000)</f>
        <v>34.70525599194643</v>
      </c>
      <c r="J187" s="226">
        <f>IF(J$16=0,0,J$16/NMM!J$9*1000)</f>
        <v>34.502634583341568</v>
      </c>
      <c r="K187" s="226">
        <f>IF(K$16=0,0,K$16/NMM!K$9*1000)</f>
        <v>36.538931917411418</v>
      </c>
      <c r="L187" s="226">
        <f>IF(L$16=0,0,L$16/NMM!L$9*1000)</f>
        <v>36.482903291401151</v>
      </c>
      <c r="M187" s="226">
        <f>IF(M$16=0,0,M$16/NMM!M$9*1000)</f>
        <v>35.85074808485772</v>
      </c>
      <c r="N187" s="226">
        <f>IF(N$16=0,0,N$16/NMM!N$9*1000)</f>
        <v>35.482766829832336</v>
      </c>
      <c r="O187" s="226">
        <f>IF(O$16=0,0,O$16/NMM!O$9*1000)</f>
        <v>26.795040860952227</v>
      </c>
      <c r="P187" s="226">
        <f>IF(P$16=0,0,P$16/NMM!P$9*1000)</f>
        <v>26.088711041272152</v>
      </c>
      <c r="Q187" s="226">
        <f>IF(Q$16=0,0,Q$16/NMM!Q$9*1000)</f>
        <v>26.879566677546343</v>
      </c>
    </row>
    <row r="188" spans="1:17" x14ac:dyDescent="0.25">
      <c r="A188" s="127" t="s">
        <v>212</v>
      </c>
      <c r="B188" s="226">
        <f>IF(B$36=0,0,B$36/NMM!B$9*1000)</f>
        <v>68.689162449441611</v>
      </c>
      <c r="C188" s="226">
        <f>IF(C$36=0,0,C$36/NMM!C$9*1000)</f>
        <v>67.570564639638022</v>
      </c>
      <c r="D188" s="226">
        <f>IF(D$36=0,0,D$36/NMM!D$9*1000)</f>
        <v>66.463699167028494</v>
      </c>
      <c r="E188" s="226">
        <f>IF(E$36=0,0,E$36/NMM!E$9*1000)</f>
        <v>63.243250291315974</v>
      </c>
      <c r="F188" s="226">
        <f>IF(F$36=0,0,F$36/NMM!F$9*1000)</f>
        <v>62.502676578069142</v>
      </c>
      <c r="G188" s="226">
        <f>IF(G$36=0,0,G$36/NMM!G$9*1000)</f>
        <v>58.310303705522166</v>
      </c>
      <c r="H188" s="226">
        <f>IF(H$36=0,0,H$36/NMM!H$9*1000)</f>
        <v>56.873318797849855</v>
      </c>
      <c r="I188" s="226">
        <f>IF(I$36=0,0,I$36/NMM!I$9*1000)</f>
        <v>56.439360671638987</v>
      </c>
      <c r="J188" s="226">
        <f>IF(J$36=0,0,J$36/NMM!J$9*1000)</f>
        <v>56.109847967203137</v>
      </c>
      <c r="K188" s="226">
        <f>IF(K$36=0,0,K$36/NMM!K$9*1000)</f>
        <v>59.421372875676212</v>
      </c>
      <c r="L188" s="226">
        <f>IF(L$36=0,0,L$36/NMM!L$9*1000)</f>
        <v>59.330256422535406</v>
      </c>
      <c r="M188" s="226">
        <f>IF(M$36=0,0,M$36/NMM!M$9*1000)</f>
        <v>58.302215145132386</v>
      </c>
      <c r="N188" s="226">
        <f>IF(N$36=0,0,N$36/NMM!N$9*1000)</f>
        <v>57.703786285319346</v>
      </c>
      <c r="O188" s="226">
        <f>IF(O$36=0,0,O$36/NMM!O$9*1000)</f>
        <v>43.575387420093492</v>
      </c>
      <c r="P188" s="226">
        <f>IF(P$36=0,0,P$36/NMM!P$9*1000)</f>
        <v>42.426719810342732</v>
      </c>
      <c r="Q188" s="226">
        <f>IF(Q$36=0,0,Q$36/NMM!Q$9*1000)</f>
        <v>43.712847378606028</v>
      </c>
    </row>
    <row r="189" spans="1:17" x14ac:dyDescent="0.25">
      <c r="A189" s="72" t="s">
        <v>211</v>
      </c>
      <c r="B189" s="224">
        <f>IF(B$44=0,0,B$44/NMM!B$9*1000)</f>
        <v>3.4947117737435218</v>
      </c>
      <c r="C189" s="224">
        <f>IF(C$44=0,0,C$44/NMM!C$9*1000)</f>
        <v>3.4378006571043906</v>
      </c>
      <c r="D189" s="224">
        <f>IF(D$44=0,0,D$44/NMM!D$9*1000)</f>
        <v>3.3814864488488183</v>
      </c>
      <c r="E189" s="224">
        <f>IF(E$44=0,0,E$44/NMM!E$9*1000)</f>
        <v>3.2176390499090592</v>
      </c>
      <c r="F189" s="224">
        <f>IF(F$44=0,0,F$44/NMM!F$9*1000)</f>
        <v>3.1799607381824657</v>
      </c>
      <c r="G189" s="224">
        <f>IF(G$44=0,0,G$44/NMM!G$9*1000)</f>
        <v>2.9666645744914799</v>
      </c>
      <c r="H189" s="224">
        <f>IF(H$44=0,0,H$44/NMM!H$9*1000)</f>
        <v>2.8935548160309579</v>
      </c>
      <c r="I189" s="224">
        <f>IF(I$44=0,0,I$44/NMM!I$9*1000)</f>
        <v>2.8714762446974222</v>
      </c>
      <c r="J189" s="224">
        <f>IF(J$44=0,0,J$44/NMM!J$9*1000)</f>
        <v>2.8547115632436686</v>
      </c>
      <c r="K189" s="224">
        <f>IF(K$44=0,0,K$44/NMM!K$9*1000)</f>
        <v>3.023192655078264</v>
      </c>
      <c r="L189" s="224">
        <f>IF(L$44=0,0,L$44/NMM!L$9*1000)</f>
        <v>3.0185569057079422</v>
      </c>
      <c r="M189" s="224">
        <f>IF(M$44=0,0,M$44/NMM!M$9*1000)</f>
        <v>2.9662530512435779</v>
      </c>
      <c r="N189" s="224">
        <f>IF(N$44=0,0,N$44/NMM!N$9*1000)</f>
        <v>2.9358066706565991</v>
      </c>
      <c r="O189" s="224">
        <f>IF(O$44=0,0,O$44/NMM!O$9*1000)</f>
        <v>2.2169933950573886</v>
      </c>
      <c r="P189" s="224">
        <f>IF(P$44=0,0,P$44/NMM!P$9*1000)</f>
        <v>2.1585524114034023</v>
      </c>
      <c r="Q189" s="224">
        <f>IF(Q$44=0,0,Q$44/NMM!Q$9*1000)</f>
        <v>2.2239869718939915</v>
      </c>
    </row>
    <row r="190" spans="1:17" x14ac:dyDescent="0.2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</row>
    <row r="191" spans="1:17" x14ac:dyDescent="0.25">
      <c r="A191" s="78" t="s">
        <v>37</v>
      </c>
      <c r="B191" s="230">
        <f t="shared" ref="B191:Q191" si="44">SUM(B192:B198,B199,B200)</f>
        <v>72.77668727834498</v>
      </c>
      <c r="C191" s="230">
        <f t="shared" si="44"/>
        <v>71.62850598932792</v>
      </c>
      <c r="D191" s="230">
        <f t="shared" si="44"/>
        <v>70.455167856710091</v>
      </c>
      <c r="E191" s="230">
        <f t="shared" si="44"/>
        <v>67.041315348409768</v>
      </c>
      <c r="F191" s="230">
        <f t="shared" si="44"/>
        <v>64.177221451475276</v>
      </c>
      <c r="G191" s="230">
        <f t="shared" si="44"/>
        <v>56.893341169060562</v>
      </c>
      <c r="H191" s="230">
        <f t="shared" si="44"/>
        <v>57.430016249830544</v>
      </c>
      <c r="I191" s="230">
        <f t="shared" si="44"/>
        <v>56.991810378134808</v>
      </c>
      <c r="J191" s="230">
        <f t="shared" si="44"/>
        <v>54.912691786163741</v>
      </c>
      <c r="K191" s="230">
        <f t="shared" si="44"/>
        <v>55.327002756712773</v>
      </c>
      <c r="L191" s="230">
        <f t="shared" si="44"/>
        <v>49.181074868252644</v>
      </c>
      <c r="M191" s="230">
        <f t="shared" si="44"/>
        <v>40.685538633262496</v>
      </c>
      <c r="N191" s="230">
        <f t="shared" si="44"/>
        <v>40.267931850491479</v>
      </c>
      <c r="O191" s="230">
        <f t="shared" si="44"/>
        <v>31.39884852807301</v>
      </c>
      <c r="P191" s="230">
        <f t="shared" si="44"/>
        <v>30.75525335116183</v>
      </c>
      <c r="Q191" s="230">
        <f t="shared" si="44"/>
        <v>31.687570989213384</v>
      </c>
    </row>
    <row r="192" spans="1:17" x14ac:dyDescent="0.25">
      <c r="A192" s="132" t="s">
        <v>83</v>
      </c>
      <c r="B192" s="229">
        <f>IF(B$48=0,0,B$48/NMM!B$10*1000)</f>
        <v>0.46899146836501027</v>
      </c>
      <c r="C192" s="229">
        <f>IF(C$48=0,0,C$48/NMM!C$10*1000)</f>
        <v>0.46159229633859183</v>
      </c>
      <c r="D192" s="229">
        <f>IF(D$48=0,0,D$48/NMM!D$10*1000)</f>
        <v>0.45403100721862366</v>
      </c>
      <c r="E192" s="229">
        <f>IF(E$48=0,0,E$48/NMM!E$10*1000)</f>
        <v>0.43203127405509206</v>
      </c>
      <c r="F192" s="229">
        <f>IF(F$48=0,0,F$48/NMM!F$10*1000)</f>
        <v>0.41357432509943071</v>
      </c>
      <c r="G192" s="229">
        <f>IF(G$48=0,0,G$48/NMM!G$10*1000)</f>
        <v>0.36663514942660352</v>
      </c>
      <c r="H192" s="229">
        <f>IF(H$48=0,0,H$48/NMM!H$10*1000)</f>
        <v>0.37009362003825125</v>
      </c>
      <c r="I192" s="229">
        <f>IF(I$48=0,0,I$48/NMM!I$10*1000)</f>
        <v>0.36726971003494568</v>
      </c>
      <c r="J192" s="229">
        <f>IF(J$48=0,0,J$48/NMM!J$10*1000)</f>
        <v>0.35387134143891236</v>
      </c>
      <c r="K192" s="229">
        <f>IF(K$48=0,0,K$48/NMM!K$10*1000)</f>
        <v>0.35654126662655339</v>
      </c>
      <c r="L192" s="229">
        <f>IF(L$48=0,0,L$48/NMM!L$10*1000)</f>
        <v>0.31693534538078039</v>
      </c>
      <c r="M192" s="229">
        <f>IF(M$48=0,0,M$48/NMM!M$10*1000)</f>
        <v>0.26218795081804736</v>
      </c>
      <c r="N192" s="229">
        <f>IF(N$48=0,0,N$48/NMM!N$10*1000)</f>
        <v>0.25949678657884684</v>
      </c>
      <c r="O192" s="229">
        <f>IF(O$48=0,0,O$48/NMM!O$10*1000)</f>
        <v>0.20234215965107877</v>
      </c>
      <c r="P192" s="229">
        <f>IF(P$48=0,0,P$48/NMM!P$10*1000)</f>
        <v>0.1981946687671122</v>
      </c>
      <c r="Q192" s="229">
        <f>IF(Q$48=0,0,Q$48/NMM!Q$10*1000)</f>
        <v>0.20420276056689526</v>
      </c>
    </row>
    <row r="193" spans="1:17" x14ac:dyDescent="0.25">
      <c r="A193" s="76" t="s">
        <v>82</v>
      </c>
      <c r="B193" s="228">
        <f>IF(B$49=0,0,B$49/NMM!B$10*1000)</f>
        <v>0.48196542110219193</v>
      </c>
      <c r="C193" s="228">
        <f>IF(C$49=0,0,C$49/NMM!C$10*1000)</f>
        <v>0.47436156196600643</v>
      </c>
      <c r="D193" s="228">
        <f>IF(D$49=0,0,D$49/NMM!D$10*1000)</f>
        <v>0.46659110100754697</v>
      </c>
      <c r="E193" s="228">
        <f>IF(E$49=0,0,E$49/NMM!E$10*1000)</f>
        <v>0.44398277788546181</v>
      </c>
      <c r="F193" s="228">
        <f>IF(F$49=0,0,F$49/NMM!F$10*1000)</f>
        <v>0.42501524483696368</v>
      </c>
      <c r="G193" s="228">
        <f>IF(G$49=0,0,G$49/NMM!G$10*1000)</f>
        <v>0.37677756655208561</v>
      </c>
      <c r="H193" s="228">
        <f>IF(H$49=0,0,H$49/NMM!H$10*1000)</f>
        <v>0.38033171061897741</v>
      </c>
      <c r="I193" s="228">
        <f>IF(I$49=0,0,I$49/NMM!I$10*1000)</f>
        <v>0.37742968133762894</v>
      </c>
      <c r="J193" s="228">
        <f>IF(J$49=0,0,J$49/NMM!J$10*1000)</f>
        <v>0.36366066676475878</v>
      </c>
      <c r="K193" s="228">
        <f>IF(K$49=0,0,K$49/NMM!K$10*1000)</f>
        <v>0.3664044514691136</v>
      </c>
      <c r="L193" s="228">
        <f>IF(L$49=0,0,L$49/NMM!L$10*1000)</f>
        <v>0.32570289120852736</v>
      </c>
      <c r="M193" s="228">
        <f>IF(M$49=0,0,M$49/NMM!M$10*1000)</f>
        <v>0.2694409912497433</v>
      </c>
      <c r="N193" s="228">
        <f>IF(N$49=0,0,N$49/NMM!N$10*1000)</f>
        <v>0.26667537994699786</v>
      </c>
      <c r="O193" s="228">
        <f>IF(O$49=0,0,O$49/NMM!O$10*1000)</f>
        <v>0.20793965511342527</v>
      </c>
      <c r="P193" s="228">
        <f>IF(P$49=0,0,P$49/NMM!P$10*1000)</f>
        <v>0.20367743005125699</v>
      </c>
      <c r="Q193" s="228">
        <f>IF(Q$49=0,0,Q$49/NMM!Q$10*1000)</f>
        <v>0.20985172679144709</v>
      </c>
    </row>
    <row r="194" spans="1:17" x14ac:dyDescent="0.25">
      <c r="A194" s="76" t="s">
        <v>81</v>
      </c>
      <c r="B194" s="228">
        <f>IF(B$50=0,0,B$50/NMM!B$10*1000)</f>
        <v>0.66800245898673682</v>
      </c>
      <c r="C194" s="228">
        <f>IF(C$50=0,0,C$50/NMM!C$10*1000)</f>
        <v>0.65746353569812255</v>
      </c>
      <c r="D194" s="228">
        <f>IF(D$50=0,0,D$50/NMM!D$10*1000)</f>
        <v>0.64669370284197925</v>
      </c>
      <c r="E194" s="228">
        <f>IF(E$50=0,0,E$50/NMM!E$10*1000)</f>
        <v>0.61535864273625152</v>
      </c>
      <c r="F194" s="228">
        <f>IF(F$50=0,0,F$50/NMM!F$10*1000)</f>
        <v>0.58906970547528892</v>
      </c>
      <c r="G194" s="228">
        <f>IF(G$50=0,0,G$50/NMM!G$10*1000)</f>
        <v>0.52221244497635066</v>
      </c>
      <c r="H194" s="228">
        <f>IF(H$50=0,0,H$50/NMM!H$10*1000)</f>
        <v>0.52713847674611414</v>
      </c>
      <c r="I194" s="228">
        <f>IF(I$50=0,0,I$50/NMM!I$10*1000)</f>
        <v>0.5231162738844255</v>
      </c>
      <c r="J194" s="228">
        <f>IF(J$50=0,0,J$50/NMM!J$10*1000)</f>
        <v>0.50403246581481853</v>
      </c>
      <c r="K194" s="228">
        <f>IF(K$50=0,0,K$50/NMM!K$10*1000)</f>
        <v>0.50783534222293858</v>
      </c>
      <c r="L194" s="228">
        <f>IF(L$50=0,0,L$50/NMM!L$10*1000)</f>
        <v>0.45142311605847363</v>
      </c>
      <c r="M194" s="228">
        <f>IF(M$50=0,0,M$50/NMM!M$10*1000)</f>
        <v>0.37344431120192206</v>
      </c>
      <c r="N194" s="228">
        <f>IF(N$50=0,0,N$50/NMM!N$10*1000)</f>
        <v>0.36961118320155512</v>
      </c>
      <c r="O194" s="228">
        <f>IF(O$50=0,0,O$50/NMM!O$10*1000)</f>
        <v>0.28820366535625375</v>
      </c>
      <c r="P194" s="228">
        <f>IF(P$50=0,0,P$50/NMM!P$10*1000)</f>
        <v>0.28229623569922119</v>
      </c>
      <c r="Q194" s="228">
        <f>IF(Q$50=0,0,Q$50/NMM!Q$10*1000)</f>
        <v>0.29085379029624747</v>
      </c>
    </row>
    <row r="195" spans="1:17" x14ac:dyDescent="0.25">
      <c r="A195" s="76" t="s">
        <v>80</v>
      </c>
      <c r="B195" s="228">
        <f>IF(B$51=0,0,B$51/NMM!B$10*1000)</f>
        <v>0.34328710491694886</v>
      </c>
      <c r="C195" s="228">
        <f>IF(C$51=0,0,C$51/NMM!C$10*1000)</f>
        <v>0.33787114212217406</v>
      </c>
      <c r="D195" s="228">
        <f>IF(D$51=0,0,D$51/NMM!D$10*1000)</f>
        <v>0.33233651467898634</v>
      </c>
      <c r="E195" s="228">
        <f>IF(E$51=0,0,E$51/NMM!E$10*1000)</f>
        <v>0.31623339721081034</v>
      </c>
      <c r="F195" s="228">
        <f>IF(F$51=0,0,F$51/NMM!F$10*1000)</f>
        <v>0.30272348711654473</v>
      </c>
      <c r="G195" s="228">
        <f>IF(G$51=0,0,G$51/NMM!G$10*1000)</f>
        <v>0.26836547676704325</v>
      </c>
      <c r="H195" s="228">
        <f>IF(H$51=0,0,H$51/NMM!H$10*1000)</f>
        <v>0.27089696922222978</v>
      </c>
      <c r="I195" s="228">
        <f>IF(I$51=0,0,I$51/NMM!I$10*1000)</f>
        <v>0.26882995531052623</v>
      </c>
      <c r="J195" s="228">
        <f>IF(J$51=0,0,J$51/NMM!J$10*1000)</f>
        <v>0.25902276802420499</v>
      </c>
      <c r="K195" s="228">
        <f>IF(K$51=0,0,K$51/NMM!K$10*1000)</f>
        <v>0.26097706986087893</v>
      </c>
      <c r="L195" s="228">
        <f>IF(L$51=0,0,L$51/NMM!L$10*1000)</f>
        <v>0.23198677268249113</v>
      </c>
      <c r="M195" s="228">
        <f>IF(M$51=0,0,M$51/NMM!M$10*1000)</f>
        <v>0.1919133900115737</v>
      </c>
      <c r="N195" s="228">
        <f>IF(N$51=0,0,N$51/NMM!N$10*1000)</f>
        <v>0.18994354185260429</v>
      </c>
      <c r="O195" s="228">
        <f>IF(O$51=0,0,O$51/NMM!O$10*1000)</f>
        <v>0.14810814028540256</v>
      </c>
      <c r="P195" s="228">
        <f>IF(P$51=0,0,P$51/NMM!P$10*1000)</f>
        <v>0.14507230651386321</v>
      </c>
      <c r="Q195" s="228">
        <f>IF(Q$51=0,0,Q$51/NMM!Q$10*1000)</f>
        <v>0.14947004203603176</v>
      </c>
    </row>
    <row r="196" spans="1:17" x14ac:dyDescent="0.25">
      <c r="A196" s="129" t="s">
        <v>79</v>
      </c>
      <c r="B196" s="227">
        <f>IF(B$52=0,0,B$52/NMM!B$10*1000)</f>
        <v>0.35625742904673108</v>
      </c>
      <c r="C196" s="227">
        <f>IF(C$52=0,0,C$52/NMM!C$10*1000)</f>
        <v>0.35063683638990528</v>
      </c>
      <c r="D196" s="227">
        <f>IF(D$52=0,0,D$52/NMM!D$10*1000)</f>
        <v>0.34489309561024922</v>
      </c>
      <c r="E196" s="227">
        <f>IF(E$52=0,0,E$52/NMM!E$10*1000)</f>
        <v>0.32818155839641244</v>
      </c>
      <c r="F196" s="227">
        <f>IF(F$52=0,0,F$52/NMM!F$10*1000)</f>
        <v>0.31416120701152733</v>
      </c>
      <c r="G196" s="227">
        <f>IF(G$52=0,0,G$52/NMM!G$10*1000)</f>
        <v>0.27850505722041974</v>
      </c>
      <c r="H196" s="227">
        <f>IF(H$52=0,0,H$52/NMM!H$10*1000)</f>
        <v>0.28113219637251274</v>
      </c>
      <c r="I196" s="227">
        <f>IF(I$52=0,0,I$52/NMM!I$10*1000)</f>
        <v>0.27898708503148084</v>
      </c>
      <c r="J196" s="227">
        <f>IF(J$52=0,0,J$52/NMM!J$10*1000)</f>
        <v>0.26880935543208373</v>
      </c>
      <c r="K196" s="227">
        <f>IF(K$52=0,0,K$52/NMM!K$10*1000)</f>
        <v>0.2708374961281439</v>
      </c>
      <c r="L196" s="227">
        <f>IF(L$52=0,0,L$52/NMM!L$10*1000)</f>
        <v>0.24075186636767915</v>
      </c>
      <c r="M196" s="227">
        <f>IF(M$52=0,0,M$52/NMM!M$10*1000)</f>
        <v>0.19916440188368478</v>
      </c>
      <c r="N196" s="227">
        <f>IF(N$52=0,0,N$52/NMM!N$10*1000)</f>
        <v>0.19712012748282534</v>
      </c>
      <c r="O196" s="227">
        <f>IF(O$52=0,0,O$52/NMM!O$10*1000)</f>
        <v>0.1537040702176547</v>
      </c>
      <c r="P196" s="227">
        <f>IF(P$52=0,0,P$52/NMM!P$10*1000)</f>
        <v>0.15055353435723112</v>
      </c>
      <c r="Q196" s="227">
        <f>IF(Q$52=0,0,Q$52/NMM!Q$10*1000)</f>
        <v>0.15511742833493905</v>
      </c>
    </row>
    <row r="197" spans="1:17" x14ac:dyDescent="0.25">
      <c r="A197" s="127" t="s">
        <v>210</v>
      </c>
      <c r="B197" s="226">
        <f>IF(B$57=0,0,B$57/NMM!B$10*1000)</f>
        <v>4.6367644687716538</v>
      </c>
      <c r="C197" s="226">
        <f>IF(C$57=0,0,C$57/NMM!C$10*1000)</f>
        <v>5.4790703225684148</v>
      </c>
      <c r="D197" s="226">
        <f>IF(D$57=0,0,D$57/NMM!D$10*1000)</f>
        <v>4.5980228597344617</v>
      </c>
      <c r="E197" s="226">
        <f>IF(E$57=0,0,E$57/NMM!E$10*1000)</f>
        <v>4.6168155198483101</v>
      </c>
      <c r="F197" s="226">
        <f>IF(F$57=0,0,F$57/NMM!F$10*1000)</f>
        <v>4.3441653477585023</v>
      </c>
      <c r="G197" s="226">
        <f>IF(G$57=0,0,G$57/NMM!G$10*1000)</f>
        <v>3.709379545774945</v>
      </c>
      <c r="H197" s="226">
        <f>IF(H$57=0,0,H$57/NMM!H$10*1000)</f>
        <v>3.6778976297381045</v>
      </c>
      <c r="I197" s="226">
        <f>IF(I$57=0,0,I$57/NMM!I$10*1000)</f>
        <v>3.97213666600212</v>
      </c>
      <c r="J197" s="226">
        <f>IF(J$57=0,0,J$57/NMM!J$10*1000)</f>
        <v>4.6243536151785891</v>
      </c>
      <c r="K197" s="226">
        <f>IF(K$57=0,0,K$57/NMM!K$10*1000)</f>
        <v>3.9170278638577387</v>
      </c>
      <c r="L197" s="226">
        <f>IF(L$57=0,0,L$57/NMM!L$10*1000)</f>
        <v>3.1750507121217191</v>
      </c>
      <c r="M197" s="226">
        <f>IF(M$57=0,0,M$57/NMM!M$10*1000)</f>
        <v>2.312701139961761</v>
      </c>
      <c r="N197" s="226">
        <f>IF(N$57=0,0,N$57/NMM!N$10*1000)</f>
        <v>2.4670300049853977</v>
      </c>
      <c r="O197" s="226">
        <f>IF(O$57=0,0,O$57/NMM!O$10*1000)</f>
        <v>2.5343674602529003</v>
      </c>
      <c r="P197" s="226">
        <f>IF(P$57=0,0,P$57/NMM!P$10*1000)</f>
        <v>2.5656760773139351</v>
      </c>
      <c r="Q197" s="226">
        <f>IF(Q$57=0,0,Q$57/NMM!Q$10*1000)</f>
        <v>2.2016113060790623</v>
      </c>
    </row>
    <row r="198" spans="1:17" x14ac:dyDescent="0.25">
      <c r="A198" s="127" t="s">
        <v>209</v>
      </c>
      <c r="B198" s="226">
        <f>IF(B$58=0,0,B$58/NMM!B$10*1000)</f>
        <v>8.5034968442792032</v>
      </c>
      <c r="C198" s="226">
        <f>IF(C$58=0,0,C$58/NMM!C$10*1000)</f>
        <v>6.5667213813049372</v>
      </c>
      <c r="D198" s="226">
        <f>IF(D$58=0,0,D$58/NMM!D$10*1000)</f>
        <v>8.0172816269527338</v>
      </c>
      <c r="E198" s="226">
        <f>IF(E$58=0,0,E$58/NMM!E$10*1000)</f>
        <v>7.1531057559270046</v>
      </c>
      <c r="F198" s="226">
        <f>IF(F$58=0,0,F$58/NMM!F$10*1000)</f>
        <v>6.9960116470191354</v>
      </c>
      <c r="G198" s="226">
        <f>IF(G$58=0,0,G$58/NMM!G$10*1000)</f>
        <v>6.481085975989644</v>
      </c>
      <c r="H198" s="226">
        <f>IF(H$58=0,0,H$58/NMM!H$10*1000)</f>
        <v>6.6731121738669339</v>
      </c>
      <c r="I198" s="226">
        <f>IF(I$58=0,0,I$58/NMM!I$10*1000)</f>
        <v>5.9875535118020231</v>
      </c>
      <c r="J198" s="226">
        <f>IF(J$58=0,0,J$58/NMM!J$10*1000)</f>
        <v>4.1995147249946543</v>
      </c>
      <c r="K198" s="226">
        <f>IF(K$58=0,0,K$58/NMM!K$10*1000)</f>
        <v>5.6926870232874709</v>
      </c>
      <c r="L198" s="226">
        <f>IF(L$58=0,0,L$58/NMM!L$10*1000)</f>
        <v>5.6645545683161282</v>
      </c>
      <c r="M198" s="226">
        <f>IF(M$58=0,0,M$58/NMM!M$10*1000)</f>
        <v>5.3041390917556539</v>
      </c>
      <c r="N198" s="226">
        <f>IF(N$58=0,0,N$58/NMM!N$10*1000)</f>
        <v>4.899066741718741</v>
      </c>
      <c r="O198" s="226">
        <f>IF(O$58=0,0,O$58/NMM!O$10*1000)</f>
        <v>2.6175074838497192</v>
      </c>
      <c r="P198" s="226">
        <f>IF(P$58=0,0,P$58/NMM!P$10*1000)</f>
        <v>2.3999159426000993</v>
      </c>
      <c r="Q198" s="226">
        <f>IF(Q$58=0,0,Q$58/NMM!Q$10*1000)</f>
        <v>3.5156801215931632</v>
      </c>
    </row>
    <row r="199" spans="1:17" x14ac:dyDescent="0.25">
      <c r="A199" s="127" t="s">
        <v>208</v>
      </c>
      <c r="B199" s="226">
        <f>IF(B$77=0,0,B$77/NMM!B$10*1000)</f>
        <v>48.861366350518573</v>
      </c>
      <c r="C199" s="226">
        <f>IF(C$77=0,0,C$77/NMM!C$10*1000)</f>
        <v>48.942081455810111</v>
      </c>
      <c r="D199" s="226">
        <f>IF(D$77=0,0,D$77/NMM!D$10*1000)</f>
        <v>47.404278178883274</v>
      </c>
      <c r="E199" s="226">
        <f>IF(E$77=0,0,E$77/NMM!E$10*1000)</f>
        <v>45.332070859411814</v>
      </c>
      <c r="F199" s="226">
        <f>IF(F$77=0,0,F$77/NMM!F$10*1000)</f>
        <v>43.325272405920082</v>
      </c>
      <c r="G199" s="226">
        <f>IF(G$77=0,0,G$77/NMM!G$10*1000)</f>
        <v>38.276162058288257</v>
      </c>
      <c r="H199" s="226">
        <f>IF(H$77=0,0,H$77/NMM!H$10*1000)</f>
        <v>38.575386335961944</v>
      </c>
      <c r="I199" s="226">
        <f>IF(I$77=0,0,I$77/NMM!I$10*1000)</f>
        <v>38.580862300961449</v>
      </c>
      <c r="J199" s="226">
        <f>IF(J$77=0,0,J$77/NMM!J$10*1000)</f>
        <v>37.914904776476085</v>
      </c>
      <c r="K199" s="226">
        <f>IF(K$77=0,0,K$77/NMM!K$10*1000)</f>
        <v>37.510535542642096</v>
      </c>
      <c r="L199" s="226">
        <f>IF(L$77=0,0,L$77/NMM!L$10*1000)</f>
        <v>33.058276219701973</v>
      </c>
      <c r="M199" s="226">
        <f>IF(M$77=0,0,M$77/NMM!M$10*1000)</f>
        <v>27.055799281855162</v>
      </c>
      <c r="N199" s="226">
        <f>IF(N$77=0,0,N$77/NMM!N$10*1000)</f>
        <v>26.943735373512698</v>
      </c>
      <c r="O199" s="226">
        <f>IF(O$77=0,0,O$77/NMM!O$10*1000)</f>
        <v>21.57742777384923</v>
      </c>
      <c r="P199" s="226">
        <f>IF(P$77=0,0,P$77/NMM!P$10*1000)</f>
        <v>21.212594312649664</v>
      </c>
      <c r="Q199" s="226">
        <f>IF(Q$77=0,0,Q$77/NMM!Q$10*1000)</f>
        <v>21.444620082246221</v>
      </c>
    </row>
    <row r="200" spans="1:17" x14ac:dyDescent="0.25">
      <c r="A200" s="72" t="s">
        <v>207</v>
      </c>
      <c r="B200" s="258">
        <f>IF(B$87=0,0,B$87/NMM!B$10*1000)</f>
        <v>8.4565557323579341</v>
      </c>
      <c r="C200" s="258">
        <f>IF(C$87=0,0,C$87/NMM!C$10*1000)</f>
        <v>8.3587074571296558</v>
      </c>
      <c r="D200" s="258">
        <f>IF(D$87=0,0,D$87/NMM!D$10*1000)</f>
        <v>8.1910397697822379</v>
      </c>
      <c r="E200" s="258">
        <f>IF(E$87=0,0,E$87/NMM!E$10*1000)</f>
        <v>7.8035355629386132</v>
      </c>
      <c r="F200" s="258">
        <f>IF(F$87=0,0,F$87/NMM!F$10*1000)</f>
        <v>7.4672280812378125</v>
      </c>
      <c r="G200" s="258">
        <f>IF(G$87=0,0,G$87/NMM!G$10*1000)</f>
        <v>6.6142178940652157</v>
      </c>
      <c r="H200" s="258">
        <f>IF(H$87=0,0,H$87/NMM!H$10*1000)</f>
        <v>6.6740271372654796</v>
      </c>
      <c r="I200" s="258">
        <f>IF(I$87=0,0,I$87/NMM!I$10*1000)</f>
        <v>6.635625193770208</v>
      </c>
      <c r="J200" s="258">
        <f>IF(J$87=0,0,J$87/NMM!J$10*1000)</f>
        <v>6.4245220720396272</v>
      </c>
      <c r="K200" s="258">
        <f>IF(K$87=0,0,K$87/NMM!K$10*1000)</f>
        <v>6.4441567006178371</v>
      </c>
      <c r="L200" s="258">
        <f>IF(L$87=0,0,L$87/NMM!L$10*1000)</f>
        <v>5.7163933764148736</v>
      </c>
      <c r="M200" s="258">
        <f>IF(M$87=0,0,M$87/NMM!M$10*1000)</f>
        <v>4.7167480745249417</v>
      </c>
      <c r="N200" s="258">
        <f>IF(N$87=0,0,N$87/NMM!N$10*1000)</f>
        <v>4.6752527112118099</v>
      </c>
      <c r="O200" s="258">
        <f>IF(O$87=0,0,O$87/NMM!O$10*1000)</f>
        <v>3.6692481194973481</v>
      </c>
      <c r="P200" s="258">
        <f>IF(P$87=0,0,P$87/NMM!P$10*1000)</f>
        <v>3.5972728432094505</v>
      </c>
      <c r="Q200" s="258">
        <f>IF(Q$87=0,0,Q$87/NMM!Q$10*1000)</f>
        <v>3.5161637312693772</v>
      </c>
    </row>
    <row r="201" spans="1:17" x14ac:dyDescent="0.2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</row>
    <row r="202" spans="1:17" x14ac:dyDescent="0.25">
      <c r="A202" s="78" t="s">
        <v>36</v>
      </c>
      <c r="B202" s="230">
        <f t="shared" ref="B202:Q202" si="45">SUM(B203:B208,B209:B210,B211)</f>
        <v>380.52338946365182</v>
      </c>
      <c r="C202" s="230">
        <f t="shared" si="45"/>
        <v>377.75734395846109</v>
      </c>
      <c r="D202" s="230">
        <f t="shared" si="45"/>
        <v>359.61653170465399</v>
      </c>
      <c r="E202" s="230">
        <f t="shared" si="45"/>
        <v>336.67515149844917</v>
      </c>
      <c r="F202" s="230">
        <f t="shared" si="45"/>
        <v>334.03352562099059</v>
      </c>
      <c r="G202" s="230">
        <f t="shared" si="45"/>
        <v>301.76731065017691</v>
      </c>
      <c r="H202" s="230">
        <f t="shared" si="45"/>
        <v>300.04705143022403</v>
      </c>
      <c r="I202" s="230">
        <f t="shared" si="45"/>
        <v>292.05019503227544</v>
      </c>
      <c r="J202" s="230">
        <f t="shared" si="45"/>
        <v>280.19170137698723</v>
      </c>
      <c r="K202" s="230">
        <f t="shared" si="45"/>
        <v>296.60280038394382</v>
      </c>
      <c r="L202" s="230">
        <f t="shared" si="45"/>
        <v>305.07830257074289</v>
      </c>
      <c r="M202" s="230">
        <f t="shared" si="45"/>
        <v>298.61278654100352</v>
      </c>
      <c r="N202" s="230">
        <f t="shared" si="45"/>
        <v>285.63832061811416</v>
      </c>
      <c r="O202" s="230">
        <f t="shared" si="45"/>
        <v>214.21630922936728</v>
      </c>
      <c r="P202" s="230">
        <f t="shared" si="45"/>
        <v>214.78992435538396</v>
      </c>
      <c r="Q202" s="230">
        <f t="shared" si="45"/>
        <v>221.84899429909848</v>
      </c>
    </row>
    <row r="203" spans="1:17" x14ac:dyDescent="0.25">
      <c r="A203" s="132" t="s">
        <v>83</v>
      </c>
      <c r="B203" s="229">
        <f>IF(B$98=0,0,B$98/NMM!B$11*1000)</f>
        <v>2.7295317985240506</v>
      </c>
      <c r="C203" s="229">
        <f>IF(C$98=0,0,C$98/NMM!C$11*1000)</f>
        <v>2.7096906813374706</v>
      </c>
      <c r="D203" s="229">
        <f>IF(D$98=0,0,D$98/NMM!D$11*1000)</f>
        <v>2.5795648460567171</v>
      </c>
      <c r="E203" s="229">
        <f>IF(E$98=0,0,E$98/NMM!E$11*1000)</f>
        <v>2.4150040634379981</v>
      </c>
      <c r="F203" s="229">
        <f>IF(F$98=0,0,F$98/NMM!F$11*1000)</f>
        <v>2.3960554205109754</v>
      </c>
      <c r="G203" s="229">
        <f>IF(G$98=0,0,G$98/NMM!G$11*1000)</f>
        <v>2.164606678542746</v>
      </c>
      <c r="H203" s="229">
        <f>IF(H$98=0,0,H$98/NMM!H$11*1000)</f>
        <v>2.1522670895120064</v>
      </c>
      <c r="I203" s="229">
        <f>IF(I$98=0,0,I$98/NMM!I$11*1000)</f>
        <v>2.0949048499471861</v>
      </c>
      <c r="J203" s="229">
        <f>IF(J$98=0,0,J$98/NMM!J$11*1000)</f>
        <v>2.0098427055141528</v>
      </c>
      <c r="K203" s="229">
        <f>IF(K$98=0,0,K$98/NMM!K$11*1000)</f>
        <v>2.1275611370969063</v>
      </c>
      <c r="L203" s="229">
        <f>IF(L$98=0,0,L$98/NMM!L$11*1000)</f>
        <v>2.1883567501075434</v>
      </c>
      <c r="M203" s="229">
        <f>IF(M$98=0,0,M$98/NMM!M$11*1000)</f>
        <v>2.1419789660193822</v>
      </c>
      <c r="N203" s="229">
        <f>IF(N$98=0,0,N$98/NMM!N$11*1000)</f>
        <v>2.0489118424575175</v>
      </c>
      <c r="O203" s="229">
        <f>IF(O$98=0,0,O$98/NMM!O$11*1000)</f>
        <v>1.5365947113741649</v>
      </c>
      <c r="P203" s="229">
        <f>IF(P$98=0,0,P$98/NMM!P$11*1000)</f>
        <v>1.5407093092410233</v>
      </c>
      <c r="Q203" s="229">
        <f>IF(Q$98=0,0,Q$98/NMM!Q$11*1000)</f>
        <v>1.5913447140883634</v>
      </c>
    </row>
    <row r="204" spans="1:17" x14ac:dyDescent="0.25">
      <c r="A204" s="76" t="s">
        <v>82</v>
      </c>
      <c r="B204" s="228">
        <f>IF(B$99=0,0,B$99/NMM!B$11*1000)</f>
        <v>2.8050402436395685</v>
      </c>
      <c r="C204" s="228">
        <f>IF(C$99=0,0,C$99/NMM!C$11*1000)</f>
        <v>2.7846502514008922</v>
      </c>
      <c r="D204" s="228">
        <f>IF(D$99=0,0,D$99/NMM!D$11*1000)</f>
        <v>2.6509246780637001</v>
      </c>
      <c r="E204" s="228">
        <f>IF(E$99=0,0,E$99/NMM!E$11*1000)</f>
        <v>2.4818115656903865</v>
      </c>
      <c r="F204" s="228">
        <f>IF(F$99=0,0,F$99/NMM!F$11*1000)</f>
        <v>2.4623387366867471</v>
      </c>
      <c r="G204" s="228">
        <f>IF(G$99=0,0,G$99/NMM!G$11*1000)</f>
        <v>2.2244873088661623</v>
      </c>
      <c r="H204" s="228">
        <f>IF(H$99=0,0,H$99/NMM!H$11*1000)</f>
        <v>2.211806363423463</v>
      </c>
      <c r="I204" s="228">
        <f>IF(I$99=0,0,I$99/NMM!I$11*1000)</f>
        <v>2.1528572826574428</v>
      </c>
      <c r="J204" s="228">
        <f>IF(J$99=0,0,J$99/NMM!J$11*1000)</f>
        <v>2.06544202027656</v>
      </c>
      <c r="K204" s="228">
        <f>IF(K$99=0,0,K$99/NMM!K$11*1000)</f>
        <v>2.1864169575116965</v>
      </c>
      <c r="L204" s="228">
        <f>IF(L$99=0,0,L$99/NMM!L$11*1000)</f>
        <v>2.2488943909029424</v>
      </c>
      <c r="M204" s="228">
        <f>IF(M$99=0,0,M$99/NMM!M$11*1000)</f>
        <v>2.2012336342675138</v>
      </c>
      <c r="N204" s="228">
        <f>IF(N$99=0,0,N$99/NMM!N$11*1000)</f>
        <v>2.1055919468938882</v>
      </c>
      <c r="O204" s="228">
        <f>IF(O$99=0,0,O$99/NMM!O$11*1000)</f>
        <v>1.5791023229327958</v>
      </c>
      <c r="P204" s="228">
        <f>IF(P$99=0,0,P$99/NMM!P$11*1000)</f>
        <v>1.5833307450413687</v>
      </c>
      <c r="Q204" s="228">
        <f>IF(Q$99=0,0,Q$99/NMM!Q$11*1000)</f>
        <v>1.6353669031936837</v>
      </c>
    </row>
    <row r="205" spans="1:17" x14ac:dyDescent="0.25">
      <c r="A205" s="76" t="s">
        <v>81</v>
      </c>
      <c r="B205" s="228">
        <f>IF(B$100=0,0,B$100/NMM!B$11*1000)</f>
        <v>5.4900537987002842</v>
      </c>
      <c r="C205" s="228">
        <f>IF(C$100=0,0,C$100/NMM!C$11*1000)</f>
        <v>5.4501462948420984</v>
      </c>
      <c r="D205" s="228">
        <f>IF(D$100=0,0,D$100/NMM!D$11*1000)</f>
        <v>5.1884172185666548</v>
      </c>
      <c r="E205" s="228">
        <f>IF(E$100=0,0,E$100/NMM!E$11*1000)</f>
        <v>4.8574272846074624</v>
      </c>
      <c r="F205" s="228">
        <f>IF(F$100=0,0,F$100/NMM!F$11*1000)</f>
        <v>4.8193148621260802</v>
      </c>
      <c r="G205" s="228">
        <f>IF(G$100=0,0,G$100/NMM!G$11*1000)</f>
        <v>4.3537895856906967</v>
      </c>
      <c r="H205" s="228">
        <f>IF(H$100=0,0,H$100/NMM!H$11*1000)</f>
        <v>4.3289703080148545</v>
      </c>
      <c r="I205" s="228">
        <f>IF(I$100=0,0,I$100/NMM!I$11*1000)</f>
        <v>4.2135945569812572</v>
      </c>
      <c r="J205" s="228">
        <f>IF(J$100=0,0,J$100/NMM!J$11*1000)</f>
        <v>4.0425045006489988</v>
      </c>
      <c r="K205" s="228">
        <f>IF(K$100=0,0,K$100/NMM!K$11*1000)</f>
        <v>4.2792778999687657</v>
      </c>
      <c r="L205" s="228">
        <f>IF(L$100=0,0,L$100/NMM!L$11*1000)</f>
        <v>4.4015593792810206</v>
      </c>
      <c r="M205" s="228">
        <f>IF(M$100=0,0,M$100/NMM!M$11*1000)</f>
        <v>4.308277253076743</v>
      </c>
      <c r="N205" s="228">
        <f>IF(N$100=0,0,N$100/NMM!N$11*1000)</f>
        <v>4.1210863526002548</v>
      </c>
      <c r="O205" s="228">
        <f>IF(O$100=0,0,O$100/NMM!O$11*1000)</f>
        <v>3.0906354111002199</v>
      </c>
      <c r="P205" s="228">
        <f>IF(P$100=0,0,P$100/NMM!P$11*1000)</f>
        <v>3.0989113226178233</v>
      </c>
      <c r="Q205" s="228">
        <f>IF(Q$100=0,0,Q$100/NMM!Q$11*1000)</f>
        <v>3.2007570299589818</v>
      </c>
    </row>
    <row r="206" spans="1:17" x14ac:dyDescent="0.25">
      <c r="A206" s="76" t="s">
        <v>80</v>
      </c>
      <c r="B206" s="228">
        <f>IF(B$101=0,0,B$101/NMM!B$11*1000)</f>
        <v>2.1779581814483597</v>
      </c>
      <c r="C206" s="228">
        <f>IF(C$101=0,0,C$101/NMM!C$11*1000)</f>
        <v>2.1621264833054936</v>
      </c>
      <c r="D206" s="228">
        <f>IF(D$101=0,0,D$101/NMM!D$11*1000)</f>
        <v>2.0582959920392745</v>
      </c>
      <c r="E206" s="228">
        <f>IF(E$101=0,0,E$101/NMM!E$11*1000)</f>
        <v>1.9269890393070195</v>
      </c>
      <c r="F206" s="228">
        <f>IF(F$101=0,0,F$101/NMM!F$11*1000)</f>
        <v>1.911869467550219</v>
      </c>
      <c r="G206" s="228">
        <f>IF(G$101=0,0,G$101/NMM!G$11*1000)</f>
        <v>1.7271910251051774</v>
      </c>
      <c r="H206" s="228">
        <f>IF(H$101=0,0,H$101/NMM!H$11*1000)</f>
        <v>1.7173449742550859</v>
      </c>
      <c r="I206" s="228">
        <f>IF(I$101=0,0,I$101/NMM!I$11*1000)</f>
        <v>1.6715742823606166</v>
      </c>
      <c r="J206" s="228">
        <f>IF(J$101=0,0,J$101/NMM!J$11*1000)</f>
        <v>1.6037011791787283</v>
      </c>
      <c r="K206" s="228">
        <f>IF(K$101=0,0,K$101/NMM!K$11*1000)</f>
        <v>1.6976315086629148</v>
      </c>
      <c r="L206" s="228">
        <f>IF(L$101=0,0,L$101/NMM!L$11*1000)</f>
        <v>1.7461417706881759</v>
      </c>
      <c r="M206" s="228">
        <f>IF(M$101=0,0,M$101/NMM!M$11*1000)</f>
        <v>1.7091358364298266</v>
      </c>
      <c r="N206" s="228">
        <f>IF(N$101=0,0,N$101/NMM!N$11*1000)</f>
        <v>1.6348753704792067</v>
      </c>
      <c r="O206" s="228">
        <f>IF(O$101=0,0,O$101/NMM!O$11*1000)</f>
        <v>1.2260853766266007</v>
      </c>
      <c r="P206" s="228">
        <f>IF(P$101=0,0,P$101/NMM!P$11*1000)</f>
        <v>1.2293685118853068</v>
      </c>
      <c r="Q206" s="228">
        <f>IF(Q$101=0,0,Q$101/NMM!Q$11*1000)</f>
        <v>1.2697717027614299</v>
      </c>
    </row>
    <row r="207" spans="1:17" x14ac:dyDescent="0.25">
      <c r="A207" s="129" t="s">
        <v>79</v>
      </c>
      <c r="B207" s="227">
        <f>IF(B$102=0,0,B$102/NMM!B$11*1000)</f>
        <v>2.4639098112389743</v>
      </c>
      <c r="C207" s="227">
        <f>IF(C$102=0,0,C$102/NMM!C$11*1000)</f>
        <v>2.4459995149279399</v>
      </c>
      <c r="D207" s="227">
        <f>IF(D$102=0,0,D$102/NMM!D$11*1000)</f>
        <v>2.3285367609064318</v>
      </c>
      <c r="E207" s="227">
        <f>IF(E$102=0,0,E$102/NMM!E$11*1000)</f>
        <v>2.1799900661734108</v>
      </c>
      <c r="F207" s="227">
        <f>IF(F$102=0,0,F$102/NMM!F$11*1000)</f>
        <v>2.16288539377399</v>
      </c>
      <c r="G207" s="227">
        <f>IF(G$102=0,0,G$102/NMM!G$11*1000)</f>
        <v>1.9539598826505069</v>
      </c>
      <c r="H207" s="227">
        <f>IF(H$102=0,0,H$102/NMM!H$11*1000)</f>
        <v>1.9428211098778521</v>
      </c>
      <c r="I207" s="227">
        <f>IF(I$102=0,0,I$102/NMM!I$11*1000)</f>
        <v>1.8910410262258404</v>
      </c>
      <c r="J207" s="227">
        <f>IF(J$102=0,0,J$102/NMM!J$11*1000)</f>
        <v>1.8142566295952869</v>
      </c>
      <c r="K207" s="227">
        <f>IF(K$102=0,0,K$102/NMM!K$11*1000)</f>
        <v>1.9205193955016044</v>
      </c>
      <c r="L207" s="227">
        <f>IF(L$102=0,0,L$102/NMM!L$11*1000)</f>
        <v>1.9753987368810291</v>
      </c>
      <c r="M207" s="227">
        <f>IF(M$102=0,0,M$102/NMM!M$11*1000)</f>
        <v>1.9335341660780316</v>
      </c>
      <c r="N207" s="227">
        <f>IF(N$102=0,0,N$102/NMM!N$11*1000)</f>
        <v>1.849523787824932</v>
      </c>
      <c r="O207" s="227">
        <f>IF(O$102=0,0,O$102/NMM!O$11*1000)</f>
        <v>1.3870623479455193</v>
      </c>
      <c r="P207" s="227">
        <f>IF(P$102=0,0,P$102/NMM!P$11*1000)</f>
        <v>1.3907765373383438</v>
      </c>
      <c r="Q207" s="227">
        <f>IF(Q$102=0,0,Q$102/NMM!Q$11*1000)</f>
        <v>1.4364844022794596</v>
      </c>
    </row>
    <row r="208" spans="1:17" x14ac:dyDescent="0.25">
      <c r="A208" s="127" t="s">
        <v>206</v>
      </c>
      <c r="B208" s="226">
        <f>IF(B$107=0,0,B$107/NMM!B$11*1000)</f>
        <v>243.08516354019548</v>
      </c>
      <c r="C208" s="226">
        <f>IF(C$107=0,0,C$107/NMM!C$11*1000)</f>
        <v>212.50610589529413</v>
      </c>
      <c r="D208" s="226">
        <f>IF(D$107=0,0,D$107/NMM!D$11*1000)</f>
        <v>226.40420421070917</v>
      </c>
      <c r="E208" s="226">
        <f>IF(E$107=0,0,E$107/NMM!E$11*1000)</f>
        <v>204.72079173679896</v>
      </c>
      <c r="F208" s="226">
        <f>IF(F$107=0,0,F$107/NMM!F$11*1000)</f>
        <v>205.4569439787484</v>
      </c>
      <c r="G208" s="226">
        <f>IF(G$107=0,0,G$107/NMM!G$11*1000)</f>
        <v>190.09718376229981</v>
      </c>
      <c r="H208" s="226">
        <f>IF(H$107=0,0,H$107/NMM!H$11*1000)</f>
        <v>191.08604290110395</v>
      </c>
      <c r="I208" s="226">
        <f>IF(I$107=0,0,I$107/NMM!I$11*1000)</f>
        <v>176.13684932638799</v>
      </c>
      <c r="J208" s="226">
        <f>IF(J$107=0,0,J$107/NMM!J$11*1000)</f>
        <v>144.71229488779827</v>
      </c>
      <c r="K208" s="226">
        <f>IF(K$107=0,0,K$107/NMM!K$11*1000)</f>
        <v>176.93348646995821</v>
      </c>
      <c r="L208" s="226">
        <f>IF(L$107=0,0,L$107/NMM!L$11*1000)</f>
        <v>193.34894915135712</v>
      </c>
      <c r="M208" s="226">
        <f>IF(M$107=0,0,M$107/NMM!M$11*1000)</f>
        <v>202.99983832409268</v>
      </c>
      <c r="N208" s="226">
        <f>IF(N$107=0,0,N$107/NMM!N$11*1000)</f>
        <v>186.64179593215542</v>
      </c>
      <c r="O208" s="226">
        <f>IF(O$107=0,0,O$107/NMM!O$11*1000)</f>
        <v>115.10877958736259</v>
      </c>
      <c r="P208" s="226">
        <f>IF(P$107=0,0,P$107/NMM!P$11*1000)</f>
        <v>111.9470737808571</v>
      </c>
      <c r="Q208" s="226">
        <f>IF(Q$107=0,0,Q$107/NMM!Q$11*1000)</f>
        <v>126.91394929499722</v>
      </c>
    </row>
    <row r="209" spans="1:17" x14ac:dyDescent="0.25">
      <c r="A209" s="127" t="s">
        <v>205</v>
      </c>
      <c r="B209" s="226">
        <f>IF(B$115=0,0,B$115/NMM!B$11*1000)</f>
        <v>49.332624842502149</v>
      </c>
      <c r="C209" s="226">
        <f>IF(C$115=0,0,C$115/NMM!C$11*1000)</f>
        <v>63.816922982274896</v>
      </c>
      <c r="D209" s="226">
        <f>IF(D$115=0,0,D$115/NMM!D$11*1000)</f>
        <v>48.335235790525708</v>
      </c>
      <c r="E209" s="226">
        <f>IF(E$115=0,0,E$115/NMM!E$11*1000)</f>
        <v>48.981608860118058</v>
      </c>
      <c r="F209" s="226">
        <f>IF(F$115=0,0,F$115/NMM!F$11*1000)</f>
        <v>47.390552902506563</v>
      </c>
      <c r="G209" s="226">
        <f>IF(G$115=0,0,G$115/NMM!G$11*1000)</f>
        <v>40.501547148808022</v>
      </c>
      <c r="H209" s="226">
        <f>IF(H$115=0,0,H$115/NMM!H$11*1000)</f>
        <v>39.202973144714257</v>
      </c>
      <c r="I209" s="226">
        <f>IF(I$115=0,0,I$115/NMM!I$11*1000)</f>
        <v>43.235768439725312</v>
      </c>
      <c r="J209" s="226">
        <f>IF(J$115=0,0,J$115/NMM!J$11*1000)</f>
        <v>53.984571325430174</v>
      </c>
      <c r="K209" s="226">
        <f>IF(K$115=0,0,K$115/NMM!K$11*1000)</f>
        <v>44.913829846900086</v>
      </c>
      <c r="L209" s="226">
        <f>IF(L$115=0,0,L$115/NMM!L$11*1000)</f>
        <v>40.345240953456361</v>
      </c>
      <c r="M209" s="226">
        <f>IF(M$115=0,0,M$115/NMM!M$11*1000)</f>
        <v>32.407475552152242</v>
      </c>
      <c r="N209" s="226">
        <f>IF(N$115=0,0,N$115/NMM!N$11*1000)</f>
        <v>34.882631964959472</v>
      </c>
      <c r="O209" s="226">
        <f>IF(O$115=0,0,O$115/NMM!O$11*1000)</f>
        <v>38.96969198265505</v>
      </c>
      <c r="P209" s="226">
        <f>IF(P$115=0,0,P$115/NMM!P$11*1000)</f>
        <v>40.861624932818245</v>
      </c>
      <c r="Q209" s="226">
        <f>IF(Q$115=0,0,Q$115/NMM!Q$11*1000)</f>
        <v>36.389521015523933</v>
      </c>
    </row>
    <row r="210" spans="1:17" x14ac:dyDescent="0.25">
      <c r="A210" s="127" t="s">
        <v>204</v>
      </c>
      <c r="B210" s="226">
        <f>IF(B$116=0,0,B$116/NMM!B$11*1000)</f>
        <v>28.419226618708773</v>
      </c>
      <c r="C210" s="226">
        <f>IF(C$116=0,0,C$116/NMM!C$11*1000)</f>
        <v>28.937370578586695</v>
      </c>
      <c r="D210" s="226">
        <f>IF(D$116=0,0,D$116/NMM!D$11*1000)</f>
        <v>26.94144950239415</v>
      </c>
      <c r="E210" s="226">
        <f>IF(E$116=0,0,E$116/NMM!E$11*1000)</f>
        <v>25.404862514825901</v>
      </c>
      <c r="F210" s="226">
        <f>IF(F$116=0,0,F$116/NMM!F$11*1000)</f>
        <v>25.146609961466382</v>
      </c>
      <c r="G210" s="226">
        <f>IF(G$116=0,0,G$116/NMM!G$11*1000)</f>
        <v>22.604703186969758</v>
      </c>
      <c r="H210" s="226">
        <f>IF(H$116=0,0,H$116/NMM!H$11*1000)</f>
        <v>22.423711040962171</v>
      </c>
      <c r="I210" s="226">
        <f>IF(I$116=0,0,I$116/NMM!I$11*1000)</f>
        <v>22.07399650638871</v>
      </c>
      <c r="J210" s="226">
        <f>IF(J$116=0,0,J$116/NMM!J$11*1000)</f>
        <v>21.788239868930464</v>
      </c>
      <c r="K210" s="226">
        <f>IF(K$116=0,0,K$116/NMM!K$11*1000)</f>
        <v>22.467121304955889</v>
      </c>
      <c r="L210" s="226">
        <f>IF(L$116=0,0,L$116/NMM!L$11*1000)</f>
        <v>22.823392587292251</v>
      </c>
      <c r="M210" s="226">
        <f>IF(M$116=0,0,M$116/NMM!M$11*1000)</f>
        <v>21.99387308542817</v>
      </c>
      <c r="N210" s="226">
        <f>IF(N$116=0,0,N$116/NMM!N$11*1000)</f>
        <v>21.227862590471943</v>
      </c>
      <c r="O210" s="226">
        <f>IF(O$116=0,0,O$116/NMM!O$11*1000)</f>
        <v>16.545401566385856</v>
      </c>
      <c r="P210" s="226">
        <f>IF(P$116=0,0,P$116/NMM!P$11*1000)</f>
        <v>16.676986967839255</v>
      </c>
      <c r="Q210" s="226">
        <f>IF(Q$116=0,0,Q$116/NMM!Q$11*1000)</f>
        <v>16.941149714750949</v>
      </c>
    </row>
    <row r="211" spans="1:17" x14ac:dyDescent="0.25">
      <c r="A211" s="72" t="s">
        <v>203</v>
      </c>
      <c r="B211" s="224">
        <f>IF(B$124=0,0,B$124/NMM!B$11*1000)</f>
        <v>44.019880628694224</v>
      </c>
      <c r="C211" s="224">
        <f>IF(C$124=0,0,C$124/NMM!C$11*1000)</f>
        <v>56.944331276491454</v>
      </c>
      <c r="D211" s="224">
        <f>IF(D$124=0,0,D$124/NMM!D$11*1000)</f>
        <v>43.129902705392169</v>
      </c>
      <c r="E211" s="224">
        <f>IF(E$124=0,0,E$124/NMM!E$11*1000)</f>
        <v>43.706666367489959</v>
      </c>
      <c r="F211" s="224">
        <f>IF(F$124=0,0,F$124/NMM!F$11*1000)</f>
        <v>42.286954897621236</v>
      </c>
      <c r="G211" s="224">
        <f>IF(G$124=0,0,G$124/NMM!G$11*1000)</f>
        <v>36.139842071244075</v>
      </c>
      <c r="H211" s="224">
        <f>IF(H$124=0,0,H$124/NMM!H$11*1000)</f>
        <v>34.981114498360419</v>
      </c>
      <c r="I211" s="224">
        <f>IF(I$124=0,0,I$124/NMM!I$11*1000)</f>
        <v>38.579608761601051</v>
      </c>
      <c r="J211" s="224">
        <f>IF(J$124=0,0,J$124/NMM!J$11*1000)</f>
        <v>48.170848259614608</v>
      </c>
      <c r="K211" s="224">
        <f>IF(K$124=0,0,K$124/NMM!K$11*1000)</f>
        <v>40.076955863387766</v>
      </c>
      <c r="L211" s="224">
        <f>IF(L$124=0,0,L$124/NMM!L$11*1000)</f>
        <v>36.000368850776439</v>
      </c>
      <c r="M211" s="224">
        <f>IF(M$124=0,0,M$124/NMM!M$11*1000)</f>
        <v>28.917439723458916</v>
      </c>
      <c r="N211" s="224">
        <f>IF(N$124=0,0,N$124/NMM!N$11*1000)</f>
        <v>31.126040830271524</v>
      </c>
      <c r="O211" s="224">
        <f>IF(O$124=0,0,O$124/NMM!O$11*1000)</f>
        <v>34.772955922984494</v>
      </c>
      <c r="P211" s="224">
        <f>IF(P$124=0,0,P$124/NMM!P$11*1000)</f>
        <v>36.461142247745506</v>
      </c>
      <c r="Q211" s="224">
        <f>IF(Q$124=0,0,Q$124/NMM!Q$11*1000)</f>
        <v>32.470649521544438</v>
      </c>
    </row>
  </sheetData>
  <pageMargins left="0.39370078740157483" right="0.39370078740157483" top="0.39370078740157483" bottom="0.39370078740157483" header="0.31496062992125984" footer="0.31496062992125984"/>
  <pageSetup paperSize="9" scale="35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4" tint="0.79998168889431442"/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369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130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38</v>
      </c>
      <c r="B5" s="96">
        <v>181.64370635654603</v>
      </c>
      <c r="C5" s="96">
        <v>179.31777294881425</v>
      </c>
      <c r="D5" s="96">
        <v>175.04402499906067</v>
      </c>
      <c r="E5" s="96">
        <v>155.75759822109202</v>
      </c>
      <c r="F5" s="96">
        <v>162.30859733120874</v>
      </c>
      <c r="G5" s="96">
        <v>159.92467758236378</v>
      </c>
      <c r="H5" s="96">
        <v>172.98844835781264</v>
      </c>
      <c r="I5" s="96">
        <v>171.92329082036608</v>
      </c>
      <c r="J5" s="96">
        <v>172.04667912437657</v>
      </c>
      <c r="K5" s="96">
        <v>137.910061479619</v>
      </c>
      <c r="L5" s="96">
        <v>144.76450851102908</v>
      </c>
      <c r="M5" s="96">
        <v>128.80653816585664</v>
      </c>
      <c r="N5" s="96">
        <v>131.76937180886463</v>
      </c>
      <c r="O5" s="96">
        <v>118.1494653705127</v>
      </c>
      <c r="P5" s="96">
        <v>112.65482906470726</v>
      </c>
      <c r="Q5" s="96">
        <v>129.41903127448066</v>
      </c>
    </row>
    <row r="6" spans="1:17" x14ac:dyDescent="0.25">
      <c r="A6" s="132" t="s">
        <v>83</v>
      </c>
      <c r="B6" s="160">
        <v>0.59471055925247673</v>
      </c>
      <c r="C6" s="160">
        <v>0.58370165589049339</v>
      </c>
      <c r="D6" s="160">
        <v>0.57348890910270556</v>
      </c>
      <c r="E6" s="160">
        <v>0.51141389441707263</v>
      </c>
      <c r="F6" s="160">
        <v>0.52971132559826173</v>
      </c>
      <c r="G6" s="160">
        <v>0.52234256556702818</v>
      </c>
      <c r="H6" s="160">
        <v>0.56484990288087544</v>
      </c>
      <c r="I6" s="160">
        <v>0.56236535839050994</v>
      </c>
      <c r="J6" s="160">
        <v>0.55803757249133223</v>
      </c>
      <c r="K6" s="160">
        <v>0.45058103161747726</v>
      </c>
      <c r="L6" s="160">
        <v>0.47140921965699267</v>
      </c>
      <c r="M6" s="160">
        <v>0.40790496170788781</v>
      </c>
      <c r="N6" s="160">
        <v>0.41877931035285143</v>
      </c>
      <c r="O6" s="160">
        <v>0.37813376744032451</v>
      </c>
      <c r="P6" s="160">
        <v>0.35953709407092382</v>
      </c>
      <c r="Q6" s="160">
        <v>0.41254586004757832</v>
      </c>
    </row>
    <row r="7" spans="1:17" x14ac:dyDescent="0.25">
      <c r="A7" s="76" t="s">
        <v>82</v>
      </c>
      <c r="B7" s="159">
        <v>6.1856887062238054E-2</v>
      </c>
      <c r="C7" s="159">
        <v>6.07118317385235E-2</v>
      </c>
      <c r="D7" s="159">
        <v>5.9649586054771928E-2</v>
      </c>
      <c r="E7" s="159">
        <v>5.3193055036351189E-2</v>
      </c>
      <c r="F7" s="159">
        <v>5.5096202906344503E-2</v>
      </c>
      <c r="G7" s="159">
        <v>5.4329765267144565E-2</v>
      </c>
      <c r="H7" s="159">
        <v>5.8751027884112565E-2</v>
      </c>
      <c r="I7" s="159">
        <v>5.849260605932638E-2</v>
      </c>
      <c r="J7" s="159">
        <v>5.8042465466679967E-2</v>
      </c>
      <c r="K7" s="159">
        <v>4.6865722411558008E-2</v>
      </c>
      <c r="L7" s="159">
        <v>4.9032098735682442E-2</v>
      </c>
      <c r="M7" s="159">
        <v>4.2426909621726662E-2</v>
      </c>
      <c r="N7" s="159">
        <v>4.3557969673615443E-2</v>
      </c>
      <c r="O7" s="159">
        <v>3.9330355553758953E-2</v>
      </c>
      <c r="P7" s="159">
        <v>3.7396082979567126E-2</v>
      </c>
      <c r="Q7" s="159">
        <v>4.2909617587810867E-2</v>
      </c>
    </row>
    <row r="8" spans="1:17" x14ac:dyDescent="0.25">
      <c r="A8" s="76" t="s">
        <v>81</v>
      </c>
      <c r="B8" s="159">
        <v>1.4419257770351879</v>
      </c>
      <c r="C8" s="159">
        <v>1.4152337647822253</v>
      </c>
      <c r="D8" s="159">
        <v>1.3904721011148531</v>
      </c>
      <c r="E8" s="159">
        <v>1.2399660063558187</v>
      </c>
      <c r="F8" s="159">
        <v>1.2843296674060725</v>
      </c>
      <c r="G8" s="159">
        <v>1.2664634888617106</v>
      </c>
      <c r="H8" s="159">
        <v>1.3695261038302553</v>
      </c>
      <c r="I8" s="159">
        <v>1.3635021167173451</v>
      </c>
      <c r="J8" s="159">
        <v>1.3530090357581677</v>
      </c>
      <c r="K8" s="159">
        <v>1.0924716133323669</v>
      </c>
      <c r="L8" s="159">
        <v>1.1429713072689651</v>
      </c>
      <c r="M8" s="159">
        <v>0.98899989199192162</v>
      </c>
      <c r="N8" s="159">
        <v>1.0153656650149359</v>
      </c>
      <c r="O8" s="159">
        <v>0.91681712718364228</v>
      </c>
      <c r="P8" s="159">
        <v>0.87172792827628143</v>
      </c>
      <c r="Q8" s="159">
        <v>1.0002521404016536</v>
      </c>
    </row>
    <row r="9" spans="1:17" x14ac:dyDescent="0.25">
      <c r="A9" s="76" t="s">
        <v>80</v>
      </c>
      <c r="B9" s="159">
        <v>0.11801281914686497</v>
      </c>
      <c r="C9" s="159">
        <v>0.115828240949538</v>
      </c>
      <c r="D9" s="159">
        <v>0.11380164999548659</v>
      </c>
      <c r="E9" s="159">
        <v>0.10148364526585378</v>
      </c>
      <c r="F9" s="159">
        <v>0.10511453999816196</v>
      </c>
      <c r="G9" s="159">
        <v>0.10365230239135766</v>
      </c>
      <c r="H9" s="159">
        <v>0.11208734803295382</v>
      </c>
      <c r="I9" s="159">
        <v>0.11159432147567801</v>
      </c>
      <c r="J9" s="159">
        <v>0.11073552687941594</v>
      </c>
      <c r="K9" s="159">
        <v>8.9412129931102646E-2</v>
      </c>
      <c r="L9" s="159">
        <v>9.3545221482989369E-2</v>
      </c>
      <c r="M9" s="159">
        <v>8.0943601431340079E-2</v>
      </c>
      <c r="N9" s="159">
        <v>8.3101478940007689E-2</v>
      </c>
      <c r="O9" s="159">
        <v>7.5035882945056129E-2</v>
      </c>
      <c r="P9" s="159">
        <v>7.1345607369934394E-2</v>
      </c>
      <c r="Q9" s="159">
        <v>8.1864529247266699E-2</v>
      </c>
    </row>
    <row r="10" spans="1:17" x14ac:dyDescent="0.25">
      <c r="A10" s="129" t="s">
        <v>79</v>
      </c>
      <c r="B10" s="158">
        <v>0.55955451961969049</v>
      </c>
      <c r="C10" s="158">
        <v>0.54919640248789237</v>
      </c>
      <c r="D10" s="158">
        <v>0.53958737750266073</v>
      </c>
      <c r="E10" s="158">
        <v>0.48118189859799154</v>
      </c>
      <c r="F10" s="158">
        <v>0.49839768559819858</v>
      </c>
      <c r="G10" s="158">
        <v>0.49146452640786509</v>
      </c>
      <c r="H10" s="158">
        <v>0.53145906213774829</v>
      </c>
      <c r="I10" s="158">
        <v>0.52912139034572969</v>
      </c>
      <c r="J10" s="158">
        <v>0.52504943950820759</v>
      </c>
      <c r="K10" s="158">
        <v>0.42394514234516179</v>
      </c>
      <c r="L10" s="158">
        <v>0.44354208168259135</v>
      </c>
      <c r="M10" s="158">
        <v>0.38379184856888826</v>
      </c>
      <c r="N10" s="158">
        <v>0.39402336512352609</v>
      </c>
      <c r="O10" s="158">
        <v>0.35578056468008368</v>
      </c>
      <c r="P10" s="158">
        <v>0.33828322505520975</v>
      </c>
      <c r="Q10" s="158">
        <v>0.38815840234982907</v>
      </c>
    </row>
    <row r="11" spans="1:17" x14ac:dyDescent="0.25">
      <c r="A11" s="92" t="s">
        <v>125</v>
      </c>
      <c r="B11" s="91">
        <v>9.143052406463649E-2</v>
      </c>
      <c r="C11" s="91">
        <v>8.9738020395240925E-2</v>
      </c>
      <c r="D11" s="91">
        <v>8.8167917466312681E-2</v>
      </c>
      <c r="E11" s="91">
        <v>7.8624533654259088E-2</v>
      </c>
      <c r="F11" s="91">
        <v>8.1437572191922783E-2</v>
      </c>
      <c r="G11" s="91">
        <v>8.0304702460789912E-2</v>
      </c>
      <c r="H11" s="91">
        <v>8.6839760678156103E-2</v>
      </c>
      <c r="I11" s="91">
        <v>8.6457787966755878E-2</v>
      </c>
      <c r="J11" s="91">
        <v>8.5792436180672352E-2</v>
      </c>
      <c r="K11" s="91">
        <v>6.9272117693946797E-2</v>
      </c>
      <c r="L11" s="91">
        <v>7.2474233610912084E-2</v>
      </c>
      <c r="M11" s="91">
        <v>6.27111186059916E-2</v>
      </c>
      <c r="N11" s="91">
        <v>6.4382935895935647E-2</v>
      </c>
      <c r="O11" s="91">
        <v>5.8134109081669647E-2</v>
      </c>
      <c r="P11" s="91">
        <v>5.5275065189527607E-2</v>
      </c>
      <c r="Q11" s="91">
        <v>6.3424608152674519E-2</v>
      </c>
    </row>
    <row r="12" spans="1:17" x14ac:dyDescent="0.25">
      <c r="A12" s="92" t="s">
        <v>26</v>
      </c>
      <c r="B12" s="91">
        <v>0.15215198457571324</v>
      </c>
      <c r="C12" s="91">
        <v>0.14933544387626194</v>
      </c>
      <c r="D12" s="91">
        <v>0.1467225935282131</v>
      </c>
      <c r="E12" s="91">
        <v>0.13084119285347598</v>
      </c>
      <c r="F12" s="91">
        <v>0.13552244564702787</v>
      </c>
      <c r="G12" s="91">
        <v>0.13363720677717555</v>
      </c>
      <c r="H12" s="91">
        <v>0.14451237223490776</v>
      </c>
      <c r="I12" s="91">
        <v>0.14387672121258371</v>
      </c>
      <c r="J12" s="91">
        <v>0.14276949148018012</v>
      </c>
      <c r="K12" s="91">
        <v>0.11527758689696721</v>
      </c>
      <c r="L12" s="91">
        <v>0.12060631378103624</v>
      </c>
      <c r="M12" s="91">
        <v>0.10435925254151604</v>
      </c>
      <c r="N12" s="91">
        <v>0.10714136848272131</v>
      </c>
      <c r="O12" s="91">
        <v>9.6742528371202771E-2</v>
      </c>
      <c r="P12" s="91">
        <v>9.1984716834751817E-2</v>
      </c>
      <c r="Q12" s="91">
        <v>0.10554658961097313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0.3159720109793408</v>
      </c>
      <c r="C14" s="157">
        <v>0.31012293821638948</v>
      </c>
      <c r="D14" s="157">
        <v>0.30469686650813499</v>
      </c>
      <c r="E14" s="157">
        <v>0.27171617209025645</v>
      </c>
      <c r="F14" s="157">
        <v>0.28143766775924794</v>
      </c>
      <c r="G14" s="157">
        <v>0.27752261716989962</v>
      </c>
      <c r="H14" s="157">
        <v>0.3001069292246844</v>
      </c>
      <c r="I14" s="157">
        <v>0.29878688116639007</v>
      </c>
      <c r="J14" s="157">
        <v>0.29648751184735511</v>
      </c>
      <c r="K14" s="157">
        <v>0.23939543775424774</v>
      </c>
      <c r="L14" s="157">
        <v>0.25046153429064305</v>
      </c>
      <c r="M14" s="157">
        <v>0.21672147742138062</v>
      </c>
      <c r="N14" s="157">
        <v>0.22249906074486914</v>
      </c>
      <c r="O14" s="157">
        <v>0.20090392722721123</v>
      </c>
      <c r="P14" s="157">
        <v>0.19102344303093033</v>
      </c>
      <c r="Q14" s="157">
        <v>0.21918720458618141</v>
      </c>
    </row>
    <row r="15" spans="1:17" x14ac:dyDescent="0.25">
      <c r="A15" s="156" t="s">
        <v>214</v>
      </c>
      <c r="B15" s="155">
        <v>6.5648439207742992</v>
      </c>
      <c r="C15" s="155">
        <v>6.4433197083891152</v>
      </c>
      <c r="D15" s="155">
        <v>6.3305840462739384</v>
      </c>
      <c r="E15" s="155">
        <v>5.6453552800264086</v>
      </c>
      <c r="F15" s="155">
        <v>5.8473355172809827</v>
      </c>
      <c r="G15" s="155">
        <v>5.7659938314103076</v>
      </c>
      <c r="H15" s="155">
        <v>6.2352204671436136</v>
      </c>
      <c r="I15" s="155">
        <v>6.2077942737799541</v>
      </c>
      <c r="J15" s="155">
        <v>6.1600210528263171</v>
      </c>
      <c r="K15" s="155">
        <v>4.97383828184969</v>
      </c>
      <c r="L15" s="155">
        <v>5.2037548379031513</v>
      </c>
      <c r="M15" s="155">
        <v>4.5027490540736501</v>
      </c>
      <c r="N15" s="155">
        <v>4.622787954482618</v>
      </c>
      <c r="O15" s="155">
        <v>4.1741131476467208</v>
      </c>
      <c r="P15" s="155">
        <v>3.9688296593743924</v>
      </c>
      <c r="Q15" s="155">
        <v>4.5539786358899592</v>
      </c>
    </row>
    <row r="16" spans="1:17" x14ac:dyDescent="0.25">
      <c r="A16" s="156" t="s">
        <v>213</v>
      </c>
      <c r="B16" s="204">
        <v>45.706706211100176</v>
      </c>
      <c r="C16" s="204">
        <v>44.826889526739144</v>
      </c>
      <c r="D16" s="204">
        <v>44.072575034620229</v>
      </c>
      <c r="E16" s="204">
        <v>39.332252149717355</v>
      </c>
      <c r="F16" s="204">
        <v>40.731504744301844</v>
      </c>
      <c r="G16" s="204">
        <v>40.171770190618055</v>
      </c>
      <c r="H16" s="204">
        <v>43.439866705931124</v>
      </c>
      <c r="I16" s="204">
        <v>43.235957583410844</v>
      </c>
      <c r="J16" s="204">
        <v>42.900932219528038</v>
      </c>
      <c r="K16" s="204">
        <v>34.64663304836651</v>
      </c>
      <c r="L16" s="204">
        <v>36.243164157107387</v>
      </c>
      <c r="M16" s="204">
        <v>31.346183636759136</v>
      </c>
      <c r="N16" s="204">
        <v>32.181842335608891</v>
      </c>
      <c r="O16" s="204">
        <v>29.058363163359328</v>
      </c>
      <c r="P16" s="204">
        <v>27.629268660489519</v>
      </c>
      <c r="Q16" s="204">
        <v>31.702821739385715</v>
      </c>
    </row>
    <row r="17" spans="1:17" x14ac:dyDescent="0.25">
      <c r="A17" s="152" t="s">
        <v>227</v>
      </c>
      <c r="B17" s="151">
        <v>41.652558859051879</v>
      </c>
      <c r="C17" s="151">
        <v>40.861051222613398</v>
      </c>
      <c r="D17" s="151">
        <v>40.165251579503476</v>
      </c>
      <c r="E17" s="151">
        <v>35.844477019565005</v>
      </c>
      <c r="F17" s="151">
        <v>37.126925264814147</v>
      </c>
      <c r="G17" s="151">
        <v>36.610456407621086</v>
      </c>
      <c r="H17" s="151">
        <v>39.589752222893779</v>
      </c>
      <c r="I17" s="151">
        <v>39.405268588138711</v>
      </c>
      <c r="J17" s="151">
        <v>39.112282950425154</v>
      </c>
      <c r="K17" s="151">
        <v>31.58076385795863</v>
      </c>
      <c r="L17" s="151">
        <v>33.040590264107728</v>
      </c>
      <c r="M17" s="151">
        <v>28.589641747552861</v>
      </c>
      <c r="N17" s="151">
        <v>29.351813726770256</v>
      </c>
      <c r="O17" s="151">
        <v>26.503009177694675</v>
      </c>
      <c r="P17" s="151">
        <v>25.199587353401771</v>
      </c>
      <c r="Q17" s="151">
        <v>28.914917567594443</v>
      </c>
    </row>
    <row r="18" spans="1:17" x14ac:dyDescent="0.25">
      <c r="A18" s="154" t="s">
        <v>33</v>
      </c>
      <c r="B18" s="83">
        <v>40.487280590305282</v>
      </c>
      <c r="C18" s="83">
        <v>38.92508885084824</v>
      </c>
      <c r="D18" s="83">
        <v>39.003709003418606</v>
      </c>
      <c r="E18" s="83">
        <v>35.844477019565005</v>
      </c>
      <c r="F18" s="83">
        <v>37.126925264814147</v>
      </c>
      <c r="G18" s="83">
        <v>36.610456407621086</v>
      </c>
      <c r="H18" s="83">
        <v>39.589752222893779</v>
      </c>
      <c r="I18" s="83">
        <v>39.004747989305685</v>
      </c>
      <c r="J18" s="83">
        <v>39.112282950425154</v>
      </c>
      <c r="K18" s="83">
        <v>31.58076385795863</v>
      </c>
      <c r="L18" s="83">
        <v>33.040590264107728</v>
      </c>
      <c r="M18" s="83">
        <v>28.589641747552861</v>
      </c>
      <c r="N18" s="83">
        <v>29.351813726770256</v>
      </c>
      <c r="O18" s="83">
        <v>26.503009177694675</v>
      </c>
      <c r="P18" s="83">
        <v>25.199587353401771</v>
      </c>
      <c r="Q18" s="83">
        <v>28.914917567594443</v>
      </c>
    </row>
    <row r="19" spans="1:17" x14ac:dyDescent="0.25">
      <c r="A19" s="154" t="s">
        <v>30</v>
      </c>
      <c r="B19" s="208">
        <v>0</v>
      </c>
      <c r="C19" s="208">
        <v>0</v>
      </c>
      <c r="D19" s="208">
        <v>0</v>
      </c>
      <c r="E19" s="208">
        <v>0</v>
      </c>
      <c r="F19" s="208">
        <v>0</v>
      </c>
      <c r="G19" s="208">
        <v>0</v>
      </c>
      <c r="H19" s="208">
        <v>0</v>
      </c>
      <c r="I19" s="208">
        <v>0</v>
      </c>
      <c r="J19" s="208">
        <v>0</v>
      </c>
      <c r="K19" s="208">
        <v>0</v>
      </c>
      <c r="L19" s="208">
        <v>0</v>
      </c>
      <c r="M19" s="208">
        <v>0</v>
      </c>
      <c r="N19" s="208">
        <v>0</v>
      </c>
      <c r="O19" s="208">
        <v>0</v>
      </c>
      <c r="P19" s="208">
        <v>0</v>
      </c>
      <c r="Q19" s="208">
        <v>0</v>
      </c>
    </row>
    <row r="20" spans="1:17" x14ac:dyDescent="0.25">
      <c r="A20" s="154" t="s">
        <v>125</v>
      </c>
      <c r="B20" s="208">
        <v>0</v>
      </c>
      <c r="C20" s="208">
        <v>0</v>
      </c>
      <c r="D20" s="208">
        <v>0</v>
      </c>
      <c r="E20" s="208">
        <v>0</v>
      </c>
      <c r="F20" s="208">
        <v>0</v>
      </c>
      <c r="G20" s="208">
        <v>0</v>
      </c>
      <c r="H20" s="208">
        <v>0</v>
      </c>
      <c r="I20" s="208">
        <v>0</v>
      </c>
      <c r="J20" s="208">
        <v>0</v>
      </c>
      <c r="K20" s="208">
        <v>0</v>
      </c>
      <c r="L20" s="208">
        <v>0</v>
      </c>
      <c r="M20" s="208">
        <v>0</v>
      </c>
      <c r="N20" s="208">
        <v>0</v>
      </c>
      <c r="O20" s="208">
        <v>0</v>
      </c>
      <c r="P20" s="208">
        <v>0</v>
      </c>
      <c r="Q20" s="208">
        <v>0</v>
      </c>
    </row>
    <row r="21" spans="1:17" x14ac:dyDescent="0.25">
      <c r="A21" s="154" t="s">
        <v>29</v>
      </c>
      <c r="B21" s="208">
        <v>0</v>
      </c>
      <c r="C21" s="208">
        <v>0</v>
      </c>
      <c r="D21" s="208">
        <v>0</v>
      </c>
      <c r="E21" s="208">
        <v>0</v>
      </c>
      <c r="F21" s="208">
        <v>0</v>
      </c>
      <c r="G21" s="208">
        <v>0</v>
      </c>
      <c r="H21" s="208">
        <v>0</v>
      </c>
      <c r="I21" s="208">
        <v>0</v>
      </c>
      <c r="J21" s="208">
        <v>0</v>
      </c>
      <c r="K21" s="208">
        <v>0</v>
      </c>
      <c r="L21" s="208">
        <v>0</v>
      </c>
      <c r="M21" s="208">
        <v>0</v>
      </c>
      <c r="N21" s="208">
        <v>0</v>
      </c>
      <c r="O21" s="208">
        <v>0</v>
      </c>
      <c r="P21" s="208">
        <v>0</v>
      </c>
      <c r="Q21" s="208">
        <v>0</v>
      </c>
    </row>
    <row r="22" spans="1:17" x14ac:dyDescent="0.25">
      <c r="A22" s="154" t="s">
        <v>28</v>
      </c>
      <c r="B22" s="208">
        <v>0</v>
      </c>
      <c r="C22" s="208">
        <v>0</v>
      </c>
      <c r="D22" s="208">
        <v>0</v>
      </c>
      <c r="E22" s="208">
        <v>0</v>
      </c>
      <c r="F22" s="208">
        <v>0</v>
      </c>
      <c r="G22" s="208">
        <v>0</v>
      </c>
      <c r="H22" s="208">
        <v>0</v>
      </c>
      <c r="I22" s="208">
        <v>0</v>
      </c>
      <c r="J22" s="208">
        <v>0</v>
      </c>
      <c r="K22" s="208">
        <v>0</v>
      </c>
      <c r="L22" s="208">
        <v>0</v>
      </c>
      <c r="M22" s="208">
        <v>0</v>
      </c>
      <c r="N22" s="208">
        <v>0</v>
      </c>
      <c r="O22" s="208">
        <v>0</v>
      </c>
      <c r="P22" s="208">
        <v>0</v>
      </c>
      <c r="Q22" s="208">
        <v>0</v>
      </c>
    </row>
    <row r="23" spans="1:17" x14ac:dyDescent="0.25">
      <c r="A23" s="154" t="s">
        <v>26</v>
      </c>
      <c r="B23" s="208">
        <v>0</v>
      </c>
      <c r="C23" s="208">
        <v>0</v>
      </c>
      <c r="D23" s="208">
        <v>0</v>
      </c>
      <c r="E23" s="208">
        <v>0</v>
      </c>
      <c r="F23" s="208">
        <v>0</v>
      </c>
      <c r="G23" s="208">
        <v>0</v>
      </c>
      <c r="H23" s="208">
        <v>0</v>
      </c>
      <c r="I23" s="208">
        <v>0</v>
      </c>
      <c r="J23" s="208">
        <v>0</v>
      </c>
      <c r="K23" s="208">
        <v>0</v>
      </c>
      <c r="L23" s="208">
        <v>0</v>
      </c>
      <c r="M23" s="208">
        <v>0</v>
      </c>
      <c r="N23" s="208">
        <v>0</v>
      </c>
      <c r="O23" s="208">
        <v>0</v>
      </c>
      <c r="P23" s="208">
        <v>0</v>
      </c>
      <c r="Q23" s="208">
        <v>0</v>
      </c>
    </row>
    <row r="24" spans="1:17" x14ac:dyDescent="0.25">
      <c r="A24" s="154" t="s">
        <v>86</v>
      </c>
      <c r="B24" s="208">
        <v>1.1652782687465992</v>
      </c>
      <c r="C24" s="208">
        <v>1.9359623717651571</v>
      </c>
      <c r="D24" s="208">
        <v>1.1615425760848723</v>
      </c>
      <c r="E24" s="208">
        <v>0</v>
      </c>
      <c r="F24" s="208">
        <v>0</v>
      </c>
      <c r="G24" s="208">
        <v>0</v>
      </c>
      <c r="H24" s="208">
        <v>0</v>
      </c>
      <c r="I24" s="208">
        <v>0.40052059883302799</v>
      </c>
      <c r="J24" s="208">
        <v>0</v>
      </c>
      <c r="K24" s="208">
        <v>0</v>
      </c>
      <c r="L24" s="208">
        <v>0</v>
      </c>
      <c r="M24" s="208">
        <v>0</v>
      </c>
      <c r="N24" s="208">
        <v>0</v>
      </c>
      <c r="O24" s="208">
        <v>0</v>
      </c>
      <c r="P24" s="208">
        <v>0</v>
      </c>
      <c r="Q24" s="208">
        <v>0</v>
      </c>
    </row>
    <row r="25" spans="1:17" x14ac:dyDescent="0.25">
      <c r="A25" s="152" t="s">
        <v>226</v>
      </c>
      <c r="B25" s="264">
        <v>4.0541473520482967</v>
      </c>
      <c r="C25" s="264">
        <v>3.9658383041257488</v>
      </c>
      <c r="D25" s="264">
        <v>3.9073234551167566</v>
      </c>
      <c r="E25" s="264">
        <v>3.4877751301523472</v>
      </c>
      <c r="F25" s="264">
        <v>3.6045794794876933</v>
      </c>
      <c r="G25" s="264">
        <v>3.561313782996967</v>
      </c>
      <c r="H25" s="264">
        <v>3.8501144830373466</v>
      </c>
      <c r="I25" s="264">
        <v>3.830688995272133</v>
      </c>
      <c r="J25" s="264">
        <v>3.7886492691028826</v>
      </c>
      <c r="K25" s="264">
        <v>3.0658691904078772</v>
      </c>
      <c r="L25" s="264">
        <v>3.2025738929996628</v>
      </c>
      <c r="M25" s="264">
        <v>2.7565418892062765</v>
      </c>
      <c r="N25" s="264">
        <v>2.8300286088386351</v>
      </c>
      <c r="O25" s="264">
        <v>2.5553539856646528</v>
      </c>
      <c r="P25" s="264">
        <v>2.4296813070877485</v>
      </c>
      <c r="Q25" s="264">
        <v>2.787904171791272</v>
      </c>
    </row>
    <row r="26" spans="1:17" x14ac:dyDescent="0.25">
      <c r="A26" s="150" t="s">
        <v>33</v>
      </c>
      <c r="B26" s="87">
        <v>2.9164406675155696</v>
      </c>
      <c r="C26" s="87">
        <v>3.2776925911857253</v>
      </c>
      <c r="D26" s="87">
        <v>2.8798705495533161</v>
      </c>
      <c r="E26" s="87">
        <v>2.4621810199160303</v>
      </c>
      <c r="F26" s="87">
        <v>2.8001983336330061</v>
      </c>
      <c r="G26" s="87">
        <v>2.5459034381121111</v>
      </c>
      <c r="H26" s="87">
        <v>2.7848000279087568</v>
      </c>
      <c r="I26" s="87">
        <v>2.850530881653115</v>
      </c>
      <c r="J26" s="87">
        <v>3.2218741511724649</v>
      </c>
      <c r="K26" s="87">
        <v>2.3895494738888621</v>
      </c>
      <c r="L26" s="87">
        <v>2.6570577584523973</v>
      </c>
      <c r="M26" s="87">
        <v>2.7565418892062765</v>
      </c>
      <c r="N26" s="87">
        <v>2.8300286088386351</v>
      </c>
      <c r="O26" s="87">
        <v>2.5553539856646528</v>
      </c>
      <c r="P26" s="87">
        <v>2.4296813070877485</v>
      </c>
      <c r="Q26" s="87">
        <v>2.787904171791272</v>
      </c>
    </row>
    <row r="27" spans="1:17" x14ac:dyDescent="0.25">
      <c r="A27" s="150" t="s">
        <v>31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0" t="s">
        <v>30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150" t="s">
        <v>125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150" t="s">
        <v>29</v>
      </c>
      <c r="B30" s="87">
        <v>1.1377066845327273</v>
      </c>
      <c r="C30" s="87">
        <v>0.68814571294002336</v>
      </c>
      <c r="D30" s="87">
        <v>1.0274529055634407</v>
      </c>
      <c r="E30" s="87">
        <v>1.0255941102363169</v>
      </c>
      <c r="F30" s="87">
        <v>0.80438114585468745</v>
      </c>
      <c r="G30" s="87">
        <v>1.0154103448848562</v>
      </c>
      <c r="H30" s="87">
        <v>1.0653144551285896</v>
      </c>
      <c r="I30" s="87">
        <v>0.98015811361901806</v>
      </c>
      <c r="J30" s="87">
        <v>0.56677511793041768</v>
      </c>
      <c r="K30" s="87">
        <v>0.67631971651901512</v>
      </c>
      <c r="L30" s="87">
        <v>0.54551613454726533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150" t="s">
        <v>28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150" t="s">
        <v>26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150" t="s">
        <v>25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7">
        <v>0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7">
        <v>0</v>
      </c>
    </row>
    <row r="34" spans="1:17" x14ac:dyDescent="0.25">
      <c r="A34" s="150" t="s">
        <v>86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0" t="s">
        <v>22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6" t="s">
        <v>212</v>
      </c>
      <c r="B36" s="204">
        <v>120.11360641462204</v>
      </c>
      <c r="C36" s="204">
        <v>118.96040228500148</v>
      </c>
      <c r="D36" s="204">
        <v>115.71269817701801</v>
      </c>
      <c r="E36" s="204">
        <v>102.81821688075304</v>
      </c>
      <c r="F36" s="204">
        <v>107.48312580220164</v>
      </c>
      <c r="G36" s="204">
        <v>105.85500033637962</v>
      </c>
      <c r="H36" s="204">
        <v>114.51968688442332</v>
      </c>
      <c r="I36" s="204">
        <v>113.72454445181259</v>
      </c>
      <c r="J36" s="204">
        <v>114.29810700885875</v>
      </c>
      <c r="K36" s="204">
        <v>91.27487204865551</v>
      </c>
      <c r="L36" s="204">
        <v>95.978614827899861</v>
      </c>
      <c r="M36" s="204">
        <v>86.607275306873092</v>
      </c>
      <c r="N36" s="204">
        <v>88.445117738772268</v>
      </c>
      <c r="O36" s="204">
        <v>79.030141640640466</v>
      </c>
      <c r="P36" s="204">
        <v>75.459399333408115</v>
      </c>
      <c r="Q36" s="204">
        <v>86.739650477930411</v>
      </c>
    </row>
    <row r="37" spans="1:17" x14ac:dyDescent="0.25">
      <c r="A37" s="84" t="s">
        <v>33</v>
      </c>
      <c r="B37" s="83">
        <v>54.754944484493798</v>
      </c>
      <c r="C37" s="83">
        <v>54.692790279010268</v>
      </c>
      <c r="D37" s="83">
        <v>51.069462625999542</v>
      </c>
      <c r="E37" s="83">
        <v>35.972437738547576</v>
      </c>
      <c r="F37" s="83">
        <v>57.726754949470646</v>
      </c>
      <c r="G37" s="83">
        <v>55.631549478377707</v>
      </c>
      <c r="H37" s="83">
        <v>60.648535445405741</v>
      </c>
      <c r="I37" s="83">
        <v>57.549171392043476</v>
      </c>
      <c r="J37" s="83">
        <v>71.188259830000121</v>
      </c>
      <c r="K37" s="83">
        <v>47.625711868626624</v>
      </c>
      <c r="L37" s="83">
        <v>54.537039978123374</v>
      </c>
      <c r="M37" s="83">
        <v>81.775149568993697</v>
      </c>
      <c r="N37" s="83">
        <v>79.376814353259576</v>
      </c>
      <c r="O37" s="83">
        <v>58.429803736888658</v>
      </c>
      <c r="P37" s="83">
        <v>56.957863218246302</v>
      </c>
      <c r="Q37" s="83">
        <v>73.693067571620631</v>
      </c>
    </row>
    <row r="38" spans="1:17" x14ac:dyDescent="0.25">
      <c r="A38" s="84" t="s">
        <v>30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</row>
    <row r="39" spans="1:17" x14ac:dyDescent="0.25">
      <c r="A39" s="84" t="s">
        <v>125</v>
      </c>
      <c r="B39" s="208">
        <v>1.2961725147737093</v>
      </c>
      <c r="C39" s="208">
        <v>3.3136667039472441</v>
      </c>
      <c r="D39" s="208">
        <v>1.4989499301878998E-15</v>
      </c>
      <c r="E39" s="208">
        <v>3.7477858749459547</v>
      </c>
      <c r="F39" s="208">
        <v>0</v>
      </c>
      <c r="G39" s="208">
        <v>0</v>
      </c>
      <c r="H39" s="208">
        <v>0</v>
      </c>
      <c r="I39" s="208">
        <v>0</v>
      </c>
      <c r="J39" s="208">
        <v>0</v>
      </c>
      <c r="K39" s="208">
        <v>0</v>
      </c>
      <c r="L39" s="208">
        <v>0</v>
      </c>
      <c r="M39" s="208">
        <v>0</v>
      </c>
      <c r="N39" s="208">
        <v>0</v>
      </c>
      <c r="O39" s="208">
        <v>2.1000961297555039</v>
      </c>
      <c r="P39" s="208">
        <v>1.1021820200535428</v>
      </c>
      <c r="Q39" s="208">
        <v>0</v>
      </c>
    </row>
    <row r="40" spans="1:17" x14ac:dyDescent="0.25">
      <c r="A40" s="84" t="s">
        <v>29</v>
      </c>
      <c r="B40" s="208">
        <v>57.544941981472846</v>
      </c>
      <c r="C40" s="208">
        <v>40.493578802732152</v>
      </c>
      <c r="D40" s="208">
        <v>55.729000898439786</v>
      </c>
      <c r="E40" s="208">
        <v>49.298699165805665</v>
      </c>
      <c r="F40" s="208">
        <v>49.756370852731003</v>
      </c>
      <c r="G40" s="208">
        <v>50.223450858001904</v>
      </c>
      <c r="H40" s="208">
        <v>53.871151439017588</v>
      </c>
      <c r="I40" s="208">
        <v>56.175373059769107</v>
      </c>
      <c r="J40" s="208">
        <v>43.109847178858622</v>
      </c>
      <c r="K40" s="208">
        <v>43.649160180028886</v>
      </c>
      <c r="L40" s="208">
        <v>41.441574849776487</v>
      </c>
      <c r="M40" s="208">
        <v>4.8321257378793918</v>
      </c>
      <c r="N40" s="208">
        <v>9.0683033855126922</v>
      </c>
      <c r="O40" s="208">
        <v>12.02886358399744</v>
      </c>
      <c r="P40" s="208">
        <v>7.2073906689050551</v>
      </c>
      <c r="Q40" s="208">
        <v>11.780321349565655</v>
      </c>
    </row>
    <row r="41" spans="1:17" x14ac:dyDescent="0.25">
      <c r="A41" s="84" t="s">
        <v>28</v>
      </c>
      <c r="B41" s="208">
        <v>0</v>
      </c>
      <c r="C41" s="208">
        <v>0</v>
      </c>
      <c r="D41" s="208">
        <v>0</v>
      </c>
      <c r="E41" s="208">
        <v>0</v>
      </c>
      <c r="F41" s="208">
        <v>0</v>
      </c>
      <c r="G41" s="208">
        <v>0</v>
      </c>
      <c r="H41" s="208">
        <v>0</v>
      </c>
      <c r="I41" s="208">
        <v>0</v>
      </c>
      <c r="J41" s="208">
        <v>0</v>
      </c>
      <c r="K41" s="208">
        <v>0</v>
      </c>
      <c r="L41" s="208">
        <v>0</v>
      </c>
      <c r="M41" s="208">
        <v>0</v>
      </c>
      <c r="N41" s="208">
        <v>0</v>
      </c>
      <c r="O41" s="208">
        <v>0</v>
      </c>
      <c r="P41" s="208">
        <v>0</v>
      </c>
      <c r="Q41" s="208">
        <v>0</v>
      </c>
    </row>
    <row r="42" spans="1:17" x14ac:dyDescent="0.25">
      <c r="A42" s="84" t="s">
        <v>26</v>
      </c>
      <c r="B42" s="208">
        <v>6.517547433881683</v>
      </c>
      <c r="C42" s="208">
        <v>20.460366499311817</v>
      </c>
      <c r="D42" s="208">
        <v>8.9142346525786831</v>
      </c>
      <c r="E42" s="208">
        <v>13.799294101453841</v>
      </c>
      <c r="F42" s="208">
        <v>0</v>
      </c>
      <c r="G42" s="208">
        <v>0</v>
      </c>
      <c r="H42" s="208">
        <v>0</v>
      </c>
      <c r="I42" s="208">
        <v>0</v>
      </c>
      <c r="J42" s="208">
        <v>0</v>
      </c>
      <c r="K42" s="208">
        <v>0</v>
      </c>
      <c r="L42" s="208">
        <v>0</v>
      </c>
      <c r="M42" s="208">
        <v>0</v>
      </c>
      <c r="N42" s="208">
        <v>0</v>
      </c>
      <c r="O42" s="208">
        <v>6.4713781899988518</v>
      </c>
      <c r="P42" s="208">
        <v>10.191963426203211</v>
      </c>
      <c r="Q42" s="208">
        <v>1.2662615567441282</v>
      </c>
    </row>
    <row r="43" spans="1:17" x14ac:dyDescent="0.25">
      <c r="A43" s="84" t="s">
        <v>86</v>
      </c>
      <c r="B43" s="208">
        <v>0</v>
      </c>
      <c r="C43" s="208">
        <v>0</v>
      </c>
      <c r="D43" s="208">
        <v>0</v>
      </c>
      <c r="E43" s="208">
        <v>0</v>
      </c>
      <c r="F43" s="208">
        <v>0</v>
      </c>
      <c r="G43" s="208">
        <v>0</v>
      </c>
      <c r="H43" s="208">
        <v>0</v>
      </c>
      <c r="I43" s="208">
        <v>0</v>
      </c>
      <c r="J43" s="208">
        <v>0</v>
      </c>
      <c r="K43" s="208">
        <v>0</v>
      </c>
      <c r="L43" s="208">
        <v>0</v>
      </c>
      <c r="M43" s="208">
        <v>0</v>
      </c>
      <c r="N43" s="208">
        <v>0</v>
      </c>
      <c r="O43" s="208">
        <v>0</v>
      </c>
      <c r="P43" s="208">
        <v>0</v>
      </c>
      <c r="Q43" s="208">
        <v>0</v>
      </c>
    </row>
    <row r="44" spans="1:17" x14ac:dyDescent="0.25">
      <c r="A44" s="243" t="s">
        <v>211</v>
      </c>
      <c r="B44" s="242">
        <v>6.4824892479330458</v>
      </c>
      <c r="C44" s="242">
        <v>6.3624895328358466</v>
      </c>
      <c r="D44" s="242">
        <v>6.2511681173780289</v>
      </c>
      <c r="E44" s="242">
        <v>5.5745354109221346</v>
      </c>
      <c r="F44" s="242">
        <v>5.7739818459172429</v>
      </c>
      <c r="G44" s="242">
        <v>5.6936605754607177</v>
      </c>
      <c r="H44" s="242">
        <v>6.157000855548624</v>
      </c>
      <c r="I44" s="242">
        <v>6.129918718374114</v>
      </c>
      <c r="J44" s="242">
        <v>6.0827448030596791</v>
      </c>
      <c r="K44" s="242">
        <v>4.9114424611096394</v>
      </c>
      <c r="L44" s="242">
        <v>5.138474759291463</v>
      </c>
      <c r="M44" s="242">
        <v>4.446262954828998</v>
      </c>
      <c r="N44" s="242">
        <v>4.5647959908959184</v>
      </c>
      <c r="O44" s="242">
        <v>4.1217497210633391</v>
      </c>
      <c r="P44" s="242">
        <v>3.9190414736833157</v>
      </c>
      <c r="Q44" s="242">
        <v>4.4968498716404453</v>
      </c>
    </row>
    <row r="45" spans="1:17" hidden="1" x14ac:dyDescent="0.2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</row>
    <row r="46" spans="1:17" x14ac:dyDescent="0.2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</row>
    <row r="47" spans="1:17" ht="12.75" x14ac:dyDescent="0.25">
      <c r="A47" s="97" t="s">
        <v>37</v>
      </c>
      <c r="B47" s="96">
        <v>16.518177235315068</v>
      </c>
      <c r="C47" s="96">
        <v>22.528092918934206</v>
      </c>
      <c r="D47" s="96">
        <v>21.223683486646863</v>
      </c>
      <c r="E47" s="96">
        <v>16.186823991100141</v>
      </c>
      <c r="F47" s="96">
        <v>22.163348571672728</v>
      </c>
      <c r="G47" s="96">
        <v>21.357842170262476</v>
      </c>
      <c r="H47" s="96">
        <v>19.579064038959608</v>
      </c>
      <c r="I47" s="96">
        <v>21.351217752374986</v>
      </c>
      <c r="J47" s="96">
        <v>25.043763082968912</v>
      </c>
      <c r="K47" s="96">
        <v>25.240710014992082</v>
      </c>
      <c r="L47" s="96">
        <v>35.31771992478496</v>
      </c>
      <c r="M47" s="96">
        <v>56.398006376261108</v>
      </c>
      <c r="N47" s="96">
        <v>51.251019751093871</v>
      </c>
      <c r="O47" s="96">
        <v>23.326274281104897</v>
      </c>
      <c r="P47" s="96">
        <v>23.871475441038434</v>
      </c>
      <c r="Q47" s="96">
        <v>34.675710006484287</v>
      </c>
    </row>
    <row r="48" spans="1:17" x14ac:dyDescent="0.25">
      <c r="A48" s="132" t="s">
        <v>83</v>
      </c>
      <c r="B48" s="160">
        <v>9.3256242975094147E-2</v>
      </c>
      <c r="C48" s="160">
        <v>0.12554457467361121</v>
      </c>
      <c r="D48" s="160">
        <v>0.11963233946957379</v>
      </c>
      <c r="E48" s="160">
        <v>9.09062439591449E-2</v>
      </c>
      <c r="F48" s="160">
        <v>0.1250066679563091</v>
      </c>
      <c r="G48" s="160">
        <v>0.12365899649360526</v>
      </c>
      <c r="H48" s="160">
        <v>0.11276902441698902</v>
      </c>
      <c r="I48" s="160">
        <v>0.12006380256486565</v>
      </c>
      <c r="J48" s="160">
        <v>0.13846099095680978</v>
      </c>
      <c r="K48" s="160">
        <v>0.14265200544131762</v>
      </c>
      <c r="L48" s="160">
        <v>0.20159260027827139</v>
      </c>
      <c r="M48" s="160">
        <v>0.32971978410967739</v>
      </c>
      <c r="N48" s="160">
        <v>0.29567115011634681</v>
      </c>
      <c r="O48" s="160">
        <v>0.12945921150052453</v>
      </c>
      <c r="P48" s="160">
        <v>0.13214392473081704</v>
      </c>
      <c r="Q48" s="160">
        <v>0.19417203526233615</v>
      </c>
    </row>
    <row r="49" spans="1:17" x14ac:dyDescent="0.25">
      <c r="A49" s="76" t="s">
        <v>82</v>
      </c>
      <c r="B49" s="159">
        <v>2.500107196165955E-2</v>
      </c>
      <c r="C49" s="159">
        <v>3.3657252808792185E-2</v>
      </c>
      <c r="D49" s="159">
        <v>3.207224130634647E-2</v>
      </c>
      <c r="E49" s="159">
        <v>2.4371060579759168E-2</v>
      </c>
      <c r="F49" s="159">
        <v>3.3513045363597109E-2</v>
      </c>
      <c r="G49" s="159">
        <v>3.3151748037596823E-2</v>
      </c>
      <c r="H49" s="159">
        <v>3.0232254748330842E-2</v>
      </c>
      <c r="I49" s="159">
        <v>3.2187912274316659E-2</v>
      </c>
      <c r="J49" s="159">
        <v>3.7120015651052961E-2</v>
      </c>
      <c r="K49" s="159">
        <v>3.8243584984073611E-2</v>
      </c>
      <c r="L49" s="159">
        <v>5.4044972708595679E-2</v>
      </c>
      <c r="M49" s="159">
        <v>8.8394597366638877E-2</v>
      </c>
      <c r="N49" s="159">
        <v>7.9266496968140004E-2</v>
      </c>
      <c r="O49" s="159">
        <v>3.4706728038451193E-2</v>
      </c>
      <c r="P49" s="159">
        <v>3.5426472974829211E-2</v>
      </c>
      <c r="Q49" s="159">
        <v>5.2055592973352466E-2</v>
      </c>
    </row>
    <row r="50" spans="1:17" x14ac:dyDescent="0.25">
      <c r="A50" s="76" t="s">
        <v>81</v>
      </c>
      <c r="B50" s="159">
        <v>0.18951117810453402</v>
      </c>
      <c r="C50" s="159">
        <v>0.25512608584695856</v>
      </c>
      <c r="D50" s="159">
        <v>0.24311150512824506</v>
      </c>
      <c r="E50" s="159">
        <v>0.18473561490523183</v>
      </c>
      <c r="F50" s="159">
        <v>0.25403297580462625</v>
      </c>
      <c r="G50" s="159">
        <v>0.25129429795907887</v>
      </c>
      <c r="H50" s="159">
        <v>0.22916418235581373</v>
      </c>
      <c r="I50" s="159">
        <v>0.24398830518890405</v>
      </c>
      <c r="J50" s="159">
        <v>0.2813742509952295</v>
      </c>
      <c r="K50" s="159">
        <v>0.28989104372753333</v>
      </c>
      <c r="L50" s="159">
        <v>0.4096674920315494</v>
      </c>
      <c r="M50" s="159">
        <v>0.67004184103455189</v>
      </c>
      <c r="N50" s="159">
        <v>0.60084972547131321</v>
      </c>
      <c r="O50" s="159">
        <v>0.26308123622887858</v>
      </c>
      <c r="P50" s="159">
        <v>0.26853699072760356</v>
      </c>
      <c r="Q50" s="159">
        <v>0.39458775073480051</v>
      </c>
    </row>
    <row r="51" spans="1:17" x14ac:dyDescent="0.25">
      <c r="A51" s="76" t="s">
        <v>80</v>
      </c>
      <c r="B51" s="159">
        <v>6.7940722644403206E-2</v>
      </c>
      <c r="C51" s="159">
        <v>9.1464001286084146E-2</v>
      </c>
      <c r="D51" s="159">
        <v>8.7156712900970226E-2</v>
      </c>
      <c r="E51" s="159">
        <v>6.6228658912649951E-2</v>
      </c>
      <c r="F51" s="159">
        <v>9.1072115768043874E-2</v>
      </c>
      <c r="G51" s="159">
        <v>9.0090285810688703E-2</v>
      </c>
      <c r="H51" s="159">
        <v>8.2156526644985697E-2</v>
      </c>
      <c r="I51" s="159">
        <v>8.7471050188784288E-2</v>
      </c>
      <c r="J51" s="159">
        <v>0.1008741021893643</v>
      </c>
      <c r="K51" s="159">
        <v>0.10392741576502131</v>
      </c>
      <c r="L51" s="159">
        <v>0.14686788257519603</v>
      </c>
      <c r="M51" s="159">
        <v>0.24021341293526929</v>
      </c>
      <c r="N51" s="159">
        <v>0.21540768706896476</v>
      </c>
      <c r="O51" s="159">
        <v>9.4315963218347648E-2</v>
      </c>
      <c r="P51" s="159">
        <v>9.6271878995565663E-2</v>
      </c>
      <c r="Q51" s="159">
        <v>0.14146171851015796</v>
      </c>
    </row>
    <row r="52" spans="1:17" x14ac:dyDescent="0.25">
      <c r="A52" s="129" t="s">
        <v>79</v>
      </c>
      <c r="B52" s="158">
        <v>0.11113855649513631</v>
      </c>
      <c r="C52" s="158">
        <v>0.14961832430615257</v>
      </c>
      <c r="D52" s="158">
        <v>0.14257239080857501</v>
      </c>
      <c r="E52" s="158">
        <v>0.10833793435912184</v>
      </c>
      <c r="F52" s="158">
        <v>0.14897727150172038</v>
      </c>
      <c r="G52" s="158">
        <v>0.14737117783746459</v>
      </c>
      <c r="H52" s="158">
        <v>0.1343930035270251</v>
      </c>
      <c r="I52" s="158">
        <v>0.14308658893689194</v>
      </c>
      <c r="J52" s="158">
        <v>0.16501152282036191</v>
      </c>
      <c r="K52" s="158">
        <v>0.17000618360873188</v>
      </c>
      <c r="L52" s="158">
        <v>0.24024890860134365</v>
      </c>
      <c r="M52" s="158">
        <v>0.39294506924993922</v>
      </c>
      <c r="N52" s="158">
        <v>0.35236745308261613</v>
      </c>
      <c r="O52" s="158">
        <v>0.15428361074989272</v>
      </c>
      <c r="P52" s="158">
        <v>0.15748313009035975</v>
      </c>
      <c r="Q52" s="158">
        <v>0.23140541611291476</v>
      </c>
    </row>
    <row r="53" spans="1:17" x14ac:dyDescent="0.25">
      <c r="A53" s="92" t="s">
        <v>125</v>
      </c>
      <c r="B53" s="91">
        <v>1.8159904187788362E-2</v>
      </c>
      <c r="C53" s="91">
        <v>2.4447451180059924E-2</v>
      </c>
      <c r="D53" s="91">
        <v>2.3296154265067724E-2</v>
      </c>
      <c r="E53" s="91">
        <v>1.7702285956455226E-2</v>
      </c>
      <c r="F53" s="91">
        <v>2.434270393594478E-2</v>
      </c>
      <c r="G53" s="91">
        <v>2.4080270195762313E-2</v>
      </c>
      <c r="H53" s="91">
        <v>2.1959652388203223E-2</v>
      </c>
      <c r="I53" s="91">
        <v>2.3380173610272951E-2</v>
      </c>
      <c r="J53" s="91">
        <v>2.6962680988482715E-2</v>
      </c>
      <c r="K53" s="91">
        <v>2.777880245188568E-2</v>
      </c>
      <c r="L53" s="91">
        <v>3.9256377795513782E-2</v>
      </c>
      <c r="M53" s="91">
        <v>6.4206743669151758E-2</v>
      </c>
      <c r="N53" s="91">
        <v>5.7576410821525772E-2</v>
      </c>
      <c r="O53" s="91">
        <v>2.5209753278437611E-2</v>
      </c>
      <c r="P53" s="91">
        <v>2.5732550825051416E-2</v>
      </c>
      <c r="Q53" s="91">
        <v>3.7811361940171789E-2</v>
      </c>
    </row>
    <row r="54" spans="1:17" x14ac:dyDescent="0.25">
      <c r="A54" s="92" t="s">
        <v>26</v>
      </c>
      <c r="B54" s="91">
        <v>3.0220383073856893E-2</v>
      </c>
      <c r="C54" s="91">
        <v>4.0683658470931791E-2</v>
      </c>
      <c r="D54" s="91">
        <v>3.8767754430743609E-2</v>
      </c>
      <c r="E54" s="91">
        <v>2.9458848315222656E-2</v>
      </c>
      <c r="F54" s="91">
        <v>4.0509345775756926E-2</v>
      </c>
      <c r="G54" s="91">
        <v>4.0072622757958615E-2</v>
      </c>
      <c r="H54" s="91">
        <v>3.6543645851749344E-2</v>
      </c>
      <c r="I54" s="91">
        <v>3.8907573274029356E-2</v>
      </c>
      <c r="J54" s="91">
        <v>4.48693197796756E-2</v>
      </c>
      <c r="K54" s="91">
        <v>4.6227449371318438E-2</v>
      </c>
      <c r="L54" s="91">
        <v>6.5327589991924812E-2</v>
      </c>
      <c r="M54" s="91">
        <v>0.10684816227783256</v>
      </c>
      <c r="N54" s="91">
        <v>9.5814447755419307E-2</v>
      </c>
      <c r="O54" s="91">
        <v>4.1952225815382313E-2</v>
      </c>
      <c r="P54" s="91">
        <v>4.2822227218768889E-2</v>
      </c>
      <c r="Q54" s="91">
        <v>6.2922900394190184E-2</v>
      </c>
    </row>
    <row r="55" spans="1:17" x14ac:dyDescent="0.25">
      <c r="A55" s="92" t="s">
        <v>126</v>
      </c>
      <c r="B55" s="91">
        <v>0</v>
      </c>
      <c r="C55" s="91">
        <v>0</v>
      </c>
      <c r="D55" s="91">
        <v>0</v>
      </c>
      <c r="E55" s="91">
        <v>0</v>
      </c>
      <c r="F55" s="91">
        <v>0</v>
      </c>
      <c r="G55" s="91">
        <v>0</v>
      </c>
      <c r="H55" s="91">
        <v>0</v>
      </c>
      <c r="I55" s="91">
        <v>0</v>
      </c>
      <c r="J55" s="91">
        <v>0</v>
      </c>
      <c r="K55" s="91">
        <v>0</v>
      </c>
      <c r="L55" s="91">
        <v>0</v>
      </c>
      <c r="M55" s="91">
        <v>0</v>
      </c>
      <c r="N55" s="91">
        <v>0</v>
      </c>
      <c r="O55" s="91">
        <v>0</v>
      </c>
      <c r="P55" s="91">
        <v>0</v>
      </c>
      <c r="Q55" s="91">
        <v>0</v>
      </c>
    </row>
    <row r="56" spans="1:17" x14ac:dyDescent="0.25">
      <c r="A56" s="92" t="s">
        <v>21</v>
      </c>
      <c r="B56" s="157">
        <v>6.2758269233491051E-2</v>
      </c>
      <c r="C56" s="157">
        <v>8.4487214655160861E-2</v>
      </c>
      <c r="D56" s="157">
        <v>8.050848211276368E-2</v>
      </c>
      <c r="E56" s="157">
        <v>6.1176800087443965E-2</v>
      </c>
      <c r="F56" s="157">
        <v>8.4125221790018676E-2</v>
      </c>
      <c r="G56" s="157">
        <v>8.3218284883743665E-2</v>
      </c>
      <c r="H56" s="157">
        <v>7.588970528707252E-2</v>
      </c>
      <c r="I56" s="157">
        <v>8.0798842052589637E-2</v>
      </c>
      <c r="J56" s="157">
        <v>9.3179522052203576E-2</v>
      </c>
      <c r="K56" s="157">
        <v>9.5999931785527765E-2</v>
      </c>
      <c r="L56" s="157">
        <v>0.13566494081390507</v>
      </c>
      <c r="M56" s="157">
        <v>0.22189016330295488</v>
      </c>
      <c r="N56" s="157">
        <v>0.19897659450567107</v>
      </c>
      <c r="O56" s="157">
        <v>8.7121631656072798E-2</v>
      </c>
      <c r="P56" s="157">
        <v>8.8928352046539427E-2</v>
      </c>
      <c r="Q56" s="157">
        <v>0.13067115377855279</v>
      </c>
    </row>
    <row r="57" spans="1:17" x14ac:dyDescent="0.25">
      <c r="A57" s="156" t="s">
        <v>210</v>
      </c>
      <c r="B57" s="204">
        <v>1.1138601019850949</v>
      </c>
      <c r="C57" s="204">
        <v>1.8003167062575021</v>
      </c>
      <c r="D57" s="204">
        <v>1.4636486888104865</v>
      </c>
      <c r="E57" s="204">
        <v>1.1736096962100362</v>
      </c>
      <c r="F57" s="204">
        <v>1.5863119506384573</v>
      </c>
      <c r="G57" s="204">
        <v>1.5114560788106979</v>
      </c>
      <c r="H57" s="204">
        <v>1.3538810242294195</v>
      </c>
      <c r="I57" s="204">
        <v>1.5687502344718187</v>
      </c>
      <c r="J57" s="204">
        <v>2.1859273248643394</v>
      </c>
      <c r="K57" s="204">
        <v>1.8933346319614073</v>
      </c>
      <c r="L57" s="204">
        <v>2.4398167976892635</v>
      </c>
      <c r="M57" s="204">
        <v>3.5136170954731774</v>
      </c>
      <c r="N57" s="204">
        <v>3.3958933106202558</v>
      </c>
      <c r="O57" s="204">
        <v>1.9589294703095317</v>
      </c>
      <c r="P57" s="204">
        <v>2.0666155717686521</v>
      </c>
      <c r="Q57" s="204">
        <v>2.5291137353426274</v>
      </c>
    </row>
    <row r="58" spans="1:17" x14ac:dyDescent="0.25">
      <c r="A58" s="156" t="s">
        <v>209</v>
      </c>
      <c r="B58" s="204">
        <v>1.4190524034563261</v>
      </c>
      <c r="C58" s="204">
        <v>1.5101645624581854</v>
      </c>
      <c r="D58" s="204">
        <v>1.7741751057068738</v>
      </c>
      <c r="E58" s="204">
        <v>1.266453290819634</v>
      </c>
      <c r="F58" s="204">
        <v>1.7781593278303962</v>
      </c>
      <c r="G58" s="204">
        <v>1.8358298245223419</v>
      </c>
      <c r="H58" s="204">
        <v>1.7067142175433334</v>
      </c>
      <c r="I58" s="204">
        <v>1.6477620857808493</v>
      </c>
      <c r="J58" s="204">
        <v>1.3989231917647971</v>
      </c>
      <c r="K58" s="204">
        <v>1.9185845292035388</v>
      </c>
      <c r="L58" s="204">
        <v>3.0250278241611888</v>
      </c>
      <c r="M58" s="204">
        <v>5.5744479052978395</v>
      </c>
      <c r="N58" s="204">
        <v>4.6710988853506832</v>
      </c>
      <c r="O58" s="204">
        <v>1.4175730913129576</v>
      </c>
      <c r="P58" s="204">
        <v>1.3543799579728013</v>
      </c>
      <c r="Q58" s="204">
        <v>2.8972790126367256</v>
      </c>
    </row>
    <row r="59" spans="1:17" x14ac:dyDescent="0.25">
      <c r="A59" s="152" t="s">
        <v>225</v>
      </c>
      <c r="B59" s="151">
        <v>1.1431660913964359</v>
      </c>
      <c r="C59" s="151">
        <v>1.1387574737651498</v>
      </c>
      <c r="D59" s="151">
        <v>1.4202585861643469</v>
      </c>
      <c r="E59" s="151">
        <v>0.99751914133000474</v>
      </c>
      <c r="F59" s="151">
        <v>1.4083435653127923</v>
      </c>
      <c r="G59" s="151">
        <v>1.4700009705253079</v>
      </c>
      <c r="H59" s="151">
        <v>1.3731019116164938</v>
      </c>
      <c r="I59" s="151">
        <v>1.2925691394989156</v>
      </c>
      <c r="J59" s="151">
        <v>0.98930458671940658</v>
      </c>
      <c r="K59" s="151">
        <v>1.496567359804347</v>
      </c>
      <c r="L59" s="151">
        <v>2.4286426680039823</v>
      </c>
      <c r="M59" s="151">
        <v>4.6067115321277354</v>
      </c>
      <c r="N59" s="151">
        <v>3.8048835104751113</v>
      </c>
      <c r="O59" s="151">
        <v>1.0379227550976236</v>
      </c>
      <c r="P59" s="151">
        <v>0.97022278724068567</v>
      </c>
      <c r="Q59" s="151">
        <v>1.8385620820411541</v>
      </c>
    </row>
    <row r="60" spans="1:17" x14ac:dyDescent="0.25">
      <c r="A60" s="154" t="s">
        <v>33</v>
      </c>
      <c r="B60" s="83">
        <v>0</v>
      </c>
      <c r="C60" s="83">
        <v>0</v>
      </c>
      <c r="D60" s="83">
        <v>0</v>
      </c>
      <c r="E60" s="83">
        <v>0</v>
      </c>
      <c r="F60" s="83">
        <v>0</v>
      </c>
      <c r="G60" s="83">
        <v>0</v>
      </c>
      <c r="H60" s="83">
        <v>0</v>
      </c>
      <c r="I60" s="83">
        <v>0</v>
      </c>
      <c r="J60" s="83">
        <v>0</v>
      </c>
      <c r="K60" s="83">
        <v>0</v>
      </c>
      <c r="L60" s="83">
        <v>0</v>
      </c>
      <c r="M60" s="83">
        <v>0</v>
      </c>
      <c r="N60" s="83">
        <v>0</v>
      </c>
      <c r="O60" s="83">
        <v>0</v>
      </c>
      <c r="P60" s="83">
        <v>0</v>
      </c>
      <c r="Q60" s="83">
        <v>0</v>
      </c>
    </row>
    <row r="61" spans="1:17" x14ac:dyDescent="0.25">
      <c r="A61" s="154" t="s">
        <v>30</v>
      </c>
      <c r="B61" s="208">
        <v>0</v>
      </c>
      <c r="C61" s="208">
        <v>0</v>
      </c>
      <c r="D61" s="208">
        <v>0</v>
      </c>
      <c r="E61" s="208">
        <v>0</v>
      </c>
      <c r="F61" s="208">
        <v>0</v>
      </c>
      <c r="G61" s="208">
        <v>0</v>
      </c>
      <c r="H61" s="208">
        <v>0</v>
      </c>
      <c r="I61" s="208">
        <v>0</v>
      </c>
      <c r="J61" s="208">
        <v>0</v>
      </c>
      <c r="K61" s="208">
        <v>0</v>
      </c>
      <c r="L61" s="208">
        <v>0</v>
      </c>
      <c r="M61" s="208">
        <v>0</v>
      </c>
      <c r="N61" s="208">
        <v>0</v>
      </c>
      <c r="O61" s="208">
        <v>0</v>
      </c>
      <c r="P61" s="208">
        <v>0</v>
      </c>
      <c r="Q61" s="208">
        <v>0</v>
      </c>
    </row>
    <row r="62" spans="1:17" x14ac:dyDescent="0.25">
      <c r="A62" s="154" t="s">
        <v>125</v>
      </c>
      <c r="B62" s="208">
        <v>1.1431660913964359</v>
      </c>
      <c r="C62" s="208">
        <v>1.1387574737651498</v>
      </c>
      <c r="D62" s="208">
        <v>1.4202585861643469</v>
      </c>
      <c r="E62" s="208">
        <v>0.99751914133000474</v>
      </c>
      <c r="F62" s="208">
        <v>1.4083435653127923</v>
      </c>
      <c r="G62" s="208">
        <v>1.4700009705253079</v>
      </c>
      <c r="H62" s="208">
        <v>1.3731019116164938</v>
      </c>
      <c r="I62" s="208">
        <v>1.2925691394989156</v>
      </c>
      <c r="J62" s="208">
        <v>0.98930458671940658</v>
      </c>
      <c r="K62" s="208">
        <v>1.496567359804347</v>
      </c>
      <c r="L62" s="208">
        <v>2.4286426680039823</v>
      </c>
      <c r="M62" s="208">
        <v>4.6067115321277354</v>
      </c>
      <c r="N62" s="208">
        <v>3.8048835104751113</v>
      </c>
      <c r="O62" s="208">
        <v>1.0379227550976236</v>
      </c>
      <c r="P62" s="208">
        <v>0.97022278724068567</v>
      </c>
      <c r="Q62" s="208">
        <v>1.8385620820411541</v>
      </c>
    </row>
    <row r="63" spans="1:17" x14ac:dyDescent="0.25">
      <c r="A63" s="154" t="s">
        <v>29</v>
      </c>
      <c r="B63" s="208">
        <v>0</v>
      </c>
      <c r="C63" s="208">
        <v>0</v>
      </c>
      <c r="D63" s="208">
        <v>0</v>
      </c>
      <c r="E63" s="208">
        <v>0</v>
      </c>
      <c r="F63" s="208">
        <v>0</v>
      </c>
      <c r="G63" s="208">
        <v>0</v>
      </c>
      <c r="H63" s="208">
        <v>0</v>
      </c>
      <c r="I63" s="208">
        <v>0</v>
      </c>
      <c r="J63" s="208">
        <v>0</v>
      </c>
      <c r="K63" s="208">
        <v>0</v>
      </c>
      <c r="L63" s="208">
        <v>0</v>
      </c>
      <c r="M63" s="208">
        <v>0</v>
      </c>
      <c r="N63" s="208">
        <v>0</v>
      </c>
      <c r="O63" s="208">
        <v>0</v>
      </c>
      <c r="P63" s="208">
        <v>0</v>
      </c>
      <c r="Q63" s="208">
        <v>0</v>
      </c>
    </row>
    <row r="64" spans="1:17" x14ac:dyDescent="0.25">
      <c r="A64" s="154" t="s">
        <v>26</v>
      </c>
      <c r="B64" s="208">
        <v>0</v>
      </c>
      <c r="C64" s="208">
        <v>0</v>
      </c>
      <c r="D64" s="208">
        <v>0</v>
      </c>
      <c r="E64" s="208">
        <v>0</v>
      </c>
      <c r="F64" s="208">
        <v>0</v>
      </c>
      <c r="G64" s="208">
        <v>0</v>
      </c>
      <c r="H64" s="208">
        <v>0</v>
      </c>
      <c r="I64" s="208">
        <v>0</v>
      </c>
      <c r="J64" s="208">
        <v>0</v>
      </c>
      <c r="K64" s="208">
        <v>0</v>
      </c>
      <c r="L64" s="208">
        <v>0</v>
      </c>
      <c r="M64" s="208">
        <v>0</v>
      </c>
      <c r="N64" s="208">
        <v>0</v>
      </c>
      <c r="O64" s="208">
        <v>0</v>
      </c>
      <c r="P64" s="208">
        <v>0</v>
      </c>
      <c r="Q64" s="208">
        <v>0</v>
      </c>
    </row>
    <row r="65" spans="1:17" x14ac:dyDescent="0.25">
      <c r="A65" s="152" t="s">
        <v>224</v>
      </c>
      <c r="B65" s="151">
        <v>0.27588631205989023</v>
      </c>
      <c r="C65" s="151">
        <v>0.37140708869303574</v>
      </c>
      <c r="D65" s="151">
        <v>0.35391651954252695</v>
      </c>
      <c r="E65" s="151">
        <v>0.26893414948962929</v>
      </c>
      <c r="F65" s="151">
        <v>0.36981576251760384</v>
      </c>
      <c r="G65" s="151">
        <v>0.36582885399703396</v>
      </c>
      <c r="H65" s="151">
        <v>0.33361230592683971</v>
      </c>
      <c r="I65" s="151">
        <v>0.35519294628193354</v>
      </c>
      <c r="J65" s="151">
        <v>0.40961860504539044</v>
      </c>
      <c r="K65" s="151">
        <v>0.42201716939919187</v>
      </c>
      <c r="L65" s="151">
        <v>0.59638515615720633</v>
      </c>
      <c r="M65" s="151">
        <v>0.96773637317010408</v>
      </c>
      <c r="N65" s="151">
        <v>0.86621537487557165</v>
      </c>
      <c r="O65" s="151">
        <v>0.37965033621533412</v>
      </c>
      <c r="P65" s="151">
        <v>0.38415717073211564</v>
      </c>
      <c r="Q65" s="151">
        <v>0.56476300194979556</v>
      </c>
    </row>
    <row r="66" spans="1:17" x14ac:dyDescent="0.25">
      <c r="A66" s="263" t="s">
        <v>33</v>
      </c>
      <c r="B66" s="87">
        <v>0</v>
      </c>
      <c r="C66" s="87">
        <v>0</v>
      </c>
      <c r="D66" s="87">
        <v>0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7">
        <v>0.2409844822094849</v>
      </c>
      <c r="N66" s="87">
        <v>0.2658025196200236</v>
      </c>
      <c r="O66" s="87">
        <v>0.10451047211703217</v>
      </c>
      <c r="P66" s="87">
        <v>0.21208472063317188</v>
      </c>
      <c r="Q66" s="87">
        <v>0.3027700388970665</v>
      </c>
    </row>
    <row r="67" spans="1:17" x14ac:dyDescent="0.25">
      <c r="A67" s="263" t="s">
        <v>31</v>
      </c>
      <c r="B67" s="87">
        <v>0</v>
      </c>
      <c r="C67" s="87">
        <v>0</v>
      </c>
      <c r="D67" s="87">
        <v>0</v>
      </c>
      <c r="E67" s="87">
        <v>0</v>
      </c>
      <c r="F67" s="87">
        <v>0</v>
      </c>
      <c r="G67" s="87">
        <v>0</v>
      </c>
      <c r="H67" s="87">
        <v>0</v>
      </c>
      <c r="I67" s="87">
        <v>0</v>
      </c>
      <c r="J67" s="87">
        <v>0</v>
      </c>
      <c r="K67" s="87">
        <v>0</v>
      </c>
      <c r="L67" s="87">
        <v>0</v>
      </c>
      <c r="M67" s="87">
        <v>0</v>
      </c>
      <c r="N67" s="87">
        <v>0</v>
      </c>
      <c r="O67" s="87">
        <v>0</v>
      </c>
      <c r="P67" s="87">
        <v>0</v>
      </c>
      <c r="Q67" s="87">
        <v>0</v>
      </c>
    </row>
    <row r="68" spans="1:17" x14ac:dyDescent="0.25">
      <c r="A68" s="263" t="s">
        <v>30</v>
      </c>
      <c r="B68" s="87">
        <v>0</v>
      </c>
      <c r="C68" s="87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0</v>
      </c>
      <c r="N68" s="87">
        <v>0</v>
      </c>
      <c r="O68" s="87">
        <v>0</v>
      </c>
      <c r="P68" s="87">
        <v>0</v>
      </c>
      <c r="Q68" s="87">
        <v>0</v>
      </c>
    </row>
    <row r="69" spans="1:17" x14ac:dyDescent="0.25">
      <c r="A69" s="263" t="s">
        <v>125</v>
      </c>
      <c r="B69" s="87">
        <v>0</v>
      </c>
      <c r="C69" s="87">
        <v>0</v>
      </c>
      <c r="D69" s="87">
        <v>0</v>
      </c>
      <c r="E69" s="87">
        <v>0</v>
      </c>
      <c r="F69" s="87">
        <v>4.3541957881474182E-17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5.6979279491488117E-17</v>
      </c>
      <c r="O69" s="87">
        <v>0</v>
      </c>
      <c r="P69" s="87">
        <v>0</v>
      </c>
      <c r="Q69" s="87">
        <v>0</v>
      </c>
    </row>
    <row r="70" spans="1:17" x14ac:dyDescent="0.25">
      <c r="A70" s="263" t="s">
        <v>29</v>
      </c>
      <c r="B70" s="87">
        <v>0.27588631205989023</v>
      </c>
      <c r="C70" s="87">
        <v>0.37140708869303574</v>
      </c>
      <c r="D70" s="87">
        <v>0.35391651954252695</v>
      </c>
      <c r="E70" s="87">
        <v>0.26893414948962929</v>
      </c>
      <c r="F70" s="87">
        <v>0.36981576251760373</v>
      </c>
      <c r="G70" s="87">
        <v>0.36582885399703396</v>
      </c>
      <c r="H70" s="87">
        <v>0.33361230592683971</v>
      </c>
      <c r="I70" s="87">
        <v>0.35519294628193354</v>
      </c>
      <c r="J70" s="87">
        <v>0.40961860504539044</v>
      </c>
      <c r="K70" s="87">
        <v>0.42201716939919187</v>
      </c>
      <c r="L70" s="87">
        <v>0.59638515615720633</v>
      </c>
      <c r="M70" s="87">
        <v>0.72675189096061921</v>
      </c>
      <c r="N70" s="87">
        <v>0.60041285525554766</v>
      </c>
      <c r="O70" s="87">
        <v>0.27513986409830193</v>
      </c>
      <c r="P70" s="87">
        <v>0.17207245009894376</v>
      </c>
      <c r="Q70" s="87">
        <v>0.26199296305272912</v>
      </c>
    </row>
    <row r="71" spans="1:17" x14ac:dyDescent="0.25">
      <c r="A71" s="263" t="s">
        <v>28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25">
      <c r="A72" s="263" t="s">
        <v>26</v>
      </c>
      <c r="B72" s="87">
        <v>0</v>
      </c>
      <c r="C72" s="87">
        <v>0</v>
      </c>
      <c r="D72" s="87">
        <v>0</v>
      </c>
      <c r="E72" s="87">
        <v>0</v>
      </c>
      <c r="F72" s="87">
        <v>5.258227214161177E-17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3.002799775167649E-16</v>
      </c>
      <c r="O72" s="87">
        <v>0</v>
      </c>
      <c r="P72" s="87">
        <v>0</v>
      </c>
      <c r="Q72" s="87">
        <v>0</v>
      </c>
    </row>
    <row r="73" spans="1:17" x14ac:dyDescent="0.25">
      <c r="A73" s="263" t="s">
        <v>25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263" t="s">
        <v>86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263" t="s">
        <v>22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2" t="s">
        <v>223</v>
      </c>
      <c r="B76" s="261">
        <v>0</v>
      </c>
      <c r="C76" s="261">
        <v>0</v>
      </c>
      <c r="D76" s="261">
        <v>0</v>
      </c>
      <c r="E76" s="261">
        <v>0</v>
      </c>
      <c r="F76" s="261">
        <v>0</v>
      </c>
      <c r="G76" s="261">
        <v>0</v>
      </c>
      <c r="H76" s="261">
        <v>0</v>
      </c>
      <c r="I76" s="261">
        <v>0</v>
      </c>
      <c r="J76" s="261">
        <v>0</v>
      </c>
      <c r="K76" s="261">
        <v>0</v>
      </c>
      <c r="L76" s="261">
        <v>0</v>
      </c>
      <c r="M76" s="261">
        <v>0</v>
      </c>
      <c r="N76" s="261">
        <v>0</v>
      </c>
      <c r="O76" s="261">
        <v>0</v>
      </c>
      <c r="P76" s="261">
        <v>0</v>
      </c>
      <c r="Q76" s="261">
        <v>0.49395392864577592</v>
      </c>
    </row>
    <row r="77" spans="1:17" x14ac:dyDescent="0.25">
      <c r="A77" s="156" t="s">
        <v>208</v>
      </c>
      <c r="B77" s="204">
        <v>11.757980368769498</v>
      </c>
      <c r="C77" s="204">
        <v>16.133283150453163</v>
      </c>
      <c r="D77" s="204">
        <v>15.118700094456374</v>
      </c>
      <c r="E77" s="204">
        <v>11.550528643996421</v>
      </c>
      <c r="F77" s="204">
        <v>15.786664885275448</v>
      </c>
      <c r="G77" s="204">
        <v>15.047308093139735</v>
      </c>
      <c r="H77" s="204">
        <v>13.82316428504495</v>
      </c>
      <c r="I77" s="204">
        <v>15.228703431837765</v>
      </c>
      <c r="J77" s="204">
        <v>18.000043104008572</v>
      </c>
      <c r="K77" s="204">
        <v>17.967660199207753</v>
      </c>
      <c r="L77" s="204">
        <v>25.029010233274477</v>
      </c>
      <c r="M77" s="204">
        <v>39.556311287216189</v>
      </c>
      <c r="N77" s="204">
        <v>36.16109385574552</v>
      </c>
      <c r="O77" s="204">
        <v>16.740010488180008</v>
      </c>
      <c r="P77" s="204">
        <v>17.155007153457706</v>
      </c>
      <c r="Q77" s="204">
        <v>24.694050400309507</v>
      </c>
    </row>
    <row r="78" spans="1:17" x14ac:dyDescent="0.25">
      <c r="A78" s="152" t="s">
        <v>222</v>
      </c>
      <c r="B78" s="261">
        <v>10.631133967415879</v>
      </c>
      <c r="C78" s="261">
        <v>14.311976867799176</v>
      </c>
      <c r="D78" s="261">
        <v>13.637986982555981</v>
      </c>
      <c r="E78" s="261">
        <v>10.363236038389033</v>
      </c>
      <c r="F78" s="261">
        <v>14.181858402113431</v>
      </c>
      <c r="G78" s="261">
        <v>13.518230213272666</v>
      </c>
      <c r="H78" s="261">
        <v>12.453498599655054</v>
      </c>
      <c r="I78" s="261">
        <v>13.641663413807862</v>
      </c>
      <c r="J78" s="261">
        <v>15.7886304362471</v>
      </c>
      <c r="K78" s="261">
        <v>16.052251511185244</v>
      </c>
      <c r="L78" s="261">
        <v>22.560748039899813</v>
      </c>
      <c r="M78" s="261">
        <v>36.001729546912969</v>
      </c>
      <c r="N78" s="261">
        <v>32.725608421234043</v>
      </c>
      <c r="O78" s="261">
        <v>14.758242203105565</v>
      </c>
      <c r="P78" s="261">
        <v>15.064297273573688</v>
      </c>
      <c r="Q78" s="261">
        <v>22.135450171963253</v>
      </c>
    </row>
    <row r="79" spans="1:17" x14ac:dyDescent="0.25">
      <c r="A79" s="154" t="s">
        <v>33</v>
      </c>
      <c r="B79" s="83">
        <v>0</v>
      </c>
      <c r="C79" s="83">
        <v>0</v>
      </c>
      <c r="D79" s="83">
        <v>0</v>
      </c>
      <c r="E79" s="83">
        <v>0</v>
      </c>
      <c r="F79" s="83">
        <v>0</v>
      </c>
      <c r="G79" s="83">
        <v>0</v>
      </c>
      <c r="H79" s="83">
        <v>0</v>
      </c>
      <c r="I79" s="83">
        <v>0</v>
      </c>
      <c r="J79" s="83">
        <v>0</v>
      </c>
      <c r="K79" s="83">
        <v>0</v>
      </c>
      <c r="L79" s="83">
        <v>0</v>
      </c>
      <c r="M79" s="83">
        <v>0</v>
      </c>
      <c r="N79" s="83">
        <v>0</v>
      </c>
      <c r="O79" s="83">
        <v>0</v>
      </c>
      <c r="P79" s="83">
        <v>0</v>
      </c>
      <c r="Q79" s="83">
        <v>0</v>
      </c>
    </row>
    <row r="80" spans="1:17" x14ac:dyDescent="0.25">
      <c r="A80" s="154" t="s">
        <v>30</v>
      </c>
      <c r="B80" s="208">
        <v>0</v>
      </c>
      <c r="C80" s="208">
        <v>8.4448073179786166E-16</v>
      </c>
      <c r="D80" s="208">
        <v>1.0556009147473271E-15</v>
      </c>
      <c r="E80" s="208">
        <v>0</v>
      </c>
      <c r="F80" s="208">
        <v>0</v>
      </c>
      <c r="G80" s="208">
        <v>0</v>
      </c>
      <c r="H80" s="208">
        <v>0</v>
      </c>
      <c r="I80" s="208">
        <v>2.8327616744985803E-15</v>
      </c>
      <c r="J80" s="208">
        <v>0</v>
      </c>
      <c r="K80" s="208">
        <v>0</v>
      </c>
      <c r="L80" s="208">
        <v>0</v>
      </c>
      <c r="M80" s="208">
        <v>0</v>
      </c>
      <c r="N80" s="208">
        <v>0</v>
      </c>
      <c r="O80" s="208">
        <v>0</v>
      </c>
      <c r="P80" s="208">
        <v>0</v>
      </c>
      <c r="Q80" s="208">
        <v>0</v>
      </c>
    </row>
    <row r="81" spans="1:17" x14ac:dyDescent="0.25">
      <c r="A81" s="154" t="s">
        <v>125</v>
      </c>
      <c r="B81" s="208">
        <v>0</v>
      </c>
      <c r="C81" s="208">
        <v>0</v>
      </c>
      <c r="D81" s="208">
        <v>0</v>
      </c>
      <c r="E81" s="208">
        <v>0</v>
      </c>
      <c r="F81" s="208">
        <v>0</v>
      </c>
      <c r="G81" s="208">
        <v>0</v>
      </c>
      <c r="H81" s="208">
        <v>0</v>
      </c>
      <c r="I81" s="208">
        <v>1.4745096328070935</v>
      </c>
      <c r="J81" s="208">
        <v>3.0271756789756061</v>
      </c>
      <c r="K81" s="208">
        <v>0</v>
      </c>
      <c r="L81" s="208">
        <v>0</v>
      </c>
      <c r="M81" s="208">
        <v>0</v>
      </c>
      <c r="N81" s="208">
        <v>0</v>
      </c>
      <c r="O81" s="208">
        <v>0</v>
      </c>
      <c r="P81" s="208">
        <v>0</v>
      </c>
      <c r="Q81" s="208">
        <v>0</v>
      </c>
    </row>
    <row r="82" spans="1:17" x14ac:dyDescent="0.25">
      <c r="A82" s="154" t="s">
        <v>29</v>
      </c>
      <c r="B82" s="208">
        <v>0</v>
      </c>
      <c r="C82" s="208">
        <v>0</v>
      </c>
      <c r="D82" s="208">
        <v>0</v>
      </c>
      <c r="E82" s="208">
        <v>0</v>
      </c>
      <c r="F82" s="208">
        <v>1.1050942998462956</v>
      </c>
      <c r="G82" s="208">
        <v>9.2971348936163647</v>
      </c>
      <c r="H82" s="208">
        <v>6.4585456059436073</v>
      </c>
      <c r="I82" s="208">
        <v>1.0825840415185559</v>
      </c>
      <c r="J82" s="208">
        <v>0.65439885301512501</v>
      </c>
      <c r="K82" s="208">
        <v>3.3725564490375985</v>
      </c>
      <c r="L82" s="208">
        <v>6.7567416901710171</v>
      </c>
      <c r="M82" s="208">
        <v>25.476720830760478</v>
      </c>
      <c r="N82" s="208">
        <v>15.752270974333809</v>
      </c>
      <c r="O82" s="208">
        <v>0</v>
      </c>
      <c r="P82" s="208">
        <v>0</v>
      </c>
      <c r="Q82" s="208">
        <v>0</v>
      </c>
    </row>
    <row r="83" spans="1:17" x14ac:dyDescent="0.25">
      <c r="A83" s="154" t="s">
        <v>28</v>
      </c>
      <c r="B83" s="208">
        <v>0</v>
      </c>
      <c r="C83" s="208">
        <v>0</v>
      </c>
      <c r="D83" s="208">
        <v>0</v>
      </c>
      <c r="E83" s="208">
        <v>0</v>
      </c>
      <c r="F83" s="208">
        <v>0</v>
      </c>
      <c r="G83" s="208">
        <v>0</v>
      </c>
      <c r="H83" s="208">
        <v>0</v>
      </c>
      <c r="I83" s="208">
        <v>0</v>
      </c>
      <c r="J83" s="208">
        <v>0</v>
      </c>
      <c r="K83" s="208">
        <v>0</v>
      </c>
      <c r="L83" s="208">
        <v>0</v>
      </c>
      <c r="M83" s="208">
        <v>0</v>
      </c>
      <c r="N83" s="208">
        <v>0</v>
      </c>
      <c r="O83" s="208">
        <v>0</v>
      </c>
      <c r="P83" s="208">
        <v>0</v>
      </c>
      <c r="Q83" s="208">
        <v>0</v>
      </c>
    </row>
    <row r="84" spans="1:17" x14ac:dyDescent="0.25">
      <c r="A84" s="154" t="s">
        <v>26</v>
      </c>
      <c r="B84" s="208">
        <v>10.631133967415879</v>
      </c>
      <c r="C84" s="208">
        <v>14.311976867799176</v>
      </c>
      <c r="D84" s="208">
        <v>13.637986982555979</v>
      </c>
      <c r="E84" s="208">
        <v>10.363236038389033</v>
      </c>
      <c r="F84" s="208">
        <v>13.076764102267136</v>
      </c>
      <c r="G84" s="208">
        <v>4.2210953196563024</v>
      </c>
      <c r="H84" s="208">
        <v>5.994952993711447</v>
      </c>
      <c r="I84" s="208">
        <v>11.084569739482209</v>
      </c>
      <c r="J84" s="208">
        <v>12.10705590425637</v>
      </c>
      <c r="K84" s="208">
        <v>12.679695062147646</v>
      </c>
      <c r="L84" s="208">
        <v>15.804006349728795</v>
      </c>
      <c r="M84" s="208">
        <v>10.525008716152488</v>
      </c>
      <c r="N84" s="208">
        <v>16.973337446900231</v>
      </c>
      <c r="O84" s="208">
        <v>14.758242203105565</v>
      </c>
      <c r="P84" s="208">
        <v>15.064297273573688</v>
      </c>
      <c r="Q84" s="208">
        <v>22.135450171963253</v>
      </c>
    </row>
    <row r="85" spans="1:17" x14ac:dyDescent="0.25">
      <c r="A85" s="154" t="s">
        <v>86</v>
      </c>
      <c r="B85" s="208">
        <v>0</v>
      </c>
      <c r="C85" s="208">
        <v>0</v>
      </c>
      <c r="D85" s="208">
        <v>0</v>
      </c>
      <c r="E85" s="208">
        <v>0</v>
      </c>
      <c r="F85" s="208">
        <v>0</v>
      </c>
      <c r="G85" s="208">
        <v>0</v>
      </c>
      <c r="H85" s="208">
        <v>0</v>
      </c>
      <c r="I85" s="208">
        <v>0</v>
      </c>
      <c r="J85" s="208">
        <v>0</v>
      </c>
      <c r="K85" s="208">
        <v>0</v>
      </c>
      <c r="L85" s="208">
        <v>0</v>
      </c>
      <c r="M85" s="208">
        <v>0</v>
      </c>
      <c r="N85" s="208">
        <v>0</v>
      </c>
      <c r="O85" s="208">
        <v>0</v>
      </c>
      <c r="P85" s="208">
        <v>0</v>
      </c>
      <c r="Q85" s="208">
        <v>0</v>
      </c>
    </row>
    <row r="86" spans="1:17" x14ac:dyDescent="0.25">
      <c r="A86" s="152" t="s">
        <v>221</v>
      </c>
      <c r="B86" s="261">
        <v>1.1268464013536188</v>
      </c>
      <c r="C86" s="261">
        <v>1.8213062826539888</v>
      </c>
      <c r="D86" s="261">
        <v>1.4807131119003933</v>
      </c>
      <c r="E86" s="261">
        <v>1.1872926056073869</v>
      </c>
      <c r="F86" s="261">
        <v>1.6048064831620164</v>
      </c>
      <c r="G86" s="261">
        <v>1.5290778798670697</v>
      </c>
      <c r="H86" s="261">
        <v>1.3696656853898945</v>
      </c>
      <c r="I86" s="261">
        <v>1.5870400180299031</v>
      </c>
      <c r="J86" s="261">
        <v>2.2114126677614712</v>
      </c>
      <c r="K86" s="261">
        <v>1.9154086880225101</v>
      </c>
      <c r="L86" s="261">
        <v>2.4682621933746631</v>
      </c>
      <c r="M86" s="261">
        <v>3.5545817403032234</v>
      </c>
      <c r="N86" s="261">
        <v>3.4354854345114765</v>
      </c>
      <c r="O86" s="261">
        <v>1.9817682850744438</v>
      </c>
      <c r="P86" s="261">
        <v>2.0907098798840171</v>
      </c>
      <c r="Q86" s="261">
        <v>2.5586002283462559</v>
      </c>
    </row>
    <row r="87" spans="1:17" x14ac:dyDescent="0.25">
      <c r="A87" s="156" t="s">
        <v>207</v>
      </c>
      <c r="B87" s="204">
        <v>1.7404365889233226</v>
      </c>
      <c r="C87" s="204">
        <v>2.428918260843755</v>
      </c>
      <c r="D87" s="204">
        <v>2.2426144080594166</v>
      </c>
      <c r="E87" s="204">
        <v>1.7216528473581412</v>
      </c>
      <c r="F87" s="204">
        <v>2.3596103315341317</v>
      </c>
      <c r="G87" s="204">
        <v>2.3176816676512653</v>
      </c>
      <c r="H87" s="204">
        <v>2.1065895204487641</v>
      </c>
      <c r="I87" s="204">
        <v>2.2792043411307952</v>
      </c>
      <c r="J87" s="204">
        <v>2.7360285797183823</v>
      </c>
      <c r="K87" s="204">
        <v>2.7164104210927045</v>
      </c>
      <c r="L87" s="204">
        <v>3.7714432134650808</v>
      </c>
      <c r="M87" s="204">
        <v>6.0323153835778225</v>
      </c>
      <c r="N87" s="204">
        <v>5.4793711866700363</v>
      </c>
      <c r="O87" s="204">
        <v>2.5339144815663026</v>
      </c>
      <c r="P87" s="204">
        <v>2.6056103603200969</v>
      </c>
      <c r="Q87" s="204">
        <v>3.5415843446018687</v>
      </c>
    </row>
    <row r="88" spans="1:17" x14ac:dyDescent="0.25">
      <c r="A88" s="152" t="s">
        <v>220</v>
      </c>
      <c r="B88" s="261">
        <v>0.61941449244319124</v>
      </c>
      <c r="C88" s="261">
        <v>0.61702572175360293</v>
      </c>
      <c r="D88" s="261">
        <v>0.76955462369640415</v>
      </c>
      <c r="E88" s="261">
        <v>0.54049697351897785</v>
      </c>
      <c r="F88" s="261">
        <v>0.76309857444095397</v>
      </c>
      <c r="G88" s="261">
        <v>0.79650709717663259</v>
      </c>
      <c r="H88" s="261">
        <v>0.74400319433701301</v>
      </c>
      <c r="I88" s="261">
        <v>0.70036722005324303</v>
      </c>
      <c r="J88" s="261">
        <v>0.53604598935047887</v>
      </c>
      <c r="K88" s="261">
        <v>0.81090186155529165</v>
      </c>
      <c r="L88" s="261">
        <v>1.3159386696730484</v>
      </c>
      <c r="M88" s="261">
        <v>2.4961061275176957</v>
      </c>
      <c r="N88" s="261">
        <v>2.0616426660866556</v>
      </c>
      <c r="O88" s="261">
        <v>0.56238931628797062</v>
      </c>
      <c r="P88" s="261">
        <v>0.52570668412793109</v>
      </c>
      <c r="Q88" s="261">
        <v>0.99620869394549372</v>
      </c>
    </row>
    <row r="89" spans="1:17" x14ac:dyDescent="0.25">
      <c r="A89" s="154" t="s">
        <v>33</v>
      </c>
      <c r="B89" s="83">
        <v>0</v>
      </c>
      <c r="C89" s="83">
        <v>0</v>
      </c>
      <c r="D89" s="83">
        <v>0</v>
      </c>
      <c r="E89" s="83">
        <v>0</v>
      </c>
      <c r="F89" s="83">
        <v>0</v>
      </c>
      <c r="G89" s="83">
        <v>0</v>
      </c>
      <c r="H89" s="83">
        <v>0</v>
      </c>
      <c r="I89" s="83">
        <v>0</v>
      </c>
      <c r="J89" s="83">
        <v>0</v>
      </c>
      <c r="K89" s="83">
        <v>0</v>
      </c>
      <c r="L89" s="83">
        <v>0</v>
      </c>
      <c r="M89" s="83">
        <v>0</v>
      </c>
      <c r="N89" s="83">
        <v>0</v>
      </c>
      <c r="O89" s="83">
        <v>0</v>
      </c>
      <c r="P89" s="83">
        <v>0</v>
      </c>
      <c r="Q89" s="83">
        <v>0</v>
      </c>
    </row>
    <row r="90" spans="1:17" x14ac:dyDescent="0.25">
      <c r="A90" s="154" t="s">
        <v>30</v>
      </c>
      <c r="B90" s="208">
        <v>0</v>
      </c>
      <c r="C90" s="208">
        <v>0</v>
      </c>
      <c r="D90" s="208">
        <v>0</v>
      </c>
      <c r="E90" s="208">
        <v>0</v>
      </c>
      <c r="F90" s="208">
        <v>0</v>
      </c>
      <c r="G90" s="208">
        <v>0</v>
      </c>
      <c r="H90" s="208">
        <v>0</v>
      </c>
      <c r="I90" s="208">
        <v>0</v>
      </c>
      <c r="J90" s="208">
        <v>0</v>
      </c>
      <c r="K90" s="208">
        <v>0</v>
      </c>
      <c r="L90" s="208">
        <v>0</v>
      </c>
      <c r="M90" s="208">
        <v>0.64402508558121241</v>
      </c>
      <c r="N90" s="208">
        <v>0.2041301423732737</v>
      </c>
      <c r="O90" s="208">
        <v>0</v>
      </c>
      <c r="P90" s="208">
        <v>0</v>
      </c>
      <c r="Q90" s="208">
        <v>0</v>
      </c>
    </row>
    <row r="91" spans="1:17" x14ac:dyDescent="0.25">
      <c r="A91" s="154" t="s">
        <v>125</v>
      </c>
      <c r="B91" s="208">
        <v>0.61941449244319124</v>
      </c>
      <c r="C91" s="208">
        <v>0.61702572175360293</v>
      </c>
      <c r="D91" s="208">
        <v>0.76955462369640415</v>
      </c>
      <c r="E91" s="208">
        <v>0.54049697351897785</v>
      </c>
      <c r="F91" s="208">
        <v>0.76309857444095397</v>
      </c>
      <c r="G91" s="208">
        <v>0.79650709717663259</v>
      </c>
      <c r="H91" s="208">
        <v>0.74400319433701301</v>
      </c>
      <c r="I91" s="208">
        <v>0.70036722005324303</v>
      </c>
      <c r="J91" s="208">
        <v>0.53604598935047887</v>
      </c>
      <c r="K91" s="208">
        <v>0.81090186155529165</v>
      </c>
      <c r="L91" s="208">
        <v>1.3159386696730484</v>
      </c>
      <c r="M91" s="208">
        <v>1.8520810419364833</v>
      </c>
      <c r="N91" s="208">
        <v>1.8575125237133818</v>
      </c>
      <c r="O91" s="208">
        <v>0.56238931628797062</v>
      </c>
      <c r="P91" s="208">
        <v>0.52570668412793109</v>
      </c>
      <c r="Q91" s="208">
        <v>0.99620869394549372</v>
      </c>
    </row>
    <row r="92" spans="1:17" x14ac:dyDescent="0.25">
      <c r="A92" s="154" t="s">
        <v>29</v>
      </c>
      <c r="B92" s="208">
        <v>0</v>
      </c>
      <c r="C92" s="208">
        <v>0</v>
      </c>
      <c r="D92" s="208">
        <v>0</v>
      </c>
      <c r="E92" s="208">
        <v>0</v>
      </c>
      <c r="F92" s="208">
        <v>0</v>
      </c>
      <c r="G92" s="208">
        <v>0</v>
      </c>
      <c r="H92" s="208">
        <v>0</v>
      </c>
      <c r="I92" s="208">
        <v>0</v>
      </c>
      <c r="J92" s="208">
        <v>0</v>
      </c>
      <c r="K92" s="208">
        <v>0</v>
      </c>
      <c r="L92" s="208">
        <v>0</v>
      </c>
      <c r="M92" s="208">
        <v>0</v>
      </c>
      <c r="N92" s="208">
        <v>0</v>
      </c>
      <c r="O92" s="208">
        <v>0</v>
      </c>
      <c r="P92" s="208">
        <v>0</v>
      </c>
      <c r="Q92" s="208">
        <v>0</v>
      </c>
    </row>
    <row r="93" spans="1:17" x14ac:dyDescent="0.25">
      <c r="A93" s="154" t="s">
        <v>26</v>
      </c>
      <c r="B93" s="208">
        <v>0</v>
      </c>
      <c r="C93" s="208">
        <v>0</v>
      </c>
      <c r="D93" s="208">
        <v>0</v>
      </c>
      <c r="E93" s="208">
        <v>0</v>
      </c>
      <c r="F93" s="208">
        <v>0</v>
      </c>
      <c r="G93" s="208">
        <v>0</v>
      </c>
      <c r="H93" s="208">
        <v>0</v>
      </c>
      <c r="I93" s="208">
        <v>0</v>
      </c>
      <c r="J93" s="208">
        <v>0</v>
      </c>
      <c r="K93" s="208">
        <v>0</v>
      </c>
      <c r="L93" s="208">
        <v>0</v>
      </c>
      <c r="M93" s="208">
        <v>0</v>
      </c>
      <c r="N93" s="208">
        <v>0</v>
      </c>
      <c r="O93" s="208">
        <v>0</v>
      </c>
      <c r="P93" s="208">
        <v>0</v>
      </c>
      <c r="Q93" s="208">
        <v>0</v>
      </c>
    </row>
    <row r="94" spans="1:17" x14ac:dyDescent="0.25">
      <c r="A94" s="149" t="s">
        <v>219</v>
      </c>
      <c r="B94" s="262">
        <v>1.1210220964801314</v>
      </c>
      <c r="C94" s="262">
        <v>1.8118925390901519</v>
      </c>
      <c r="D94" s="262">
        <v>1.4730597843630124</v>
      </c>
      <c r="E94" s="262">
        <v>1.1811558738391634</v>
      </c>
      <c r="F94" s="262">
        <v>1.5965117570931775</v>
      </c>
      <c r="G94" s="262">
        <v>1.5211745704746324</v>
      </c>
      <c r="H94" s="262">
        <v>1.3625863261117512</v>
      </c>
      <c r="I94" s="262">
        <v>1.578837121077552</v>
      </c>
      <c r="J94" s="262">
        <v>2.1999825903679033</v>
      </c>
      <c r="K94" s="262">
        <v>1.9055085595374128</v>
      </c>
      <c r="L94" s="262">
        <v>2.4555045437920326</v>
      </c>
      <c r="M94" s="262">
        <v>3.5362092560601273</v>
      </c>
      <c r="N94" s="262">
        <v>3.4177285205833803</v>
      </c>
      <c r="O94" s="262">
        <v>1.9715251652783321</v>
      </c>
      <c r="P94" s="262">
        <v>2.0799036761921657</v>
      </c>
      <c r="Q94" s="262">
        <v>2.5453756506563749</v>
      </c>
    </row>
    <row r="95" spans="1:17" hidden="1" x14ac:dyDescent="0.2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</row>
    <row r="96" spans="1:17" x14ac:dyDescent="0.2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</row>
    <row r="97" spans="1:17" ht="12.75" x14ac:dyDescent="0.25">
      <c r="A97" s="97" t="s">
        <v>36</v>
      </c>
      <c r="B97" s="96">
        <v>58.118455955509887</v>
      </c>
      <c r="C97" s="96">
        <v>60.032679917016537</v>
      </c>
      <c r="D97" s="96">
        <v>55.446115035865255</v>
      </c>
      <c r="E97" s="96">
        <v>52.674380019176702</v>
      </c>
      <c r="F97" s="96">
        <v>52.919636323169719</v>
      </c>
      <c r="G97" s="96">
        <v>48.649790719061031</v>
      </c>
      <c r="H97" s="96">
        <v>50.500271693291083</v>
      </c>
      <c r="I97" s="96">
        <v>50.488320502835165</v>
      </c>
      <c r="J97" s="96">
        <v>44.399532678561016</v>
      </c>
      <c r="K97" s="96">
        <v>40.449113963902185</v>
      </c>
      <c r="L97" s="96">
        <v>48.819613959894284</v>
      </c>
      <c r="M97" s="96">
        <v>54.14752553572886</v>
      </c>
      <c r="N97" s="96">
        <v>48.461703086033268</v>
      </c>
      <c r="O97" s="96">
        <v>37.585998995441017</v>
      </c>
      <c r="P97" s="96">
        <v>37.493047421769255</v>
      </c>
      <c r="Q97" s="96">
        <v>37.525483463099064</v>
      </c>
    </row>
    <row r="98" spans="1:17" x14ac:dyDescent="0.25">
      <c r="A98" s="132" t="s">
        <v>83</v>
      </c>
      <c r="B98" s="160">
        <v>0.38747615378590866</v>
      </c>
      <c r="C98" s="160">
        <v>0.38511122334325087</v>
      </c>
      <c r="D98" s="160">
        <v>0.36747870640172425</v>
      </c>
      <c r="E98" s="160">
        <v>0.34565443828599196</v>
      </c>
      <c r="F98" s="160">
        <v>0.34745020812315314</v>
      </c>
      <c r="G98" s="160">
        <v>0.32164620636567859</v>
      </c>
      <c r="H98" s="160">
        <v>0.33512799660282849</v>
      </c>
      <c r="I98" s="160">
        <v>0.33043488187964287</v>
      </c>
      <c r="J98" s="160">
        <v>0.27835709698059191</v>
      </c>
      <c r="K98" s="160">
        <v>0.26192065905178336</v>
      </c>
      <c r="L98" s="160">
        <v>0.31991856815696501</v>
      </c>
      <c r="M98" s="160">
        <v>0.35767722978301242</v>
      </c>
      <c r="N98" s="160">
        <v>0.31769814621950992</v>
      </c>
      <c r="O98" s="160">
        <v>0.23825978315823854</v>
      </c>
      <c r="P98" s="160">
        <v>0.23583498834871586</v>
      </c>
      <c r="Q98" s="160">
        <v>0.24090840780346828</v>
      </c>
    </row>
    <row r="99" spans="1:17" x14ac:dyDescent="0.25">
      <c r="A99" s="76" t="s">
        <v>82</v>
      </c>
      <c r="B99" s="159">
        <v>0.10396288629288024</v>
      </c>
      <c r="C99" s="159">
        <v>0.1033283569359164</v>
      </c>
      <c r="D99" s="159">
        <v>9.8597414564525782E-2</v>
      </c>
      <c r="E99" s="159">
        <v>9.2741792528505368E-2</v>
      </c>
      <c r="F99" s="159">
        <v>9.3223611638055315E-2</v>
      </c>
      <c r="G99" s="159">
        <v>8.630019590162305E-2</v>
      </c>
      <c r="H99" s="159">
        <v>8.9917465794891654E-2</v>
      </c>
      <c r="I99" s="159">
        <v>8.8658266364013721E-2</v>
      </c>
      <c r="J99" s="159">
        <v>7.4685388867050159E-2</v>
      </c>
      <c r="K99" s="159">
        <v>7.0275363860977519E-2</v>
      </c>
      <c r="L99" s="159">
        <v>8.5836657041507891E-2</v>
      </c>
      <c r="M99" s="159">
        <v>9.596760163473067E-2</v>
      </c>
      <c r="N99" s="159">
        <v>8.524090044810112E-2</v>
      </c>
      <c r="O99" s="159">
        <v>6.392696557613832E-2</v>
      </c>
      <c r="P99" s="159">
        <v>6.3276374140761218E-2</v>
      </c>
      <c r="Q99" s="159">
        <v>6.4637612309192974E-2</v>
      </c>
    </row>
    <row r="100" spans="1:17" x14ac:dyDescent="0.25">
      <c r="A100" s="76" t="s">
        <v>81</v>
      </c>
      <c r="B100" s="159">
        <v>1.1139690582105606</v>
      </c>
      <c r="C100" s="159">
        <v>1.107170035065006</v>
      </c>
      <c r="D100" s="159">
        <v>1.0564776812276986</v>
      </c>
      <c r="E100" s="159">
        <v>0.9937343119610319</v>
      </c>
      <c r="F100" s="159">
        <v>0.99889703491757964</v>
      </c>
      <c r="G100" s="159">
        <v>0.92471218701150704</v>
      </c>
      <c r="H100" s="159">
        <v>0.96347146813559992</v>
      </c>
      <c r="I100" s="159">
        <v>0.94997906470075588</v>
      </c>
      <c r="J100" s="159">
        <v>0.80025877757892738</v>
      </c>
      <c r="K100" s="159">
        <v>0.75300507409035666</v>
      </c>
      <c r="L100" s="159">
        <v>0.91974533811129677</v>
      </c>
      <c r="M100" s="159">
        <v>1.0282990654049244</v>
      </c>
      <c r="N100" s="159">
        <v>0.91336176763778698</v>
      </c>
      <c r="O100" s="159">
        <v>0.68498157541040339</v>
      </c>
      <c r="P100" s="159">
        <v>0.67801044605463323</v>
      </c>
      <c r="Q100" s="159">
        <v>0.6925962011693606</v>
      </c>
    </row>
    <row r="101" spans="1:17" x14ac:dyDescent="0.25">
      <c r="A101" s="76" t="s">
        <v>80</v>
      </c>
      <c r="B101" s="159">
        <v>0.30807499310423619</v>
      </c>
      <c r="C101" s="159">
        <v>0.30619468144455064</v>
      </c>
      <c r="D101" s="159">
        <v>0.29217539927171127</v>
      </c>
      <c r="E101" s="159">
        <v>0.27482333467737197</v>
      </c>
      <c r="F101" s="159">
        <v>0.27625111745779535</v>
      </c>
      <c r="G101" s="159">
        <v>0.25573484158940213</v>
      </c>
      <c r="H101" s="159">
        <v>0.26645395912414876</v>
      </c>
      <c r="I101" s="159">
        <v>0.26272255198630035</v>
      </c>
      <c r="J101" s="159">
        <v>0.22131648591771927</v>
      </c>
      <c r="K101" s="159">
        <v>0.2082481836438877</v>
      </c>
      <c r="L101" s="159">
        <v>0.2543612289837342</v>
      </c>
      <c r="M101" s="159">
        <v>0.28438242978902822</v>
      </c>
      <c r="N101" s="159">
        <v>0.25259581331521819</v>
      </c>
      <c r="O101" s="159">
        <v>0.18943586679155419</v>
      </c>
      <c r="P101" s="159">
        <v>0.1875079581011122</v>
      </c>
      <c r="Q101" s="159">
        <v>0.19154173836930738</v>
      </c>
    </row>
    <row r="102" spans="1:17" x14ac:dyDescent="0.25">
      <c r="A102" s="129" t="s">
        <v>79</v>
      </c>
      <c r="B102" s="158">
        <v>0.54898134233318607</v>
      </c>
      <c r="C102" s="158">
        <v>0.54563067758582173</v>
      </c>
      <c r="D102" s="158">
        <v>0.5206486942438987</v>
      </c>
      <c r="E102" s="158">
        <v>0.48972778236699915</v>
      </c>
      <c r="F102" s="158">
        <v>0.49227205283653336</v>
      </c>
      <c r="G102" s="158">
        <v>0.45571260167037625</v>
      </c>
      <c r="H102" s="158">
        <v>0.47481378048907186</v>
      </c>
      <c r="I102" s="158">
        <v>0.46816451344312704</v>
      </c>
      <c r="J102" s="158">
        <v>0.39438001862898542</v>
      </c>
      <c r="K102" s="158">
        <v>0.37109265586054252</v>
      </c>
      <c r="L102" s="158">
        <v>0.45326486099364355</v>
      </c>
      <c r="M102" s="158">
        <v>0.50676183246308093</v>
      </c>
      <c r="N102" s="158">
        <v>0.45011893780879741</v>
      </c>
      <c r="O102" s="158">
        <v>0.33756961377936673</v>
      </c>
      <c r="P102" s="158">
        <v>0.33413413240481532</v>
      </c>
      <c r="Q102" s="158">
        <v>0.3413222202271905</v>
      </c>
    </row>
    <row r="103" spans="1:17" x14ac:dyDescent="0.25">
      <c r="A103" s="92" t="s">
        <v>125</v>
      </c>
      <c r="B103" s="91">
        <v>8.9702879829021254E-2</v>
      </c>
      <c r="C103" s="91">
        <v>8.9155385307799886E-2</v>
      </c>
      <c r="D103" s="91">
        <v>8.507335978742972E-2</v>
      </c>
      <c r="E103" s="91">
        <v>8.0020920608879512E-2</v>
      </c>
      <c r="F103" s="91">
        <v>8.0436651291476452E-2</v>
      </c>
      <c r="G103" s="91">
        <v>7.4462881690063681E-2</v>
      </c>
      <c r="H103" s="91">
        <v>7.7583990944676898E-2</v>
      </c>
      <c r="I103" s="91">
        <v>7.6497508842683248E-2</v>
      </c>
      <c r="J103" s="91">
        <v>6.4441212642472864E-2</v>
      </c>
      <c r="K103" s="91">
        <v>6.0636086050967257E-2</v>
      </c>
      <c r="L103" s="91">
        <v>7.4062923857536309E-2</v>
      </c>
      <c r="M103" s="91">
        <v>8.2804263558707847E-2</v>
      </c>
      <c r="N103" s="91">
        <v>7.3548883857192673E-2</v>
      </c>
      <c r="O103" s="91">
        <v>5.5158461979936679E-2</v>
      </c>
      <c r="P103" s="91">
        <v>5.4597108525579786E-2</v>
      </c>
      <c r="Q103" s="91">
        <v>5.5771633283362231E-2</v>
      </c>
    </row>
    <row r="104" spans="1:17" x14ac:dyDescent="0.25">
      <c r="A104" s="92" t="s">
        <v>26</v>
      </c>
      <c r="B104" s="91">
        <v>0.14927696551857847</v>
      </c>
      <c r="C104" s="91">
        <v>0.14836586521810038</v>
      </c>
      <c r="D104" s="91">
        <v>0.14157285718968798</v>
      </c>
      <c r="E104" s="91">
        <v>0.13316495779472179</v>
      </c>
      <c r="F104" s="91">
        <v>0.13385678636131101</v>
      </c>
      <c r="G104" s="91">
        <v>0.12391567632665275</v>
      </c>
      <c r="H104" s="91">
        <v>0.12910959785368364</v>
      </c>
      <c r="I104" s="91">
        <v>0.12730155388023484</v>
      </c>
      <c r="J104" s="91">
        <v>0.10723834837790365</v>
      </c>
      <c r="K104" s="91">
        <v>0.10090613527530665</v>
      </c>
      <c r="L104" s="91">
        <v>0.12325009578242858</v>
      </c>
      <c r="M104" s="91">
        <v>0.13779679336499387</v>
      </c>
      <c r="N104" s="91">
        <v>0.12239466804641026</v>
      </c>
      <c r="O104" s="91">
        <v>9.1790674309800147E-2</v>
      </c>
      <c r="P104" s="91">
        <v>9.0856510987401884E-2</v>
      </c>
      <c r="Q104" s="91">
        <v>9.2811069103065469E-2</v>
      </c>
    </row>
    <row r="105" spans="1:17" x14ac:dyDescent="0.25">
      <c r="A105" s="92" t="s">
        <v>126</v>
      </c>
      <c r="B105" s="91">
        <v>0</v>
      </c>
      <c r="C105" s="91">
        <v>0</v>
      </c>
      <c r="D105" s="91">
        <v>0</v>
      </c>
      <c r="E105" s="91">
        <v>0</v>
      </c>
      <c r="F105" s="91">
        <v>0</v>
      </c>
      <c r="G105" s="91">
        <v>0</v>
      </c>
      <c r="H105" s="91">
        <v>0</v>
      </c>
      <c r="I105" s="91">
        <v>0</v>
      </c>
      <c r="J105" s="91">
        <v>0</v>
      </c>
      <c r="K105" s="91">
        <v>0</v>
      </c>
      <c r="L105" s="91">
        <v>0</v>
      </c>
      <c r="M105" s="91">
        <v>0</v>
      </c>
      <c r="N105" s="91">
        <v>0</v>
      </c>
      <c r="O105" s="91">
        <v>0</v>
      </c>
      <c r="P105" s="91">
        <v>0</v>
      </c>
      <c r="Q105" s="91">
        <v>0</v>
      </c>
    </row>
    <row r="106" spans="1:17" x14ac:dyDescent="0.25">
      <c r="A106" s="92" t="s">
        <v>21</v>
      </c>
      <c r="B106" s="157">
        <v>0.31000149698558638</v>
      </c>
      <c r="C106" s="157">
        <v>0.30810942705992145</v>
      </c>
      <c r="D106" s="157">
        <v>0.29400247726678097</v>
      </c>
      <c r="E106" s="157">
        <v>0.27654190396339784</v>
      </c>
      <c r="F106" s="157">
        <v>0.27797861518374589</v>
      </c>
      <c r="G106" s="157">
        <v>0.25733404365365981</v>
      </c>
      <c r="H106" s="157">
        <v>0.26812019169071133</v>
      </c>
      <c r="I106" s="157">
        <v>0.26436545072020895</v>
      </c>
      <c r="J106" s="157">
        <v>0.2227004576086089</v>
      </c>
      <c r="K106" s="157">
        <v>0.20955043453426858</v>
      </c>
      <c r="L106" s="157">
        <v>0.25595184135367866</v>
      </c>
      <c r="M106" s="157">
        <v>0.28616077553937924</v>
      </c>
      <c r="N106" s="157">
        <v>0.25417538590519451</v>
      </c>
      <c r="O106" s="157">
        <v>0.1906204774896299</v>
      </c>
      <c r="P106" s="157">
        <v>0.18868051289183366</v>
      </c>
      <c r="Q106" s="157">
        <v>0.19273951784076282</v>
      </c>
    </row>
    <row r="107" spans="1:17" x14ac:dyDescent="0.25">
      <c r="A107" s="156" t="s">
        <v>206</v>
      </c>
      <c r="B107" s="204">
        <v>34.668911733921853</v>
      </c>
      <c r="C107" s="204">
        <v>31.495847360127577</v>
      </c>
      <c r="D107" s="204">
        <v>32.537072339539158</v>
      </c>
      <c r="E107" s="204">
        <v>29.855276787335043</v>
      </c>
      <c r="F107" s="204">
        <v>30.346458620545253</v>
      </c>
      <c r="G107" s="204">
        <v>28.600454098038547</v>
      </c>
      <c r="H107" s="204">
        <v>30.020770399012736</v>
      </c>
      <c r="I107" s="204">
        <v>28.37542009284865</v>
      </c>
      <c r="J107" s="204">
        <v>21.472132800464848</v>
      </c>
      <c r="K107" s="204">
        <v>22.5718686923992</v>
      </c>
      <c r="L107" s="204">
        <v>29.094642593475804</v>
      </c>
      <c r="M107" s="204">
        <v>35.012699665043129</v>
      </c>
      <c r="N107" s="204">
        <v>29.979983163610662</v>
      </c>
      <c r="O107" s="204">
        <v>18.880469900529171</v>
      </c>
      <c r="P107" s="204">
        <v>18.304194202281955</v>
      </c>
      <c r="Q107" s="204">
        <v>20.03822155509603</v>
      </c>
    </row>
    <row r="108" spans="1:17" x14ac:dyDescent="0.25">
      <c r="A108" s="152" t="s">
        <v>218</v>
      </c>
      <c r="B108" s="151">
        <v>23.950157986435332</v>
      </c>
      <c r="C108" s="151">
        <v>17.613734657101087</v>
      </c>
      <c r="D108" s="151">
        <v>21.997989490470943</v>
      </c>
      <c r="E108" s="151">
        <v>19.125008868937812</v>
      </c>
      <c r="F108" s="151">
        <v>19.828275181988307</v>
      </c>
      <c r="G108" s="151">
        <v>19.389082537389594</v>
      </c>
      <c r="H108" s="151">
        <v>20.677760727106524</v>
      </c>
      <c r="I108" s="151">
        <v>17.937402736200319</v>
      </c>
      <c r="J108" s="151">
        <v>10.028520558394716</v>
      </c>
      <c r="K108" s="151">
        <v>14.108932948515649</v>
      </c>
      <c r="L108" s="151">
        <v>20.067155297851706</v>
      </c>
      <c r="M108" s="151">
        <v>26.729949887718377</v>
      </c>
      <c r="N108" s="151">
        <v>21.701440296947787</v>
      </c>
      <c r="O108" s="151">
        <v>9.6319629099118629</v>
      </c>
      <c r="P108" s="151">
        <v>8.7310100847353986</v>
      </c>
      <c r="Q108" s="151">
        <v>11.606480151739413</v>
      </c>
    </row>
    <row r="109" spans="1:17" x14ac:dyDescent="0.25">
      <c r="A109" s="154" t="s">
        <v>33</v>
      </c>
      <c r="B109" s="83">
        <v>0</v>
      </c>
      <c r="C109" s="83">
        <v>0</v>
      </c>
      <c r="D109" s="83">
        <v>0</v>
      </c>
      <c r="E109" s="83">
        <v>0</v>
      </c>
      <c r="F109" s="83">
        <v>0</v>
      </c>
      <c r="G109" s="83">
        <v>0</v>
      </c>
      <c r="H109" s="83">
        <v>0</v>
      </c>
      <c r="I109" s="83">
        <v>0</v>
      </c>
      <c r="J109" s="83">
        <v>0</v>
      </c>
      <c r="K109" s="83">
        <v>0</v>
      </c>
      <c r="L109" s="83">
        <v>0</v>
      </c>
      <c r="M109" s="83">
        <v>0</v>
      </c>
      <c r="N109" s="83">
        <v>0</v>
      </c>
      <c r="O109" s="83">
        <v>0</v>
      </c>
      <c r="P109" s="83">
        <v>0</v>
      </c>
      <c r="Q109" s="83">
        <v>0</v>
      </c>
    </row>
    <row r="110" spans="1:17" x14ac:dyDescent="0.25">
      <c r="A110" s="154" t="s">
        <v>30</v>
      </c>
      <c r="B110" s="208">
        <v>14.164998798296255</v>
      </c>
      <c r="C110" s="208">
        <v>10.271848221103653</v>
      </c>
      <c r="D110" s="208">
        <v>12.356265353173219</v>
      </c>
      <c r="E110" s="208">
        <v>11.05763524501822</v>
      </c>
      <c r="F110" s="208">
        <v>9.9646011956756428</v>
      </c>
      <c r="G110" s="208">
        <v>10.01764955632899</v>
      </c>
      <c r="H110" s="208">
        <v>9.7268269631309785</v>
      </c>
      <c r="I110" s="208">
        <v>9.9058157450301589</v>
      </c>
      <c r="J110" s="208">
        <v>7.9758184291949403</v>
      </c>
      <c r="K110" s="208">
        <v>7.0430929018732487</v>
      </c>
      <c r="L110" s="208">
        <v>7.4297371076392595</v>
      </c>
      <c r="M110" s="208">
        <v>6.7104040995716856</v>
      </c>
      <c r="N110" s="208">
        <v>7.4994481552696044</v>
      </c>
      <c r="O110" s="208">
        <v>6.6211541660919897</v>
      </c>
      <c r="P110" s="208">
        <v>6.6107051477405463</v>
      </c>
      <c r="Q110" s="208">
        <v>6.8839446423752051</v>
      </c>
    </row>
    <row r="111" spans="1:17" x14ac:dyDescent="0.25">
      <c r="A111" s="154" t="s">
        <v>125</v>
      </c>
      <c r="B111" s="208">
        <v>9.7851591881390778</v>
      </c>
      <c r="C111" s="208">
        <v>7.3418864359974343</v>
      </c>
      <c r="D111" s="208">
        <v>9.6417241372977216</v>
      </c>
      <c r="E111" s="208">
        <v>8.0673736239195897</v>
      </c>
      <c r="F111" s="208">
        <v>8.6819414333864735</v>
      </c>
      <c r="G111" s="208">
        <v>7.9430348199346366</v>
      </c>
      <c r="H111" s="208">
        <v>9.617673591164646</v>
      </c>
      <c r="I111" s="208">
        <v>8.0315869911701618</v>
      </c>
      <c r="J111" s="208">
        <v>2.0527021291997749</v>
      </c>
      <c r="K111" s="208">
        <v>3.7527047671038303</v>
      </c>
      <c r="L111" s="208">
        <v>4.3613127061465047</v>
      </c>
      <c r="M111" s="208">
        <v>0</v>
      </c>
      <c r="N111" s="208">
        <v>0</v>
      </c>
      <c r="O111" s="208">
        <v>3.0108087438198732</v>
      </c>
      <c r="P111" s="208">
        <v>2.1203049369948519</v>
      </c>
      <c r="Q111" s="208">
        <v>3.3577802528870917</v>
      </c>
    </row>
    <row r="112" spans="1:17" x14ac:dyDescent="0.25">
      <c r="A112" s="154" t="s">
        <v>29</v>
      </c>
      <c r="B112" s="208">
        <v>0</v>
      </c>
      <c r="C112" s="208">
        <v>0</v>
      </c>
      <c r="D112" s="208">
        <v>0</v>
      </c>
      <c r="E112" s="208">
        <v>0</v>
      </c>
      <c r="F112" s="208">
        <v>0</v>
      </c>
      <c r="G112" s="208">
        <v>0</v>
      </c>
      <c r="H112" s="208">
        <v>0</v>
      </c>
      <c r="I112" s="208">
        <v>0</v>
      </c>
      <c r="J112" s="208">
        <v>0</v>
      </c>
      <c r="K112" s="208">
        <v>0</v>
      </c>
      <c r="L112" s="208">
        <v>0</v>
      </c>
      <c r="M112" s="208">
        <v>0</v>
      </c>
      <c r="N112" s="208">
        <v>0</v>
      </c>
      <c r="O112" s="208">
        <v>0</v>
      </c>
      <c r="P112" s="208">
        <v>0</v>
      </c>
      <c r="Q112" s="208">
        <v>0</v>
      </c>
    </row>
    <row r="113" spans="1:17" x14ac:dyDescent="0.25">
      <c r="A113" s="154" t="s">
        <v>26</v>
      </c>
      <c r="B113" s="208">
        <v>0</v>
      </c>
      <c r="C113" s="208">
        <v>0</v>
      </c>
      <c r="D113" s="208">
        <v>0</v>
      </c>
      <c r="E113" s="208">
        <v>0</v>
      </c>
      <c r="F113" s="208">
        <v>1.1817325529261893</v>
      </c>
      <c r="G113" s="208">
        <v>1.428398161125964</v>
      </c>
      <c r="H113" s="208">
        <v>1.3332601728108999</v>
      </c>
      <c r="I113" s="208">
        <v>0</v>
      </c>
      <c r="J113" s="208">
        <v>0</v>
      </c>
      <c r="K113" s="208">
        <v>3.3131352795385713</v>
      </c>
      <c r="L113" s="208">
        <v>8.2761054840659387</v>
      </c>
      <c r="M113" s="208">
        <v>20.01954578814669</v>
      </c>
      <c r="N113" s="208">
        <v>14.201992141678181</v>
      </c>
      <c r="O113" s="208">
        <v>0</v>
      </c>
      <c r="P113" s="208">
        <v>0</v>
      </c>
      <c r="Q113" s="208">
        <v>1.3647552564771153</v>
      </c>
    </row>
    <row r="114" spans="1:17" x14ac:dyDescent="0.25">
      <c r="A114" s="152" t="s">
        <v>217</v>
      </c>
      <c r="B114" s="151">
        <v>10.718753747486522</v>
      </c>
      <c r="C114" s="151">
        <v>13.88211270302649</v>
      </c>
      <c r="D114" s="151">
        <v>10.539082849068215</v>
      </c>
      <c r="E114" s="151">
        <v>10.73026791839723</v>
      </c>
      <c r="F114" s="151">
        <v>10.518183438556946</v>
      </c>
      <c r="G114" s="151">
        <v>9.2113715606489546</v>
      </c>
      <c r="H114" s="151">
        <v>9.3430096719062128</v>
      </c>
      <c r="I114" s="151">
        <v>10.438017356648331</v>
      </c>
      <c r="J114" s="151">
        <v>11.443612242070134</v>
      </c>
      <c r="K114" s="151">
        <v>8.462935743883552</v>
      </c>
      <c r="L114" s="151">
        <v>9.0274872956240966</v>
      </c>
      <c r="M114" s="151">
        <v>8.2827497773247512</v>
      </c>
      <c r="N114" s="151">
        <v>8.2785428666628764</v>
      </c>
      <c r="O114" s="151">
        <v>9.2485069906173081</v>
      </c>
      <c r="P114" s="151">
        <v>9.5731841175465568</v>
      </c>
      <c r="Q114" s="151">
        <v>8.4317414033566145</v>
      </c>
    </row>
    <row r="115" spans="1:17" x14ac:dyDescent="0.25">
      <c r="A115" s="156" t="s">
        <v>205</v>
      </c>
      <c r="B115" s="204">
        <v>8.5643326501477244</v>
      </c>
      <c r="C115" s="204">
        <v>11.091870741357354</v>
      </c>
      <c r="D115" s="204">
        <v>8.4207747909174859</v>
      </c>
      <c r="E115" s="204">
        <v>8.573532524703392</v>
      </c>
      <c r="F115" s="204">
        <v>8.4040760675372166</v>
      </c>
      <c r="G115" s="204">
        <v>7.359927475524576</v>
      </c>
      <c r="H115" s="204">
        <v>7.465106920897008</v>
      </c>
      <c r="I115" s="204">
        <v>8.3400230060621006</v>
      </c>
      <c r="J115" s="204">
        <v>9.1434978607819453</v>
      </c>
      <c r="K115" s="204">
        <v>6.7619238779918867</v>
      </c>
      <c r="L115" s="204">
        <v>7.2130031173481326</v>
      </c>
      <c r="M115" s="204">
        <v>6.6179544769913434</v>
      </c>
      <c r="N115" s="204">
        <v>6.6145931363740926</v>
      </c>
      <c r="O115" s="204">
        <v>7.3895988517729396</v>
      </c>
      <c r="P115" s="204">
        <v>7.6490173424317414</v>
      </c>
      <c r="Q115" s="204">
        <v>6.7369994590371833</v>
      </c>
    </row>
    <row r="116" spans="1:17" x14ac:dyDescent="0.25">
      <c r="A116" s="156" t="s">
        <v>204</v>
      </c>
      <c r="B116" s="204">
        <v>4.5684489038601086</v>
      </c>
      <c r="C116" s="204">
        <v>4.8252385458780527</v>
      </c>
      <c r="D116" s="204">
        <v>4.4302478296524992</v>
      </c>
      <c r="E116" s="204">
        <v>4.1861536635519379</v>
      </c>
      <c r="F116" s="204">
        <v>4.2536797293727329</v>
      </c>
      <c r="G116" s="204">
        <v>3.8955576589098606</v>
      </c>
      <c r="H116" s="204">
        <v>4.0384048091130103</v>
      </c>
      <c r="I116" s="204">
        <v>4.0243329242645611</v>
      </c>
      <c r="J116" s="204">
        <v>3.629457065905882</v>
      </c>
      <c r="K116" s="204">
        <v>3.2494595244520168</v>
      </c>
      <c r="L116" s="204">
        <v>3.8638395915827513</v>
      </c>
      <c r="M116" s="204">
        <v>4.1744967783702869</v>
      </c>
      <c r="N116" s="204">
        <v>3.781907429739277</v>
      </c>
      <c r="O116" s="204">
        <v>3.0247995427374255</v>
      </c>
      <c r="P116" s="204">
        <v>3.0262039366129918</v>
      </c>
      <c r="Q116" s="204">
        <v>3.040794372038703</v>
      </c>
    </row>
    <row r="117" spans="1:17" x14ac:dyDescent="0.25">
      <c r="A117" s="152" t="s">
        <v>216</v>
      </c>
      <c r="B117" s="151">
        <v>1.9520308884146136</v>
      </c>
      <c r="C117" s="151">
        <v>1.4366533964934614</v>
      </c>
      <c r="D117" s="151">
        <v>1.857686981425084</v>
      </c>
      <c r="E117" s="151">
        <v>1.5669250709709475</v>
      </c>
      <c r="F117" s="151">
        <v>1.6862203691972013</v>
      </c>
      <c r="G117" s="151">
        <v>1.6470874480986746</v>
      </c>
      <c r="H117" s="151">
        <v>1.757802101005348</v>
      </c>
      <c r="I117" s="151">
        <v>1.4764418819993606</v>
      </c>
      <c r="J117" s="151">
        <v>0.83610310542834576</v>
      </c>
      <c r="K117" s="151">
        <v>1.1836804175248854</v>
      </c>
      <c r="L117" s="151">
        <v>1.6602550190745078</v>
      </c>
      <c r="M117" s="151">
        <v>2.1527005653635851</v>
      </c>
      <c r="N117" s="151">
        <v>1.7611381119392759</v>
      </c>
      <c r="O117" s="151">
        <v>0.76726467662493714</v>
      </c>
      <c r="P117" s="151">
        <v>0.68941628569798141</v>
      </c>
      <c r="Q117" s="151">
        <v>0.98262971698325097</v>
      </c>
    </row>
    <row r="118" spans="1:17" x14ac:dyDescent="0.25">
      <c r="A118" s="154" t="s">
        <v>33</v>
      </c>
      <c r="B118" s="83">
        <v>0</v>
      </c>
      <c r="C118" s="83">
        <v>0</v>
      </c>
      <c r="D118" s="83">
        <v>0</v>
      </c>
      <c r="E118" s="83">
        <v>0</v>
      </c>
      <c r="F118" s="83">
        <v>0</v>
      </c>
      <c r="G118" s="83">
        <v>0</v>
      </c>
      <c r="H118" s="83">
        <v>0</v>
      </c>
      <c r="I118" s="83">
        <v>0</v>
      </c>
      <c r="J118" s="83">
        <v>0</v>
      </c>
      <c r="K118" s="83">
        <v>0</v>
      </c>
      <c r="L118" s="83">
        <v>0</v>
      </c>
      <c r="M118" s="83">
        <v>0</v>
      </c>
      <c r="N118" s="83">
        <v>0</v>
      </c>
      <c r="O118" s="83">
        <v>0</v>
      </c>
      <c r="P118" s="83">
        <v>0</v>
      </c>
      <c r="Q118" s="83">
        <v>0</v>
      </c>
    </row>
    <row r="119" spans="1:17" x14ac:dyDescent="0.25">
      <c r="A119" s="154" t="s">
        <v>30</v>
      </c>
      <c r="B119" s="208">
        <v>1.1351421376964446</v>
      </c>
      <c r="C119" s="208">
        <v>0.82195931325536309</v>
      </c>
      <c r="D119" s="208">
        <v>0.26092403916574047</v>
      </c>
      <c r="E119" s="208">
        <v>0.80793020338780652</v>
      </c>
      <c r="F119" s="208">
        <v>0</v>
      </c>
      <c r="G119" s="208">
        <v>0</v>
      </c>
      <c r="H119" s="208">
        <v>0</v>
      </c>
      <c r="I119" s="208">
        <v>0.67546720493372125</v>
      </c>
      <c r="J119" s="208">
        <v>0.24913071065785256</v>
      </c>
      <c r="K119" s="208">
        <v>0</v>
      </c>
      <c r="L119" s="208">
        <v>0</v>
      </c>
      <c r="M119" s="208">
        <v>0</v>
      </c>
      <c r="N119" s="208">
        <v>0</v>
      </c>
      <c r="O119" s="208">
        <v>0.67108665385387989</v>
      </c>
      <c r="P119" s="208">
        <v>0.6816993935710961</v>
      </c>
      <c r="Q119" s="208">
        <v>0</v>
      </c>
    </row>
    <row r="120" spans="1:17" x14ac:dyDescent="0.25">
      <c r="A120" s="154" t="s">
        <v>125</v>
      </c>
      <c r="B120" s="208">
        <v>0</v>
      </c>
      <c r="C120" s="208">
        <v>0</v>
      </c>
      <c r="D120" s="208">
        <v>0</v>
      </c>
      <c r="E120" s="208">
        <v>0</v>
      </c>
      <c r="F120" s="208">
        <v>0</v>
      </c>
      <c r="G120" s="208">
        <v>0</v>
      </c>
      <c r="H120" s="208">
        <v>0</v>
      </c>
      <c r="I120" s="208">
        <v>0</v>
      </c>
      <c r="J120" s="208">
        <v>0</v>
      </c>
      <c r="K120" s="208">
        <v>0</v>
      </c>
      <c r="L120" s="208">
        <v>0</v>
      </c>
      <c r="M120" s="208">
        <v>0</v>
      </c>
      <c r="N120" s="208">
        <v>0</v>
      </c>
      <c r="O120" s="208">
        <v>0</v>
      </c>
      <c r="P120" s="208">
        <v>0</v>
      </c>
      <c r="Q120" s="208">
        <v>0</v>
      </c>
    </row>
    <row r="121" spans="1:17" x14ac:dyDescent="0.25">
      <c r="A121" s="154" t="s">
        <v>29</v>
      </c>
      <c r="B121" s="208">
        <v>0</v>
      </c>
      <c r="C121" s="208">
        <v>0</v>
      </c>
      <c r="D121" s="208">
        <v>0</v>
      </c>
      <c r="E121" s="208">
        <v>0</v>
      </c>
      <c r="F121" s="208">
        <v>0</v>
      </c>
      <c r="G121" s="208">
        <v>0</v>
      </c>
      <c r="H121" s="208">
        <v>0</v>
      </c>
      <c r="I121" s="208">
        <v>0</v>
      </c>
      <c r="J121" s="208">
        <v>0</v>
      </c>
      <c r="K121" s="208">
        <v>0</v>
      </c>
      <c r="L121" s="208">
        <v>0</v>
      </c>
      <c r="M121" s="208">
        <v>0</v>
      </c>
      <c r="N121" s="208">
        <v>0</v>
      </c>
      <c r="O121" s="208">
        <v>0</v>
      </c>
      <c r="P121" s="208">
        <v>0</v>
      </c>
      <c r="Q121" s="208">
        <v>0</v>
      </c>
    </row>
    <row r="122" spans="1:17" x14ac:dyDescent="0.25">
      <c r="A122" s="154" t="s">
        <v>26</v>
      </c>
      <c r="B122" s="208">
        <v>0.81688875071816902</v>
      </c>
      <c r="C122" s="208">
        <v>0.61469408323809827</v>
      </c>
      <c r="D122" s="208">
        <v>1.5967629422593435</v>
      </c>
      <c r="E122" s="208">
        <v>0.75899486758314094</v>
      </c>
      <c r="F122" s="208">
        <v>1.6862203691972013</v>
      </c>
      <c r="G122" s="208">
        <v>1.6470874480986746</v>
      </c>
      <c r="H122" s="208">
        <v>1.757802101005348</v>
      </c>
      <c r="I122" s="208">
        <v>0.80097467706563941</v>
      </c>
      <c r="J122" s="208">
        <v>0.58697239477049323</v>
      </c>
      <c r="K122" s="208">
        <v>1.1836804175248854</v>
      </c>
      <c r="L122" s="208">
        <v>1.6602550190745078</v>
      </c>
      <c r="M122" s="208">
        <v>2.1527005653635851</v>
      </c>
      <c r="N122" s="208">
        <v>1.7611381119392759</v>
      </c>
      <c r="O122" s="208">
        <v>9.617802277105722E-2</v>
      </c>
      <c r="P122" s="208">
        <v>7.7168921268853516E-3</v>
      </c>
      <c r="Q122" s="208">
        <v>0.98262971698325097</v>
      </c>
    </row>
    <row r="123" spans="1:17" x14ac:dyDescent="0.25">
      <c r="A123" s="152" t="s">
        <v>215</v>
      </c>
      <c r="B123" s="261">
        <v>2.6164180154454946</v>
      </c>
      <c r="C123" s="261">
        <v>3.3885851493845918</v>
      </c>
      <c r="D123" s="261">
        <v>2.5725608482274152</v>
      </c>
      <c r="E123" s="261">
        <v>2.6192285925809906</v>
      </c>
      <c r="F123" s="261">
        <v>2.567459360175532</v>
      </c>
      <c r="G123" s="261">
        <v>2.248470210811186</v>
      </c>
      <c r="H123" s="261">
        <v>2.2806027081076623</v>
      </c>
      <c r="I123" s="261">
        <v>2.5478910422652001</v>
      </c>
      <c r="J123" s="261">
        <v>2.7933539604775364</v>
      </c>
      <c r="K123" s="261">
        <v>2.0657791069271312</v>
      </c>
      <c r="L123" s="261">
        <v>2.2035845725082432</v>
      </c>
      <c r="M123" s="261">
        <v>2.0217962130067013</v>
      </c>
      <c r="N123" s="261">
        <v>2.020769317800001</v>
      </c>
      <c r="O123" s="261">
        <v>2.2575348661124885</v>
      </c>
      <c r="P123" s="261">
        <v>2.3367876509150105</v>
      </c>
      <c r="Q123" s="261">
        <v>2.0581646550554518</v>
      </c>
    </row>
    <row r="124" spans="1:17" x14ac:dyDescent="0.25">
      <c r="A124" s="243" t="s">
        <v>203</v>
      </c>
      <c r="B124" s="242">
        <v>7.8542982338534273</v>
      </c>
      <c r="C124" s="242">
        <v>10.17228829527901</v>
      </c>
      <c r="D124" s="242">
        <v>7.7226421800465479</v>
      </c>
      <c r="E124" s="242">
        <v>7.8627353837664433</v>
      </c>
      <c r="F124" s="242">
        <v>7.7073278807413947</v>
      </c>
      <c r="G124" s="242">
        <v>6.7497454540494619</v>
      </c>
      <c r="H124" s="242">
        <v>6.8462048941217839</v>
      </c>
      <c r="I124" s="242">
        <v>7.6485852012860116</v>
      </c>
      <c r="J124" s="242">
        <v>8.3854471834350655</v>
      </c>
      <c r="K124" s="242">
        <v>6.2013199325515345</v>
      </c>
      <c r="L124" s="242">
        <v>6.6150020042004654</v>
      </c>
      <c r="M124" s="242">
        <v>6.0692864562493254</v>
      </c>
      <c r="N124" s="242">
        <v>6.066203790879829</v>
      </c>
      <c r="O124" s="242">
        <v>6.7769568956857809</v>
      </c>
      <c r="P124" s="242">
        <v>7.0148680413925275</v>
      </c>
      <c r="Q124" s="242">
        <v>6.1784618970486314</v>
      </c>
    </row>
    <row r="125" spans="1:17" hidden="1" x14ac:dyDescent="0.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</row>
    <row r="126" spans="1:17" x14ac:dyDescent="0.2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</row>
    <row r="127" spans="1:17" ht="12.75" x14ac:dyDescent="0.25">
      <c r="A127" s="80" t="s">
        <v>129</v>
      </c>
      <c r="B127" s="233"/>
      <c r="C127" s="233"/>
      <c r="D127" s="233"/>
      <c r="E127" s="233"/>
      <c r="F127" s="233"/>
      <c r="G127" s="233"/>
      <c r="H127" s="233"/>
      <c r="I127" s="233"/>
      <c r="J127" s="233"/>
      <c r="K127" s="233"/>
      <c r="L127" s="233"/>
      <c r="M127" s="233"/>
      <c r="N127" s="233"/>
      <c r="O127" s="233"/>
      <c r="P127" s="233"/>
      <c r="Q127" s="233"/>
    </row>
    <row r="128" spans="1:17" x14ac:dyDescent="0.2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</row>
    <row r="129" spans="1:17" x14ac:dyDescent="0.25">
      <c r="A129" s="78" t="s">
        <v>38</v>
      </c>
      <c r="B129" s="77">
        <f t="shared" ref="B129:Q129" si="0">SUM(B130:B135,B137:B140)</f>
        <v>0.99999999999999989</v>
      </c>
      <c r="C129" s="77">
        <f t="shared" si="0"/>
        <v>1</v>
      </c>
      <c r="D129" s="77">
        <f t="shared" si="0"/>
        <v>1</v>
      </c>
      <c r="E129" s="77">
        <f t="shared" si="0"/>
        <v>1</v>
      </c>
      <c r="F129" s="77">
        <f t="shared" si="0"/>
        <v>1</v>
      </c>
      <c r="G129" s="77">
        <f t="shared" si="0"/>
        <v>1</v>
      </c>
      <c r="H129" s="77">
        <f t="shared" si="0"/>
        <v>1</v>
      </c>
      <c r="I129" s="77">
        <f t="shared" si="0"/>
        <v>1</v>
      </c>
      <c r="J129" s="77">
        <f t="shared" si="0"/>
        <v>1.0000000000000002</v>
      </c>
      <c r="K129" s="77">
        <f t="shared" si="0"/>
        <v>1.0000000000000002</v>
      </c>
      <c r="L129" s="77">
        <f t="shared" si="0"/>
        <v>1.0000000000000002</v>
      </c>
      <c r="M129" s="77">
        <f t="shared" si="0"/>
        <v>1</v>
      </c>
      <c r="N129" s="77">
        <f t="shared" si="0"/>
        <v>1</v>
      </c>
      <c r="O129" s="77">
        <f t="shared" si="0"/>
        <v>1.0000000000000002</v>
      </c>
      <c r="P129" s="77">
        <f t="shared" si="0"/>
        <v>1</v>
      </c>
      <c r="Q129" s="77">
        <f t="shared" si="0"/>
        <v>1</v>
      </c>
    </row>
    <row r="130" spans="1:17" x14ac:dyDescent="0.25">
      <c r="A130" s="132" t="s">
        <v>83</v>
      </c>
      <c r="B130" s="240">
        <f t="shared" ref="B130:Q130" si="1">IF(B$6=0,0,B$6/B$5)</f>
        <v>3.2740499034143644E-3</v>
      </c>
      <c r="C130" s="240">
        <f t="shared" si="1"/>
        <v>3.2551243877934474E-3</v>
      </c>
      <c r="D130" s="240">
        <f t="shared" si="1"/>
        <v>3.2762552683862421E-3</v>
      </c>
      <c r="E130" s="240">
        <f t="shared" si="1"/>
        <v>3.2833961248628137E-3</v>
      </c>
      <c r="F130" s="240">
        <f t="shared" si="1"/>
        <v>3.2636060831536043E-3</v>
      </c>
      <c r="G130" s="240">
        <f t="shared" si="1"/>
        <v>3.2661786377403408E-3</v>
      </c>
      <c r="H130" s="240">
        <f t="shared" si="1"/>
        <v>3.2652463690091551E-3</v>
      </c>
      <c r="I130" s="240">
        <f t="shared" si="1"/>
        <v>3.271024860605402E-3</v>
      </c>
      <c r="J130" s="240">
        <f t="shared" si="1"/>
        <v>3.2435242303509608E-3</v>
      </c>
      <c r="K130" s="240">
        <f t="shared" si="1"/>
        <v>3.2672092723565805E-3</v>
      </c>
      <c r="L130" s="240">
        <f t="shared" si="1"/>
        <v>3.2563866966127111E-3</v>
      </c>
      <c r="M130" s="240">
        <f t="shared" si="1"/>
        <v>3.1668032346514313E-3</v>
      </c>
      <c r="N130" s="240">
        <f t="shared" si="1"/>
        <v>3.1781232968181952E-3</v>
      </c>
      <c r="O130" s="240">
        <f t="shared" si="1"/>
        <v>3.2004695599299571E-3</v>
      </c>
      <c r="P130" s="240">
        <f t="shared" si="1"/>
        <v>3.1914929617833875E-3</v>
      </c>
      <c r="Q130" s="240">
        <f t="shared" si="1"/>
        <v>3.1876753827079964E-3</v>
      </c>
    </row>
    <row r="131" spans="1:17" x14ac:dyDescent="0.25">
      <c r="A131" s="76" t="s">
        <v>82</v>
      </c>
      <c r="B131" s="239">
        <f t="shared" ref="B131:Q131" si="2">IF(B$7=0,0,B$7/B$5)</f>
        <v>3.4053966582701185E-4</v>
      </c>
      <c r="C131" s="239">
        <f t="shared" si="2"/>
        <v>3.3857118979418468E-4</v>
      </c>
      <c r="D131" s="239">
        <f t="shared" si="2"/>
        <v>3.4076904970102248E-4</v>
      </c>
      <c r="E131" s="239">
        <f t="shared" si="2"/>
        <v>3.4151178269226811E-4</v>
      </c>
      <c r="F131" s="239">
        <f t="shared" si="2"/>
        <v>3.3945338578654938E-4</v>
      </c>
      <c r="G131" s="239">
        <f t="shared" si="2"/>
        <v>3.3972096169563237E-4</v>
      </c>
      <c r="H131" s="239">
        <f t="shared" si="2"/>
        <v>3.3962399479178405E-4</v>
      </c>
      <c r="I131" s="239">
        <f t="shared" si="2"/>
        <v>3.4022502582528119E-4</v>
      </c>
      <c r="J131" s="239">
        <f t="shared" si="2"/>
        <v>3.3736463709781758E-4</v>
      </c>
      <c r="K131" s="239">
        <f t="shared" si="2"/>
        <v>3.3982815980749924E-4</v>
      </c>
      <c r="L131" s="239">
        <f t="shared" si="2"/>
        <v>3.3870248474574736E-4</v>
      </c>
      <c r="M131" s="239">
        <f t="shared" si="2"/>
        <v>3.2938475193779383E-4</v>
      </c>
      <c r="N131" s="239">
        <f t="shared" si="2"/>
        <v>3.3056217143387134E-4</v>
      </c>
      <c r="O131" s="239">
        <f t="shared" si="2"/>
        <v>3.328864454055742E-4</v>
      </c>
      <c r="P131" s="239">
        <f t="shared" si="2"/>
        <v>3.3195277370744018E-4</v>
      </c>
      <c r="Q131" s="239">
        <f t="shared" si="2"/>
        <v>3.3155570062029933E-4</v>
      </c>
    </row>
    <row r="132" spans="1:17" x14ac:dyDescent="0.25">
      <c r="A132" s="76" t="s">
        <v>81</v>
      </c>
      <c r="B132" s="239">
        <f t="shared" ref="B132:Q132" si="3">IF(B$8=0,0,B$8/B$5)</f>
        <v>7.9382093988153418E-3</v>
      </c>
      <c r="C132" s="239">
        <f t="shared" si="3"/>
        <v>7.8923228942074791E-3</v>
      </c>
      <c r="D132" s="239">
        <f t="shared" si="3"/>
        <v>7.9435564917015294E-3</v>
      </c>
      <c r="E132" s="239">
        <f t="shared" si="3"/>
        <v>7.9608700989067249E-3</v>
      </c>
      <c r="F132" s="239">
        <f t="shared" si="3"/>
        <v>7.9128874780752066E-3</v>
      </c>
      <c r="G132" s="239">
        <f t="shared" si="3"/>
        <v>7.919124853070043E-3</v>
      </c>
      <c r="H132" s="239">
        <f t="shared" si="3"/>
        <v>7.9168644891102844E-3</v>
      </c>
      <c r="I132" s="239">
        <f t="shared" si="3"/>
        <v>7.9308749280631169E-3</v>
      </c>
      <c r="J132" s="239">
        <f t="shared" si="3"/>
        <v>7.8641973367009656E-3</v>
      </c>
      <c r="K132" s="239">
        <f t="shared" si="3"/>
        <v>7.9216237133924953E-3</v>
      </c>
      <c r="L132" s="239">
        <f t="shared" si="3"/>
        <v>7.8953834681232404E-3</v>
      </c>
      <c r="M132" s="239">
        <f t="shared" si="3"/>
        <v>7.6781808289765876E-3</v>
      </c>
      <c r="N132" s="239">
        <f t="shared" si="3"/>
        <v>7.7056272719259354E-3</v>
      </c>
      <c r="O132" s="239">
        <f t="shared" si="3"/>
        <v>7.7598076665733101E-3</v>
      </c>
      <c r="P132" s="239">
        <f t="shared" si="3"/>
        <v>7.7380431492694727E-3</v>
      </c>
      <c r="Q132" s="239">
        <f t="shared" si="3"/>
        <v>7.7287871076723719E-3</v>
      </c>
    </row>
    <row r="133" spans="1:17" x14ac:dyDescent="0.25">
      <c r="A133" s="76" t="s">
        <v>80</v>
      </c>
      <c r="B133" s="239">
        <f t="shared" ref="B133:Q133" si="4">IF(B$9=0,0,B$9/B$5)</f>
        <v>6.4969396140386593E-4</v>
      </c>
      <c r="C133" s="239">
        <f t="shared" si="4"/>
        <v>6.4593843122622788E-4</v>
      </c>
      <c r="D133" s="239">
        <f t="shared" si="4"/>
        <v>6.5013158830241294E-4</v>
      </c>
      <c r="E133" s="239">
        <f t="shared" si="4"/>
        <v>6.515486013196068E-4</v>
      </c>
      <c r="F133" s="239">
        <f t="shared" si="4"/>
        <v>6.4762151682984511E-4</v>
      </c>
      <c r="G133" s="239">
        <f t="shared" si="4"/>
        <v>6.4813200788211721E-4</v>
      </c>
      <c r="H133" s="239">
        <f t="shared" si="4"/>
        <v>6.4794701089583855E-4</v>
      </c>
      <c r="I133" s="239">
        <f t="shared" si="4"/>
        <v>6.4909367976371071E-4</v>
      </c>
      <c r="J133" s="239">
        <f t="shared" si="4"/>
        <v>6.4363652610442213E-4</v>
      </c>
      <c r="K133" s="239">
        <f t="shared" si="4"/>
        <v>6.483365243392078E-4</v>
      </c>
      <c r="L133" s="239">
        <f t="shared" si="4"/>
        <v>6.4618892051059951E-4</v>
      </c>
      <c r="M133" s="239">
        <f t="shared" si="4"/>
        <v>6.2841221093228776E-4</v>
      </c>
      <c r="N133" s="239">
        <f t="shared" si="4"/>
        <v>6.3065853467487759E-4</v>
      </c>
      <c r="O133" s="239">
        <f t="shared" si="4"/>
        <v>6.3509286910225237E-4</v>
      </c>
      <c r="P133" s="239">
        <f t="shared" si="4"/>
        <v>6.333115762747688E-4</v>
      </c>
      <c r="Q133" s="239">
        <f t="shared" si="4"/>
        <v>6.3255402579581092E-4</v>
      </c>
    </row>
    <row r="134" spans="1:17" x14ac:dyDescent="0.25">
      <c r="A134" s="129" t="s">
        <v>79</v>
      </c>
      <c r="B134" s="238">
        <f t="shared" ref="B134:Q134" si="5">IF(B$10=0,0,B$10/B$5)</f>
        <v>3.0805059577530768E-3</v>
      </c>
      <c r="C134" s="238">
        <f t="shared" si="5"/>
        <v>3.0626992152342808E-3</v>
      </c>
      <c r="D134" s="238">
        <f t="shared" si="5"/>
        <v>3.0825809535947103E-3</v>
      </c>
      <c r="E134" s="238">
        <f t="shared" si="5"/>
        <v>3.0892996816436012E-3</v>
      </c>
      <c r="F134" s="238">
        <f t="shared" si="5"/>
        <v>3.0706795190963464E-3</v>
      </c>
      <c r="G134" s="238">
        <f t="shared" si="5"/>
        <v>3.073099998308597E-3</v>
      </c>
      <c r="H134" s="238">
        <f t="shared" si="5"/>
        <v>3.0722228402122443E-3</v>
      </c>
      <c r="I134" s="238">
        <f t="shared" si="5"/>
        <v>3.0776597389505634E-3</v>
      </c>
      <c r="J134" s="238">
        <f t="shared" si="5"/>
        <v>3.051784795733471E-3</v>
      </c>
      <c r="K134" s="238">
        <f t="shared" si="5"/>
        <v>3.0740697074362077E-3</v>
      </c>
      <c r="L134" s="238">
        <f t="shared" si="5"/>
        <v>3.0638869032515626E-3</v>
      </c>
      <c r="M134" s="238">
        <f t="shared" si="5"/>
        <v>2.9795991262081896E-3</v>
      </c>
      <c r="N134" s="238">
        <f t="shared" si="5"/>
        <v>2.9902500081359471E-3</v>
      </c>
      <c r="O134" s="238">
        <f t="shared" si="5"/>
        <v>3.011275282239898E-3</v>
      </c>
      <c r="P134" s="238">
        <f t="shared" si="5"/>
        <v>3.002829331540727E-3</v>
      </c>
      <c r="Q134" s="238">
        <f t="shared" si="5"/>
        <v>2.9992374268865943E-3</v>
      </c>
    </row>
    <row r="135" spans="1:17" x14ac:dyDescent="0.25">
      <c r="A135" s="127" t="s">
        <v>214</v>
      </c>
      <c r="B135" s="236">
        <f t="shared" ref="B135:Q135" si="6">IF(B$15=0,0,B$15/B$5)</f>
        <v>3.6141323321647344E-2</v>
      </c>
      <c r="C135" s="236">
        <f t="shared" si="6"/>
        <v>3.5932409835517765E-2</v>
      </c>
      <c r="D135" s="236">
        <f t="shared" si="6"/>
        <v>3.6165667730206214E-2</v>
      </c>
      <c r="E135" s="236">
        <f t="shared" si="6"/>
        <v>3.6244493652329179E-2</v>
      </c>
      <c r="F135" s="236">
        <f t="shared" si="6"/>
        <v>3.6026036903940732E-2</v>
      </c>
      <c r="G135" s="236">
        <f t="shared" si="6"/>
        <v>3.605443461620067E-2</v>
      </c>
      <c r="H135" s="236">
        <f t="shared" si="6"/>
        <v>3.6044143561809183E-2</v>
      </c>
      <c r="I135" s="236">
        <f t="shared" si="6"/>
        <v>3.6107930718160597E-2</v>
      </c>
      <c r="J135" s="236">
        <f t="shared" si="6"/>
        <v>3.5804358934316272E-2</v>
      </c>
      <c r="K135" s="236">
        <f t="shared" si="6"/>
        <v>3.6065811504150093E-2</v>
      </c>
      <c r="L135" s="236">
        <f t="shared" si="6"/>
        <v>3.5946344110350061E-2</v>
      </c>
      <c r="M135" s="236">
        <f t="shared" si="6"/>
        <v>3.4957457270342315E-2</v>
      </c>
      <c r="N135" s="236">
        <f t="shared" si="6"/>
        <v>3.5082416277950453E-2</v>
      </c>
      <c r="O135" s="236">
        <f t="shared" si="6"/>
        <v>3.53290904411361E-2</v>
      </c>
      <c r="P135" s="236">
        <f t="shared" si="6"/>
        <v>3.5230000278947259E-2</v>
      </c>
      <c r="Q135" s="236">
        <f t="shared" si="6"/>
        <v>3.518785908875776E-2</v>
      </c>
    </row>
    <row r="136" spans="1:17" x14ac:dyDescent="0.25">
      <c r="A136" s="127" t="s">
        <v>213</v>
      </c>
      <c r="B136" s="237">
        <f t="shared" ref="B136:Q136" si="7">IF(B$16=0,0,B$16/B$5)</f>
        <v>0.25162835051043875</v>
      </c>
      <c r="C136" s="237">
        <f t="shared" si="7"/>
        <v>0.24998575874313839</v>
      </c>
      <c r="D136" s="237">
        <f t="shared" si="7"/>
        <v>0.25177994527294911</v>
      </c>
      <c r="E136" s="237">
        <f t="shared" si="7"/>
        <v>0.25252220500913675</v>
      </c>
      <c r="F136" s="237">
        <f t="shared" si="7"/>
        <v>0.25095099960222489</v>
      </c>
      <c r="G136" s="237">
        <f t="shared" si="7"/>
        <v>0.25119181603432622</v>
      </c>
      <c r="H136" s="237">
        <f t="shared" si="7"/>
        <v>0.2511142629366746</v>
      </c>
      <c r="I136" s="237">
        <f t="shared" si="7"/>
        <v>0.2514840041573303</v>
      </c>
      <c r="J136" s="237">
        <f t="shared" si="7"/>
        <v>0.24935635164753137</v>
      </c>
      <c r="K136" s="237">
        <f t="shared" si="7"/>
        <v>0.25122628963142585</v>
      </c>
      <c r="L136" s="237">
        <f t="shared" si="7"/>
        <v>0.25035945985577091</v>
      </c>
      <c r="M136" s="237">
        <f t="shared" si="7"/>
        <v>0.24335863755919354</v>
      </c>
      <c r="N136" s="237">
        <f t="shared" si="7"/>
        <v>0.24422854790785226</v>
      </c>
      <c r="O136" s="237">
        <f t="shared" si="7"/>
        <v>0.24594578631594557</v>
      </c>
      <c r="P136" s="237">
        <f t="shared" si="7"/>
        <v>0.24525596363578589</v>
      </c>
      <c r="Q136" s="237">
        <f t="shared" si="7"/>
        <v>0.2449625949691141</v>
      </c>
    </row>
    <row r="137" spans="1:17" x14ac:dyDescent="0.25">
      <c r="A137" s="142" t="s">
        <v>227</v>
      </c>
      <c r="B137" s="235">
        <f t="shared" ref="B137:Q137" si="8">IF(B$17=0,0,B$17/B$5)</f>
        <v>0.22930912220703437</v>
      </c>
      <c r="C137" s="235">
        <f t="shared" si="8"/>
        <v>0.22786949977500037</v>
      </c>
      <c r="D137" s="235">
        <f t="shared" si="8"/>
        <v>0.22945799823626664</v>
      </c>
      <c r="E137" s="235">
        <f t="shared" si="8"/>
        <v>0.23012987763643558</v>
      </c>
      <c r="F137" s="235">
        <f t="shared" si="8"/>
        <v>0.22874281384523659</v>
      </c>
      <c r="G137" s="235">
        <f t="shared" si="8"/>
        <v>0.22892312156618927</v>
      </c>
      <c r="H137" s="235">
        <f t="shared" si="8"/>
        <v>0.2288577798039183</v>
      </c>
      <c r="I137" s="235">
        <f t="shared" si="8"/>
        <v>0.22920261937814626</v>
      </c>
      <c r="J137" s="235">
        <f t="shared" si="8"/>
        <v>0.22733529731282967</v>
      </c>
      <c r="K137" s="235">
        <f t="shared" si="8"/>
        <v>0.22899535769277996</v>
      </c>
      <c r="L137" s="235">
        <f t="shared" si="8"/>
        <v>0.22823681442327065</v>
      </c>
      <c r="M137" s="235">
        <f t="shared" si="8"/>
        <v>0.22195800115937944</v>
      </c>
      <c r="N137" s="235">
        <f t="shared" si="8"/>
        <v>0.222751412743668</v>
      </c>
      <c r="O137" s="235">
        <f t="shared" si="8"/>
        <v>0.22431763947963829</v>
      </c>
      <c r="P137" s="235">
        <f t="shared" si="8"/>
        <v>0.22368847889270244</v>
      </c>
      <c r="Q137" s="235">
        <f t="shared" si="8"/>
        <v>0.22342090867818137</v>
      </c>
    </row>
    <row r="138" spans="1:17" x14ac:dyDescent="0.25">
      <c r="A138" s="142" t="s">
        <v>226</v>
      </c>
      <c r="B138" s="235">
        <f t="shared" ref="B138:Q138" si="9">IF(B$25=0,0,B$25/B$5)</f>
        <v>2.2319228303404381E-2</v>
      </c>
      <c r="C138" s="235">
        <f t="shared" si="9"/>
        <v>2.211625896813801E-2</v>
      </c>
      <c r="D138" s="235">
        <f t="shared" si="9"/>
        <v>2.2321947036682482E-2</v>
      </c>
      <c r="E138" s="235">
        <f t="shared" si="9"/>
        <v>2.2392327372701151E-2</v>
      </c>
      <c r="F138" s="235">
        <f t="shared" si="9"/>
        <v>2.2208185756988262E-2</v>
      </c>
      <c r="G138" s="235">
        <f t="shared" si="9"/>
        <v>2.2268694468136934E-2</v>
      </c>
      <c r="H138" s="235">
        <f t="shared" si="9"/>
        <v>2.2256483132756331E-2</v>
      </c>
      <c r="I138" s="235">
        <f t="shared" si="9"/>
        <v>2.2281384779184024E-2</v>
      </c>
      <c r="J138" s="235">
        <f t="shared" si="9"/>
        <v>2.2021054334701685E-2</v>
      </c>
      <c r="K138" s="235">
        <f t="shared" si="9"/>
        <v>2.2230931938645868E-2</v>
      </c>
      <c r="L138" s="235">
        <f t="shared" si="9"/>
        <v>2.2122645432500261E-2</v>
      </c>
      <c r="M138" s="235">
        <f t="shared" si="9"/>
        <v>2.1400636399814106E-2</v>
      </c>
      <c r="N138" s="235">
        <f t="shared" si="9"/>
        <v>2.1477135164184247E-2</v>
      </c>
      <c r="O138" s="235">
        <f t="shared" si="9"/>
        <v>2.1628146836307295E-2</v>
      </c>
      <c r="P138" s="235">
        <f t="shared" si="9"/>
        <v>2.1567484743083457E-2</v>
      </c>
      <c r="Q138" s="235">
        <f t="shared" si="9"/>
        <v>2.1541686290932713E-2</v>
      </c>
    </row>
    <row r="139" spans="1:17" x14ac:dyDescent="0.25">
      <c r="A139" s="127" t="s">
        <v>212</v>
      </c>
      <c r="B139" s="237">
        <f t="shared" ref="B139:Q139" si="10">IF(B$36=0,0,B$36/B$5)</f>
        <v>0.66125938973548926</v>
      </c>
      <c r="C139" s="237">
        <f t="shared" si="10"/>
        <v>0.6634055304655071</v>
      </c>
      <c r="D139" s="237">
        <f t="shared" si="10"/>
        <v>0.66104911708719538</v>
      </c>
      <c r="E139" s="237">
        <f t="shared" si="10"/>
        <v>0.66011686142467652</v>
      </c>
      <c r="F139" s="237">
        <f t="shared" si="10"/>
        <v>0.6622146181380052</v>
      </c>
      <c r="G139" s="237">
        <f t="shared" si="10"/>
        <v>0.66190535404933104</v>
      </c>
      <c r="H139" s="237">
        <f t="shared" si="10"/>
        <v>0.66200771191119412</v>
      </c>
      <c r="I139" s="237">
        <f t="shared" si="10"/>
        <v>0.661484223045949</v>
      </c>
      <c r="J139" s="237">
        <f t="shared" si="10"/>
        <v>0.66434358158247264</v>
      </c>
      <c r="K139" s="237">
        <f t="shared" si="10"/>
        <v>0.66184345847851389</v>
      </c>
      <c r="L139" s="237">
        <f t="shared" si="10"/>
        <v>0.66299824325095269</v>
      </c>
      <c r="M139" s="237">
        <f t="shared" si="10"/>
        <v>0.67238260215761703</v>
      </c>
      <c r="N139" s="237">
        <f t="shared" si="10"/>
        <v>0.67121150024957643</v>
      </c>
      <c r="O139" s="237">
        <f t="shared" si="10"/>
        <v>0.66889969745359945</v>
      </c>
      <c r="P139" s="237">
        <f t="shared" si="10"/>
        <v>0.66982835942226104</v>
      </c>
      <c r="Q139" s="237">
        <f t="shared" si="10"/>
        <v>0.67022330196528113</v>
      </c>
    </row>
    <row r="140" spans="1:17" x14ac:dyDescent="0.25">
      <c r="A140" s="72" t="s">
        <v>211</v>
      </c>
      <c r="B140" s="234">
        <f t="shared" ref="B140:Q140" si="11">IF(B$44=0,0,B$44/B$5)</f>
        <v>3.5687937545210914E-2</v>
      </c>
      <c r="C140" s="234">
        <f t="shared" si="11"/>
        <v>3.5481644837581164E-2</v>
      </c>
      <c r="D140" s="234">
        <f t="shared" si="11"/>
        <v>3.5711976557963487E-2</v>
      </c>
      <c r="E140" s="234">
        <f t="shared" si="11"/>
        <v>3.5789813624432579E-2</v>
      </c>
      <c r="F140" s="234">
        <f t="shared" si="11"/>
        <v>3.5574097372887713E-2</v>
      </c>
      <c r="G140" s="234">
        <f t="shared" si="11"/>
        <v>3.5602138841445474E-2</v>
      </c>
      <c r="H140" s="234">
        <f t="shared" si="11"/>
        <v>3.5591976886302633E-2</v>
      </c>
      <c r="I140" s="234">
        <f t="shared" si="11"/>
        <v>3.565496384535214E-2</v>
      </c>
      <c r="J140" s="234">
        <f t="shared" si="11"/>
        <v>3.5355200309692233E-2</v>
      </c>
      <c r="K140" s="234">
        <f t="shared" si="11"/>
        <v>3.5613373008578315E-2</v>
      </c>
      <c r="L140" s="234">
        <f t="shared" si="11"/>
        <v>3.5495404309682586E-2</v>
      </c>
      <c r="M140" s="234">
        <f t="shared" si="11"/>
        <v>3.4518922860140883E-2</v>
      </c>
      <c r="N140" s="234">
        <f t="shared" si="11"/>
        <v>3.4642314281632079E-2</v>
      </c>
      <c r="O140" s="234">
        <f t="shared" si="11"/>
        <v>3.4885893966068088E-2</v>
      </c>
      <c r="P140" s="234">
        <f t="shared" si="11"/>
        <v>3.4788046870429995E-2</v>
      </c>
      <c r="Q140" s="234">
        <f t="shared" si="11"/>
        <v>3.4746434333164038E-2</v>
      </c>
    </row>
    <row r="141" spans="1:17" hidden="1" x14ac:dyDescent="0.25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</row>
    <row r="142" spans="1:17" x14ac:dyDescent="0.2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37</v>
      </c>
      <c r="B143" s="77">
        <f t="shared" ref="B143:Q143" si="12">SUM(B144:B149,B151:B153,B155:B156,B158:B159)</f>
        <v>1</v>
      </c>
      <c r="C143" s="77">
        <f t="shared" si="12"/>
        <v>0.99999999999999989</v>
      </c>
      <c r="D143" s="77">
        <f t="shared" si="12"/>
        <v>1</v>
      </c>
      <c r="E143" s="77">
        <f t="shared" si="12"/>
        <v>0.99999999999999989</v>
      </c>
      <c r="F143" s="77">
        <f t="shared" si="12"/>
        <v>1</v>
      </c>
      <c r="G143" s="77">
        <f t="shared" si="12"/>
        <v>0.99999999999999989</v>
      </c>
      <c r="H143" s="77">
        <f t="shared" si="12"/>
        <v>1.0000000000000002</v>
      </c>
      <c r="I143" s="77">
        <f t="shared" si="12"/>
        <v>1.0000000000000002</v>
      </c>
      <c r="J143" s="77">
        <f t="shared" si="12"/>
        <v>0.99999999999999989</v>
      </c>
      <c r="K143" s="77">
        <f t="shared" si="12"/>
        <v>1</v>
      </c>
      <c r="L143" s="77">
        <f t="shared" si="12"/>
        <v>1</v>
      </c>
      <c r="M143" s="77">
        <f t="shared" si="12"/>
        <v>1</v>
      </c>
      <c r="N143" s="77">
        <f t="shared" si="12"/>
        <v>1</v>
      </c>
      <c r="O143" s="77">
        <f t="shared" si="12"/>
        <v>1</v>
      </c>
      <c r="P143" s="77">
        <f t="shared" si="12"/>
        <v>0.99999999999999989</v>
      </c>
      <c r="Q143" s="77">
        <f t="shared" si="12"/>
        <v>1.0000000000000002</v>
      </c>
    </row>
    <row r="144" spans="1:17" x14ac:dyDescent="0.25">
      <c r="A144" s="132" t="s">
        <v>83</v>
      </c>
      <c r="B144" s="240">
        <f t="shared" ref="B144:Q144" si="13">IF(B$48=0,0,B$48/B$47)</f>
        <v>5.6456739534018795E-3</v>
      </c>
      <c r="C144" s="240">
        <f t="shared" si="13"/>
        <v>5.5728008191982667E-3</v>
      </c>
      <c r="D144" s="240">
        <f t="shared" si="13"/>
        <v>5.6367378238015055E-3</v>
      </c>
      <c r="E144" s="240">
        <f t="shared" si="13"/>
        <v>5.6160642760511312E-3</v>
      </c>
      <c r="F144" s="240">
        <f t="shared" si="13"/>
        <v>5.6402428338866535E-3</v>
      </c>
      <c r="G144" s="240">
        <f t="shared" si="13"/>
        <v>5.7898637656280403E-3</v>
      </c>
      <c r="H144" s="240">
        <f t="shared" si="13"/>
        <v>5.7596739145749963E-3</v>
      </c>
      <c r="I144" s="240">
        <f t="shared" si="13"/>
        <v>5.6232765717313922E-3</v>
      </c>
      <c r="J144" s="240">
        <f t="shared" si="13"/>
        <v>5.5287614124959758E-3</v>
      </c>
      <c r="K144" s="240">
        <f t="shared" si="13"/>
        <v>5.6516637351559209E-3</v>
      </c>
      <c r="L144" s="240">
        <f t="shared" si="13"/>
        <v>5.7079732414096048E-3</v>
      </c>
      <c r="M144" s="240">
        <f t="shared" si="13"/>
        <v>5.8463021176660265E-3</v>
      </c>
      <c r="N144" s="240">
        <f t="shared" si="13"/>
        <v>5.7690783822898703E-3</v>
      </c>
      <c r="O144" s="240">
        <f t="shared" si="13"/>
        <v>5.5499309465545914E-3</v>
      </c>
      <c r="P144" s="240">
        <f t="shared" si="13"/>
        <v>5.5356412743404618E-3</v>
      </c>
      <c r="Q144" s="240">
        <f t="shared" si="13"/>
        <v>5.5996556444273633E-3</v>
      </c>
    </row>
    <row r="145" spans="1:17" x14ac:dyDescent="0.25">
      <c r="A145" s="76" t="s">
        <v>82</v>
      </c>
      <c r="B145" s="239">
        <f t="shared" ref="B145:Q145" si="14">IF(B$49=0,0,B$49/B$47)</f>
        <v>1.5135490802343772E-3</v>
      </c>
      <c r="C145" s="239">
        <f t="shared" si="14"/>
        <v>1.4940125171671432E-3</v>
      </c>
      <c r="D145" s="239">
        <f t="shared" si="14"/>
        <v>1.511153392695717E-3</v>
      </c>
      <c r="E145" s="239">
        <f t="shared" si="14"/>
        <v>1.5056110199974308E-3</v>
      </c>
      <c r="F145" s="239">
        <f t="shared" si="14"/>
        <v>1.5120930510667771E-3</v>
      </c>
      <c r="G145" s="239">
        <f t="shared" si="14"/>
        <v>1.5522049359347526E-3</v>
      </c>
      <c r="H145" s="239">
        <f t="shared" si="14"/>
        <v>1.5441113368939838E-3</v>
      </c>
      <c r="I145" s="239">
        <f t="shared" si="14"/>
        <v>1.5075445647935589E-3</v>
      </c>
      <c r="J145" s="239">
        <f t="shared" si="14"/>
        <v>1.482205989893609E-3</v>
      </c>
      <c r="K145" s="239">
        <f t="shared" si="14"/>
        <v>1.5151548811962218E-3</v>
      </c>
      <c r="L145" s="239">
        <f t="shared" si="14"/>
        <v>1.5302509002193109E-3</v>
      </c>
      <c r="M145" s="239">
        <f t="shared" si="14"/>
        <v>1.5673354972321448E-3</v>
      </c>
      <c r="N145" s="239">
        <f t="shared" si="14"/>
        <v>1.5466325812267996E-3</v>
      </c>
      <c r="O145" s="239">
        <f t="shared" si="14"/>
        <v>1.4878813315920263E-3</v>
      </c>
      <c r="P145" s="239">
        <f t="shared" si="14"/>
        <v>1.4840504124820917E-3</v>
      </c>
      <c r="Q145" s="239">
        <f t="shared" si="14"/>
        <v>1.5012120289279779E-3</v>
      </c>
    </row>
    <row r="146" spans="1:17" x14ac:dyDescent="0.25">
      <c r="A146" s="76" t="s">
        <v>81</v>
      </c>
      <c r="B146" s="239">
        <f t="shared" ref="B146:Q146" si="15">IF(B$50=0,0,B$50/B$47)</f>
        <v>1.1472886832777664E-2</v>
      </c>
      <c r="C146" s="239">
        <f t="shared" si="15"/>
        <v>1.1324797299310343E-2</v>
      </c>
      <c r="D146" s="239">
        <f t="shared" si="15"/>
        <v>1.1454727228720764E-2</v>
      </c>
      <c r="E146" s="239">
        <f t="shared" si="15"/>
        <v>1.14127153669431E-2</v>
      </c>
      <c r="F146" s="239">
        <f t="shared" si="15"/>
        <v>1.1461849953905846E-2</v>
      </c>
      <c r="G146" s="239">
        <f t="shared" si="15"/>
        <v>1.176590293887309E-2</v>
      </c>
      <c r="H146" s="239">
        <f t="shared" si="15"/>
        <v>1.1704552469914239E-2</v>
      </c>
      <c r="I146" s="239">
        <f t="shared" si="15"/>
        <v>1.1427371872583905E-2</v>
      </c>
      <c r="J146" s="239">
        <f t="shared" si="15"/>
        <v>1.1235302380997963E-2</v>
      </c>
      <c r="K146" s="239">
        <f t="shared" si="15"/>
        <v>1.1485059000137016E-2</v>
      </c>
      <c r="L146" s="239">
        <f t="shared" si="15"/>
        <v>1.1599488667558534E-2</v>
      </c>
      <c r="M146" s="239">
        <f t="shared" si="15"/>
        <v>1.1880594440951445E-2</v>
      </c>
      <c r="N146" s="239">
        <f t="shared" si="15"/>
        <v>1.1723663809801346E-2</v>
      </c>
      <c r="O146" s="239">
        <f t="shared" si="15"/>
        <v>1.1278322164032155E-2</v>
      </c>
      <c r="P146" s="239">
        <f t="shared" si="15"/>
        <v>1.1249283329422972E-2</v>
      </c>
      <c r="Q146" s="239">
        <f t="shared" si="15"/>
        <v>1.1379370477519088E-2</v>
      </c>
    </row>
    <row r="147" spans="1:17" x14ac:dyDescent="0.25">
      <c r="A147" s="76" t="s">
        <v>80</v>
      </c>
      <c r="B147" s="239">
        <f t="shared" ref="B147:Q147" si="16">IF(B$51=0,0,B$51/B$47)</f>
        <v>4.1130883678345094E-3</v>
      </c>
      <c r="C147" s="239">
        <f t="shared" si="16"/>
        <v>4.0599975157777921E-3</v>
      </c>
      <c r="D147" s="239">
        <f t="shared" si="16"/>
        <v>4.106578057282372E-3</v>
      </c>
      <c r="E147" s="239">
        <f t="shared" si="16"/>
        <v>4.0915165908435077E-3</v>
      </c>
      <c r="F147" s="239">
        <f t="shared" si="16"/>
        <v>4.1091315905415282E-3</v>
      </c>
      <c r="G147" s="239">
        <f t="shared" si="16"/>
        <v>4.2181361343762349E-3</v>
      </c>
      <c r="H147" s="239">
        <f t="shared" si="16"/>
        <v>4.1961416787598049E-3</v>
      </c>
      <c r="I147" s="239">
        <f t="shared" si="16"/>
        <v>4.0967710227700956E-3</v>
      </c>
      <c r="J147" s="239">
        <f t="shared" si="16"/>
        <v>4.0279131317115854E-3</v>
      </c>
      <c r="K147" s="239">
        <f t="shared" si="16"/>
        <v>4.1174521518329765E-3</v>
      </c>
      <c r="L147" s="239">
        <f t="shared" si="16"/>
        <v>4.1584757704624178E-3</v>
      </c>
      <c r="M147" s="239">
        <f t="shared" si="16"/>
        <v>4.2592536220638338E-3</v>
      </c>
      <c r="N147" s="239">
        <f t="shared" si="16"/>
        <v>4.2029931914548341E-3</v>
      </c>
      <c r="O147" s="239">
        <f t="shared" si="16"/>
        <v>4.043335943054862E-3</v>
      </c>
      <c r="P147" s="239">
        <f t="shared" si="16"/>
        <v>4.0329253729352952E-3</v>
      </c>
      <c r="Q147" s="239">
        <f t="shared" si="16"/>
        <v>4.0795622781395072E-3</v>
      </c>
    </row>
    <row r="148" spans="1:17" x14ac:dyDescent="0.25">
      <c r="A148" s="129" t="s">
        <v>79</v>
      </c>
      <c r="B148" s="238">
        <f t="shared" ref="B148:Q148" si="17">IF(B$52=0,0,B$52/B$47)</f>
        <v>6.7282579010913756E-3</v>
      </c>
      <c r="C148" s="238">
        <f t="shared" si="17"/>
        <v>6.6414110082262104E-3</v>
      </c>
      <c r="D148" s="238">
        <f t="shared" si="17"/>
        <v>6.7176082275386432E-3</v>
      </c>
      <c r="E148" s="238">
        <f t="shared" si="17"/>
        <v>6.6929704319197104E-3</v>
      </c>
      <c r="F148" s="238">
        <f t="shared" si="17"/>
        <v>6.7217853394288185E-3</v>
      </c>
      <c r="G148" s="238">
        <f t="shared" si="17"/>
        <v>6.9000967730090445E-3</v>
      </c>
      <c r="H148" s="238">
        <f t="shared" si="17"/>
        <v>6.8641178791591755E-3</v>
      </c>
      <c r="I148" s="238">
        <f t="shared" si="17"/>
        <v>6.7015657184694216E-3</v>
      </c>
      <c r="J148" s="238">
        <f t="shared" si="17"/>
        <v>6.5889268427306961E-3</v>
      </c>
      <c r="K148" s="238">
        <f t="shared" si="17"/>
        <v>6.7353962510465935E-3</v>
      </c>
      <c r="L148" s="238">
        <f t="shared" si="17"/>
        <v>6.8025033641184712E-3</v>
      </c>
      <c r="M148" s="238">
        <f t="shared" si="17"/>
        <v>6.96735743863699E-3</v>
      </c>
      <c r="N148" s="238">
        <f t="shared" si="17"/>
        <v>6.8753256968139727E-3</v>
      </c>
      <c r="O148" s="238">
        <f t="shared" si="17"/>
        <v>6.6141557323137487E-3</v>
      </c>
      <c r="P148" s="238">
        <f t="shared" si="17"/>
        <v>6.5971259497275992E-3</v>
      </c>
      <c r="Q148" s="238">
        <f t="shared" si="17"/>
        <v>6.6734153697110285E-3</v>
      </c>
    </row>
    <row r="149" spans="1:17" x14ac:dyDescent="0.25">
      <c r="A149" s="127" t="s">
        <v>210</v>
      </c>
      <c r="B149" s="237">
        <f t="shared" ref="B149:Q149" si="18">IF(B$57=0,0,B$57/B$47)</f>
        <v>6.7432385917479784E-2</v>
      </c>
      <c r="C149" s="237">
        <f t="shared" si="18"/>
        <v>7.9914296906347909E-2</v>
      </c>
      <c r="D149" s="237">
        <f t="shared" si="18"/>
        <v>6.8962990789575185E-2</v>
      </c>
      <c r="E149" s="237">
        <f t="shared" si="18"/>
        <v>7.2504012946289623E-2</v>
      </c>
      <c r="F149" s="237">
        <f t="shared" si="18"/>
        <v>7.1573658894935388E-2</v>
      </c>
      <c r="G149" s="237">
        <f t="shared" si="18"/>
        <v>7.0768201523427721E-2</v>
      </c>
      <c r="H149" s="237">
        <f t="shared" si="18"/>
        <v>6.9149425199048584E-2</v>
      </c>
      <c r="I149" s="237">
        <f t="shared" si="18"/>
        <v>7.3473571983842467E-2</v>
      </c>
      <c r="J149" s="237">
        <f t="shared" si="18"/>
        <v>8.7284299792425607E-2</v>
      </c>
      <c r="K149" s="237">
        <f t="shared" si="18"/>
        <v>7.50111478970613E-2</v>
      </c>
      <c r="L149" s="237">
        <f t="shared" si="18"/>
        <v>6.9081945348829568E-2</v>
      </c>
      <c r="M149" s="237">
        <f t="shared" si="18"/>
        <v>6.230037764157776E-2</v>
      </c>
      <c r="N149" s="237">
        <f t="shared" si="18"/>
        <v>6.6260014476058809E-2</v>
      </c>
      <c r="O149" s="237">
        <f t="shared" si="18"/>
        <v>8.3979526550295835E-2</v>
      </c>
      <c r="P149" s="237">
        <f t="shared" si="18"/>
        <v>8.6572594847482628E-2</v>
      </c>
      <c r="Q149" s="237">
        <f t="shared" si="18"/>
        <v>7.2936177366510688E-2</v>
      </c>
    </row>
    <row r="150" spans="1:17" x14ac:dyDescent="0.25">
      <c r="A150" s="127" t="s">
        <v>209</v>
      </c>
      <c r="B150" s="237">
        <f t="shared" ref="B150:Q150" si="19">IF(B$58=0,0,B$58/B$47)</f>
        <v>8.5908534776007878E-2</v>
      </c>
      <c r="C150" s="237">
        <f t="shared" si="19"/>
        <v>6.7034727168980027E-2</v>
      </c>
      <c r="D150" s="237">
        <f t="shared" si="19"/>
        <v>8.3594118185145269E-2</v>
      </c>
      <c r="E150" s="237">
        <f t="shared" si="19"/>
        <v>7.8239764114069368E-2</v>
      </c>
      <c r="F150" s="237">
        <f t="shared" si="19"/>
        <v>8.0229723504104677E-2</v>
      </c>
      <c r="G150" s="237">
        <f t="shared" si="19"/>
        <v>8.5955772586354895E-2</v>
      </c>
      <c r="H150" s="237">
        <f t="shared" si="19"/>
        <v>8.7170368008767429E-2</v>
      </c>
      <c r="I150" s="237">
        <f t="shared" si="19"/>
        <v>7.7174150200288311E-2</v>
      </c>
      <c r="J150" s="237">
        <f t="shared" si="19"/>
        <v>5.5859144934817688E-2</v>
      </c>
      <c r="K150" s="237">
        <f t="shared" si="19"/>
        <v>7.601151188155833E-2</v>
      </c>
      <c r="L150" s="237">
        <f t="shared" si="19"/>
        <v>8.5651843624206081E-2</v>
      </c>
      <c r="M150" s="237">
        <f t="shared" si="19"/>
        <v>9.8841222650810232E-2</v>
      </c>
      <c r="N150" s="237">
        <f t="shared" si="19"/>
        <v>9.1141579387812782E-2</v>
      </c>
      <c r="O150" s="237">
        <f t="shared" si="19"/>
        <v>6.0771517741315492E-2</v>
      </c>
      <c r="P150" s="237">
        <f t="shared" si="19"/>
        <v>5.6736332084628124E-2</v>
      </c>
      <c r="Q150" s="237">
        <f t="shared" si="19"/>
        <v>8.3553559886587483E-2</v>
      </c>
    </row>
    <row r="151" spans="1:17" x14ac:dyDescent="0.25">
      <c r="A151" s="142" t="s">
        <v>225</v>
      </c>
      <c r="B151" s="235">
        <f t="shared" ref="B151:Q151" si="20">IF(B$59=0,0,B$59/B$47)</f>
        <v>6.9206551976715797E-2</v>
      </c>
      <c r="C151" s="235">
        <f t="shared" si="20"/>
        <v>5.0548329939107156E-2</v>
      </c>
      <c r="D151" s="235">
        <f t="shared" si="20"/>
        <v>6.6918571748298059E-2</v>
      </c>
      <c r="E151" s="235">
        <f t="shared" si="20"/>
        <v>6.1625377645328196E-2</v>
      </c>
      <c r="F151" s="235">
        <f t="shared" si="20"/>
        <v>6.3543807956565501E-2</v>
      </c>
      <c r="G151" s="235">
        <f t="shared" si="20"/>
        <v>6.8827223218835235E-2</v>
      </c>
      <c r="H151" s="235">
        <f t="shared" si="20"/>
        <v>7.0131131339282227E-2</v>
      </c>
      <c r="I151" s="235">
        <f t="shared" si="20"/>
        <v>6.0538427104708713E-2</v>
      </c>
      <c r="J151" s="235">
        <f t="shared" si="20"/>
        <v>3.9503032489242251E-2</v>
      </c>
      <c r="K151" s="235">
        <f t="shared" si="20"/>
        <v>5.9291809101861208E-2</v>
      </c>
      <c r="L151" s="235">
        <f t="shared" si="20"/>
        <v>6.8765556586783808E-2</v>
      </c>
      <c r="M151" s="235">
        <f t="shared" si="20"/>
        <v>8.1682169780859126E-2</v>
      </c>
      <c r="N151" s="235">
        <f t="shared" si="20"/>
        <v>7.4240152273143831E-2</v>
      </c>
      <c r="O151" s="235">
        <f t="shared" si="20"/>
        <v>4.4495865160017321E-2</v>
      </c>
      <c r="P151" s="235">
        <f t="shared" si="20"/>
        <v>4.0643603686629934E-2</v>
      </c>
      <c r="Q151" s="235">
        <f t="shared" si="20"/>
        <v>5.3021613160836409E-2</v>
      </c>
    </row>
    <row r="152" spans="1:17" x14ac:dyDescent="0.25">
      <c r="A152" s="142" t="s">
        <v>224</v>
      </c>
      <c r="B152" s="235">
        <f t="shared" ref="B152:Q152" si="21">IF(B$65=0,0,B$65/B$47)</f>
        <v>1.6701982799292078E-2</v>
      </c>
      <c r="C152" s="235">
        <f t="shared" si="21"/>
        <v>1.6486397229872881E-2</v>
      </c>
      <c r="D152" s="235">
        <f t="shared" si="21"/>
        <v>1.6675546436847204E-2</v>
      </c>
      <c r="E152" s="235">
        <f t="shared" si="21"/>
        <v>1.661438646874118E-2</v>
      </c>
      <c r="F152" s="235">
        <f t="shared" si="21"/>
        <v>1.6685915547539162E-2</v>
      </c>
      <c r="G152" s="235">
        <f t="shared" si="21"/>
        <v>1.7128549367519657E-2</v>
      </c>
      <c r="H152" s="235">
        <f t="shared" si="21"/>
        <v>1.703923666948521E-2</v>
      </c>
      <c r="I152" s="235">
        <f t="shared" si="21"/>
        <v>1.6635723095579591E-2</v>
      </c>
      <c r="J152" s="235">
        <f t="shared" si="21"/>
        <v>1.6356112445575433E-2</v>
      </c>
      <c r="K152" s="235">
        <f t="shared" si="21"/>
        <v>1.6719702779697112E-2</v>
      </c>
      <c r="L152" s="235">
        <f t="shared" si="21"/>
        <v>1.6886287037422266E-2</v>
      </c>
      <c r="M152" s="235">
        <f t="shared" si="21"/>
        <v>1.7159052869951109E-2</v>
      </c>
      <c r="N152" s="235">
        <f t="shared" si="21"/>
        <v>1.6901427114668945E-2</v>
      </c>
      <c r="O152" s="235">
        <f t="shared" si="21"/>
        <v>1.6275652581298174E-2</v>
      </c>
      <c r="P152" s="235">
        <f t="shared" si="21"/>
        <v>1.6092728397998194E-2</v>
      </c>
      <c r="Q152" s="235">
        <f t="shared" si="21"/>
        <v>1.6286991725452372E-2</v>
      </c>
    </row>
    <row r="153" spans="1:17" x14ac:dyDescent="0.25">
      <c r="A153" s="142" t="s">
        <v>223</v>
      </c>
      <c r="B153" s="259">
        <f t="shared" ref="B153:Q153" si="22">IF(B$76=0,0,B$76/B$47)</f>
        <v>0</v>
      </c>
      <c r="C153" s="259">
        <f t="shared" si="22"/>
        <v>0</v>
      </c>
      <c r="D153" s="259">
        <f t="shared" si="22"/>
        <v>0</v>
      </c>
      <c r="E153" s="259">
        <f t="shared" si="22"/>
        <v>0</v>
      </c>
      <c r="F153" s="259">
        <f t="shared" si="22"/>
        <v>0</v>
      </c>
      <c r="G153" s="259">
        <f t="shared" si="22"/>
        <v>0</v>
      </c>
      <c r="H153" s="259">
        <f t="shared" si="22"/>
        <v>0</v>
      </c>
      <c r="I153" s="259">
        <f t="shared" si="22"/>
        <v>0</v>
      </c>
      <c r="J153" s="259">
        <f t="shared" si="22"/>
        <v>0</v>
      </c>
      <c r="K153" s="259">
        <f t="shared" si="22"/>
        <v>0</v>
      </c>
      <c r="L153" s="259">
        <f t="shared" si="22"/>
        <v>0</v>
      </c>
      <c r="M153" s="259">
        <f t="shared" si="22"/>
        <v>0</v>
      </c>
      <c r="N153" s="259">
        <f t="shared" si="22"/>
        <v>0</v>
      </c>
      <c r="O153" s="259">
        <f t="shared" si="22"/>
        <v>0</v>
      </c>
      <c r="P153" s="259">
        <f t="shared" si="22"/>
        <v>0</v>
      </c>
      <c r="Q153" s="259">
        <f t="shared" si="22"/>
        <v>1.4244955000298697E-2</v>
      </c>
    </row>
    <row r="154" spans="1:17" x14ac:dyDescent="0.25">
      <c r="A154" s="127" t="s">
        <v>208</v>
      </c>
      <c r="B154" s="237">
        <f t="shared" ref="B154:Q154" si="23">IF(B$77=0,0,B$77/B$47)</f>
        <v>0.71182069312293739</v>
      </c>
      <c r="C154" s="237">
        <f t="shared" si="23"/>
        <v>0.7161406519632032</v>
      </c>
      <c r="D154" s="237">
        <f t="shared" si="23"/>
        <v>0.71235043172258417</v>
      </c>
      <c r="E154" s="237">
        <f t="shared" si="23"/>
        <v>0.71357597082337743</v>
      </c>
      <c r="F154" s="237">
        <f t="shared" si="23"/>
        <v>0.7122869919328253</v>
      </c>
      <c r="G154" s="237">
        <f t="shared" si="23"/>
        <v>0.7045331627223469</v>
      </c>
      <c r="H154" s="237">
        <f t="shared" si="23"/>
        <v>0.70601762461876527</v>
      </c>
      <c r="I154" s="237">
        <f t="shared" si="23"/>
        <v>0.71324753503316285</v>
      </c>
      <c r="J154" s="237">
        <f t="shared" si="23"/>
        <v>0.71874354682142627</v>
      </c>
      <c r="K154" s="237">
        <f t="shared" si="23"/>
        <v>0.71185240781798942</v>
      </c>
      <c r="L154" s="237">
        <f t="shared" si="23"/>
        <v>0.7086813725964749</v>
      </c>
      <c r="M154" s="237">
        <f t="shared" si="23"/>
        <v>0.70137782926784664</v>
      </c>
      <c r="N154" s="237">
        <f t="shared" si="23"/>
        <v>0.70556828003356398</v>
      </c>
      <c r="O154" s="237">
        <f t="shared" si="23"/>
        <v>0.71764613098715069</v>
      </c>
      <c r="P154" s="237">
        <f t="shared" si="23"/>
        <v>0.71864042069078937</v>
      </c>
      <c r="Q154" s="237">
        <f t="shared" si="23"/>
        <v>0.71214260344465241</v>
      </c>
    </row>
    <row r="155" spans="1:17" x14ac:dyDescent="0.25">
      <c r="A155" s="142" t="s">
        <v>222</v>
      </c>
      <c r="B155" s="259">
        <f t="shared" ref="B155:Q155" si="24">IF(B$78=0,0,B$78/B$47)</f>
        <v>0.64360212485715595</v>
      </c>
      <c r="C155" s="259">
        <f t="shared" si="24"/>
        <v>0.63529464829978466</v>
      </c>
      <c r="D155" s="259">
        <f t="shared" si="24"/>
        <v>0.64258341353123205</v>
      </c>
      <c r="E155" s="259">
        <f t="shared" si="24"/>
        <v>0.64022664631968318</v>
      </c>
      <c r="F155" s="259">
        <f t="shared" si="24"/>
        <v>0.63987886831502772</v>
      </c>
      <c r="G155" s="259">
        <f t="shared" si="24"/>
        <v>0.63293988716213712</v>
      </c>
      <c r="H155" s="259">
        <f t="shared" si="24"/>
        <v>0.63606199841189182</v>
      </c>
      <c r="I155" s="259">
        <f t="shared" si="24"/>
        <v>0.63891734757332252</v>
      </c>
      <c r="J155" s="259">
        <f t="shared" si="24"/>
        <v>0.63044161470223326</v>
      </c>
      <c r="K155" s="259">
        <f t="shared" si="24"/>
        <v>0.63596671811731043</v>
      </c>
      <c r="L155" s="259">
        <f t="shared" si="24"/>
        <v>0.63879401297554683</v>
      </c>
      <c r="M155" s="259">
        <f t="shared" si="24"/>
        <v>0.63835110246142879</v>
      </c>
      <c r="N155" s="259">
        <f t="shared" si="24"/>
        <v>0.6385357516820056</v>
      </c>
      <c r="O155" s="259">
        <f t="shared" si="24"/>
        <v>0.63268750188109812</v>
      </c>
      <c r="P155" s="259">
        <f t="shared" si="24"/>
        <v>0.63105849115953827</v>
      </c>
      <c r="Q155" s="259">
        <f t="shared" si="24"/>
        <v>0.63835607599163702</v>
      </c>
    </row>
    <row r="156" spans="1:17" x14ac:dyDescent="0.25">
      <c r="A156" s="142" t="s">
        <v>221</v>
      </c>
      <c r="B156" s="259">
        <f t="shared" ref="B156:Q156" si="25">IF(B$86=0,0,B$86/B$47)</f>
        <v>6.8218568265781487E-2</v>
      </c>
      <c r="C156" s="259">
        <f t="shared" si="25"/>
        <v>8.084600366341857E-2</v>
      </c>
      <c r="D156" s="259">
        <f t="shared" si="25"/>
        <v>6.9767018191352212E-2</v>
      </c>
      <c r="E156" s="259">
        <f t="shared" si="25"/>
        <v>7.3349324503694219E-2</v>
      </c>
      <c r="F156" s="259">
        <f t="shared" si="25"/>
        <v>7.2408123617797582E-2</v>
      </c>
      <c r="G156" s="259">
        <f t="shared" si="25"/>
        <v>7.1593275560209751E-2</v>
      </c>
      <c r="H156" s="259">
        <f t="shared" si="25"/>
        <v>6.9955626206873359E-2</v>
      </c>
      <c r="I156" s="259">
        <f t="shared" si="25"/>
        <v>7.4330187459840324E-2</v>
      </c>
      <c r="J156" s="259">
        <f t="shared" si="25"/>
        <v>8.8301932119192947E-2</v>
      </c>
      <c r="K156" s="259">
        <f t="shared" si="25"/>
        <v>7.5885689700679007E-2</v>
      </c>
      <c r="L156" s="259">
        <f t="shared" si="25"/>
        <v>6.9887359620928069E-2</v>
      </c>
      <c r="M156" s="259">
        <f t="shared" si="25"/>
        <v>6.3026726806417896E-2</v>
      </c>
      <c r="N156" s="259">
        <f t="shared" si="25"/>
        <v>6.7032528351558346E-2</v>
      </c>
      <c r="O156" s="259">
        <f t="shared" si="25"/>
        <v>8.4958629106052563E-2</v>
      </c>
      <c r="P156" s="259">
        <f t="shared" si="25"/>
        <v>8.7581929531251004E-2</v>
      </c>
      <c r="Q156" s="259">
        <f t="shared" si="25"/>
        <v>7.3786527453015463E-2</v>
      </c>
    </row>
    <row r="157" spans="1:17" x14ac:dyDescent="0.25">
      <c r="A157" s="127" t="s">
        <v>207</v>
      </c>
      <c r="B157" s="237">
        <f t="shared" ref="B157:Q157" si="26">IF(B$87=0,0,B$87/B$47)</f>
        <v>0.10536493004823516</v>
      </c>
      <c r="C157" s="237">
        <f t="shared" si="26"/>
        <v>0.10781730480178905</v>
      </c>
      <c r="D157" s="237">
        <f t="shared" si="26"/>
        <v>0.10566565457265628</v>
      </c>
      <c r="E157" s="237">
        <f t="shared" si="26"/>
        <v>0.10636137443050857</v>
      </c>
      <c r="F157" s="237">
        <f t="shared" si="26"/>
        <v>0.10646452289930508</v>
      </c>
      <c r="G157" s="237">
        <f t="shared" si="26"/>
        <v>0.10851665862004926</v>
      </c>
      <c r="H157" s="237">
        <f t="shared" si="26"/>
        <v>0.10759398489411673</v>
      </c>
      <c r="I157" s="237">
        <f t="shared" si="26"/>
        <v>0.10674821303235829</v>
      </c>
      <c r="J157" s="237">
        <f t="shared" si="26"/>
        <v>0.10924989869350053</v>
      </c>
      <c r="K157" s="237">
        <f t="shared" si="26"/>
        <v>0.10762020638402223</v>
      </c>
      <c r="L157" s="237">
        <f t="shared" si="26"/>
        <v>0.10678614648672126</v>
      </c>
      <c r="M157" s="237">
        <f t="shared" si="26"/>
        <v>0.10695972732321489</v>
      </c>
      <c r="N157" s="237">
        <f t="shared" si="26"/>
        <v>0.10691243244097769</v>
      </c>
      <c r="O157" s="237">
        <f t="shared" si="26"/>
        <v>0.10862919860369054</v>
      </c>
      <c r="P157" s="237">
        <f t="shared" si="26"/>
        <v>0.10915162603819138</v>
      </c>
      <c r="Q157" s="237">
        <f t="shared" si="26"/>
        <v>0.10213444350352451</v>
      </c>
    </row>
    <row r="158" spans="1:17" x14ac:dyDescent="0.25">
      <c r="A158" s="142" t="s">
        <v>220</v>
      </c>
      <c r="B158" s="259">
        <f t="shared" ref="B158:Q158" si="27">IF(B$88=0,0,B$88/B$47)</f>
        <v>3.7498961514888754E-2</v>
      </c>
      <c r="C158" s="259">
        <f t="shared" si="27"/>
        <v>2.7389168003431431E-2</v>
      </c>
      <c r="D158" s="259">
        <f t="shared" si="27"/>
        <v>3.6259239550975153E-2</v>
      </c>
      <c r="E158" s="259">
        <f t="shared" si="27"/>
        <v>3.3391168880081389E-2</v>
      </c>
      <c r="F158" s="259">
        <f t="shared" si="27"/>
        <v>3.4430653471573355E-2</v>
      </c>
      <c r="G158" s="259">
        <f t="shared" si="27"/>
        <v>3.7293425563638946E-2</v>
      </c>
      <c r="H158" s="259">
        <f t="shared" si="27"/>
        <v>3.7999936710792222E-2</v>
      </c>
      <c r="I158" s="259">
        <f t="shared" si="27"/>
        <v>3.2802214289409243E-2</v>
      </c>
      <c r="J158" s="259">
        <f t="shared" si="27"/>
        <v>2.1404370723943585E-2</v>
      </c>
      <c r="K158" s="259">
        <f t="shared" si="27"/>
        <v>3.2126745288608954E-2</v>
      </c>
      <c r="L158" s="259">
        <f t="shared" si="27"/>
        <v>3.726001204142175E-2</v>
      </c>
      <c r="M158" s="259">
        <f t="shared" si="27"/>
        <v>4.4258765298632076E-2</v>
      </c>
      <c r="N158" s="259">
        <f t="shared" si="27"/>
        <v>4.0226373564843126E-2</v>
      </c>
      <c r="O158" s="259">
        <f t="shared" si="27"/>
        <v>2.4109693194490377E-2</v>
      </c>
      <c r="P158" s="259">
        <f t="shared" si="27"/>
        <v>2.2022379195890302E-2</v>
      </c>
      <c r="Q158" s="259">
        <f t="shared" si="27"/>
        <v>2.8729294764525504E-2</v>
      </c>
    </row>
    <row r="159" spans="1:17" x14ac:dyDescent="0.25">
      <c r="A159" s="140" t="s">
        <v>219</v>
      </c>
      <c r="B159" s="260">
        <f t="shared" ref="B159:Q159" si="28">IF(B$94=0,0,B$94/B$47)</f>
        <v>6.7865968533346407E-2</v>
      </c>
      <c r="C159" s="260">
        <f t="shared" si="28"/>
        <v>8.0428136798357613E-2</v>
      </c>
      <c r="D159" s="260">
        <f t="shared" si="28"/>
        <v>6.9406415021681128E-2</v>
      </c>
      <c r="E159" s="260">
        <f t="shared" si="28"/>
        <v>7.2970205550427186E-2</v>
      </c>
      <c r="F159" s="260">
        <f t="shared" si="28"/>
        <v>7.2033869427731712E-2</v>
      </c>
      <c r="G159" s="260">
        <f t="shared" si="28"/>
        <v>7.1223233056410304E-2</v>
      </c>
      <c r="H159" s="260">
        <f t="shared" si="28"/>
        <v>6.9594048183324514E-2</v>
      </c>
      <c r="I159" s="260">
        <f t="shared" si="28"/>
        <v>7.3945998742949048E-2</v>
      </c>
      <c r="J159" s="260">
        <f t="shared" si="28"/>
        <v>8.7845527969556955E-2</v>
      </c>
      <c r="K159" s="260">
        <f t="shared" si="28"/>
        <v>7.5493461095413272E-2</v>
      </c>
      <c r="L159" s="260">
        <f t="shared" si="28"/>
        <v>6.9526134445299523E-2</v>
      </c>
      <c r="M159" s="260">
        <f t="shared" si="28"/>
        <v>6.2700962024582821E-2</v>
      </c>
      <c r="N159" s="260">
        <f t="shared" si="28"/>
        <v>6.6686058876134546E-2</v>
      </c>
      <c r="O159" s="260">
        <f t="shared" si="28"/>
        <v>8.4519505409200169E-2</v>
      </c>
      <c r="P159" s="260">
        <f t="shared" si="28"/>
        <v>8.712924684230107E-2</v>
      </c>
      <c r="Q159" s="260">
        <f t="shared" si="28"/>
        <v>7.340514873899899E-2</v>
      </c>
    </row>
    <row r="160" spans="1:17" hidden="1" x14ac:dyDescent="0.25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</row>
    <row r="161" spans="1:17" x14ac:dyDescent="0.2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</row>
    <row r="162" spans="1:17" x14ac:dyDescent="0.25">
      <c r="A162" s="78" t="s">
        <v>36</v>
      </c>
      <c r="B162" s="77">
        <f t="shared" ref="B162:Q162" si="29">SUM(B163:B167,B169:B171,B173:B175)</f>
        <v>0.99999999999999989</v>
      </c>
      <c r="C162" s="77">
        <f t="shared" si="29"/>
        <v>1.0000000000000002</v>
      </c>
      <c r="D162" s="77">
        <f t="shared" si="29"/>
        <v>1</v>
      </c>
      <c r="E162" s="77">
        <f t="shared" si="29"/>
        <v>1.0000000000000002</v>
      </c>
      <c r="F162" s="77">
        <f t="shared" si="29"/>
        <v>0.99999999999999989</v>
      </c>
      <c r="G162" s="77">
        <f t="shared" si="29"/>
        <v>1</v>
      </c>
      <c r="H162" s="77">
        <f t="shared" si="29"/>
        <v>1</v>
      </c>
      <c r="I162" s="77">
        <f t="shared" si="29"/>
        <v>1</v>
      </c>
      <c r="J162" s="77">
        <f t="shared" si="29"/>
        <v>1</v>
      </c>
      <c r="K162" s="77">
        <f t="shared" si="29"/>
        <v>1</v>
      </c>
      <c r="L162" s="77">
        <f t="shared" si="29"/>
        <v>1.0000000000000002</v>
      </c>
      <c r="M162" s="77">
        <f t="shared" si="29"/>
        <v>1</v>
      </c>
      <c r="N162" s="77">
        <f t="shared" si="29"/>
        <v>1.0000000000000002</v>
      </c>
      <c r="O162" s="77">
        <f t="shared" si="29"/>
        <v>1</v>
      </c>
      <c r="P162" s="77">
        <f t="shared" si="29"/>
        <v>1</v>
      </c>
      <c r="Q162" s="77">
        <f t="shared" si="29"/>
        <v>1</v>
      </c>
    </row>
    <row r="163" spans="1:17" x14ac:dyDescent="0.25">
      <c r="A163" s="132" t="s">
        <v>83</v>
      </c>
      <c r="B163" s="240">
        <f t="shared" ref="B163:Q163" si="30">IF(B$98=0,0,B$98/B$97)</f>
        <v>6.6670070189497905E-3</v>
      </c>
      <c r="C163" s="240">
        <f t="shared" si="30"/>
        <v>6.4150263469095825E-3</v>
      </c>
      <c r="D163" s="240">
        <f t="shared" si="30"/>
        <v>6.6276727623571299E-3</v>
      </c>
      <c r="E163" s="240">
        <f t="shared" si="30"/>
        <v>6.5620978957920822E-3</v>
      </c>
      <c r="F163" s="240">
        <f t="shared" si="30"/>
        <v>6.5656197257544183E-3</v>
      </c>
      <c r="G163" s="240">
        <f t="shared" si="30"/>
        <v>6.611461254234282E-3</v>
      </c>
      <c r="H163" s="240">
        <f t="shared" si="30"/>
        <v>6.6361622495458763E-3</v>
      </c>
      <c r="I163" s="240">
        <f t="shared" si="30"/>
        <v>6.5447786456094802E-3</v>
      </c>
      <c r="J163" s="240">
        <f t="shared" si="30"/>
        <v>6.2693699727835389E-3</v>
      </c>
      <c r="K163" s="240">
        <f t="shared" si="30"/>
        <v>6.4753126430786099E-3</v>
      </c>
      <c r="L163" s="240">
        <f t="shared" si="30"/>
        <v>6.5530745167256084E-3</v>
      </c>
      <c r="M163" s="240">
        <f t="shared" si="30"/>
        <v>6.6056061887260504E-3</v>
      </c>
      <c r="N163" s="240">
        <f t="shared" si="30"/>
        <v>6.5556537634574169E-3</v>
      </c>
      <c r="O163" s="240">
        <f t="shared" si="30"/>
        <v>6.3390568170647319E-3</v>
      </c>
      <c r="P163" s="240">
        <f t="shared" si="30"/>
        <v>6.290099220149949E-3</v>
      </c>
      <c r="Q163" s="240">
        <f t="shared" si="30"/>
        <v>6.4198615333062176E-3</v>
      </c>
    </row>
    <row r="164" spans="1:17" x14ac:dyDescent="0.25">
      <c r="A164" s="76" t="s">
        <v>82</v>
      </c>
      <c r="B164" s="239">
        <f t="shared" ref="B164:Q164" si="31">IF(B$99=0,0,B$99/B$97)</f>
        <v>1.7888101909050132E-3</v>
      </c>
      <c r="C164" s="239">
        <f t="shared" si="31"/>
        <v>1.7212018033968778E-3</v>
      </c>
      <c r="D164" s="239">
        <f t="shared" si="31"/>
        <v>1.7782565018441448E-3</v>
      </c>
      <c r="E164" s="239">
        <f t="shared" si="31"/>
        <v>1.76066225164381E-3</v>
      </c>
      <c r="F164" s="239">
        <f t="shared" si="31"/>
        <v>1.7616071862013036E-3</v>
      </c>
      <c r="G164" s="239">
        <f t="shared" si="31"/>
        <v>1.7739068272663824E-3</v>
      </c>
      <c r="H164" s="239">
        <f t="shared" si="31"/>
        <v>1.7805342977360082E-3</v>
      </c>
      <c r="I164" s="239">
        <f t="shared" si="31"/>
        <v>1.756015361196955E-3</v>
      </c>
      <c r="J164" s="239">
        <f t="shared" si="31"/>
        <v>1.6821210576189944E-3</v>
      </c>
      <c r="K164" s="239">
        <f t="shared" si="31"/>
        <v>1.737377088746444E-3</v>
      </c>
      <c r="L164" s="239">
        <f t="shared" si="31"/>
        <v>1.7582412083803737E-3</v>
      </c>
      <c r="M164" s="239">
        <f t="shared" si="31"/>
        <v>1.772335867340921E-3</v>
      </c>
      <c r="N164" s="239">
        <f t="shared" si="31"/>
        <v>1.7589332404759764E-3</v>
      </c>
      <c r="O164" s="239">
        <f t="shared" si="31"/>
        <v>1.7008185836404753E-3</v>
      </c>
      <c r="P164" s="239">
        <f t="shared" si="31"/>
        <v>1.687682877013129E-3</v>
      </c>
      <c r="Q164" s="239">
        <f t="shared" si="31"/>
        <v>1.7224991217702711E-3</v>
      </c>
    </row>
    <row r="165" spans="1:17" x14ac:dyDescent="0.25">
      <c r="A165" s="76" t="s">
        <v>81</v>
      </c>
      <c r="B165" s="239">
        <f t="shared" ref="B165:Q165" si="32">IF(B$100=0,0,B$100/B$97)</f>
        <v>1.9167217020756921E-2</v>
      </c>
      <c r="C165" s="239">
        <f t="shared" si="32"/>
        <v>1.8442788770973616E-2</v>
      </c>
      <c r="D165" s="239">
        <f t="shared" si="32"/>
        <v>1.9054133559119828E-2</v>
      </c>
      <c r="E165" s="239">
        <f t="shared" si="32"/>
        <v>1.8865610028998E-2</v>
      </c>
      <c r="F165" s="239">
        <f t="shared" si="32"/>
        <v>1.8875735063965927E-2</v>
      </c>
      <c r="G165" s="239">
        <f t="shared" si="32"/>
        <v>1.9007526514378283E-2</v>
      </c>
      <c r="H165" s="239">
        <f t="shared" si="32"/>
        <v>1.9078540289588112E-2</v>
      </c>
      <c r="I165" s="239">
        <f t="shared" si="32"/>
        <v>1.8815818296974443E-2</v>
      </c>
      <c r="J165" s="239">
        <f t="shared" si="32"/>
        <v>1.8024036049490773E-2</v>
      </c>
      <c r="K165" s="239">
        <f t="shared" si="32"/>
        <v>1.8616108000841687E-2</v>
      </c>
      <c r="L165" s="239">
        <f t="shared" si="32"/>
        <v>1.8839668393668067E-2</v>
      </c>
      <c r="M165" s="239">
        <f t="shared" si="32"/>
        <v>1.8990693577057526E-2</v>
      </c>
      <c r="N165" s="239">
        <f t="shared" si="32"/>
        <v>1.884708356238143E-2</v>
      </c>
      <c r="O165" s="239">
        <f t="shared" si="32"/>
        <v>1.8224381251473135E-2</v>
      </c>
      <c r="P165" s="239">
        <f t="shared" si="32"/>
        <v>1.8083631304425953E-2</v>
      </c>
      <c r="Q165" s="239">
        <f t="shared" si="32"/>
        <v>1.8456689621345709E-2</v>
      </c>
    </row>
    <row r="166" spans="1:17" x14ac:dyDescent="0.25">
      <c r="A166" s="76" t="s">
        <v>80</v>
      </c>
      <c r="B166" s="239">
        <f t="shared" ref="B166:Q166" si="33">IF(B$101=0,0,B$101/B$97)</f>
        <v>5.3008117307877193E-3</v>
      </c>
      <c r="C166" s="239">
        <f t="shared" si="33"/>
        <v>5.1004666436315193E-3</v>
      </c>
      <c r="D166" s="239">
        <f t="shared" si="33"/>
        <v>5.2695378040953445E-3</v>
      </c>
      <c r="E166" s="239">
        <f t="shared" si="33"/>
        <v>5.2174004625649018E-3</v>
      </c>
      <c r="F166" s="239">
        <f t="shared" si="33"/>
        <v>5.2202006032464887E-3</v>
      </c>
      <c r="G166" s="239">
        <f t="shared" si="33"/>
        <v>5.2566483392744584E-3</v>
      </c>
      <c r="H166" s="239">
        <f t="shared" si="33"/>
        <v>5.2762876354890374E-3</v>
      </c>
      <c r="I166" s="239">
        <f t="shared" si="33"/>
        <v>5.2036302528927891E-3</v>
      </c>
      <c r="J166" s="239">
        <f t="shared" si="33"/>
        <v>4.9846580034970788E-3</v>
      </c>
      <c r="K166" s="239">
        <f t="shared" si="33"/>
        <v>5.148399142431986E-3</v>
      </c>
      <c r="L166" s="239">
        <f t="shared" si="33"/>
        <v>5.2102261437932318E-3</v>
      </c>
      <c r="M166" s="239">
        <f t="shared" si="33"/>
        <v>5.2519930869487381E-3</v>
      </c>
      <c r="N166" s="239">
        <f t="shared" si="33"/>
        <v>5.2122768542985165E-3</v>
      </c>
      <c r="O166" s="239">
        <f t="shared" si="33"/>
        <v>5.0400647010747741E-3</v>
      </c>
      <c r="P166" s="239">
        <f t="shared" si="33"/>
        <v>5.0011394377145538E-3</v>
      </c>
      <c r="Q166" s="239">
        <f t="shared" si="33"/>
        <v>5.1043110092814986E-3</v>
      </c>
    </row>
    <row r="167" spans="1:17" x14ac:dyDescent="0.25">
      <c r="A167" s="129" t="s">
        <v>79</v>
      </c>
      <c r="B167" s="238">
        <f t="shared" ref="B167:Q167" si="34">IF(B$102=0,0,B$102/B$97)</f>
        <v>9.4459037720037737E-3</v>
      </c>
      <c r="C167" s="238">
        <f t="shared" si="34"/>
        <v>9.0888942212816355E-3</v>
      </c>
      <c r="D167" s="238">
        <f t="shared" si="34"/>
        <v>9.3901744767350727E-3</v>
      </c>
      <c r="E167" s="238">
        <f t="shared" si="34"/>
        <v>9.2972671380034885E-3</v>
      </c>
      <c r="F167" s="238">
        <f t="shared" si="34"/>
        <v>9.3022569133001144E-3</v>
      </c>
      <c r="G167" s="238">
        <f t="shared" si="34"/>
        <v>9.3672057974923135E-3</v>
      </c>
      <c r="H167" s="238">
        <f t="shared" si="34"/>
        <v>9.4022024945293603E-3</v>
      </c>
      <c r="I167" s="238">
        <f t="shared" si="34"/>
        <v>9.2727289951512124E-3</v>
      </c>
      <c r="J167" s="238">
        <f t="shared" si="34"/>
        <v>8.8825263428823822E-3</v>
      </c>
      <c r="K167" s="238">
        <f t="shared" si="34"/>
        <v>9.1743086434900659E-3</v>
      </c>
      <c r="L167" s="238">
        <f t="shared" si="34"/>
        <v>9.2844826951316E-3</v>
      </c>
      <c r="M167" s="238">
        <f t="shared" si="34"/>
        <v>9.3589102631974879E-3</v>
      </c>
      <c r="N167" s="238">
        <f t="shared" si="34"/>
        <v>9.2881370060335817E-3</v>
      </c>
      <c r="O167" s="238">
        <f t="shared" si="34"/>
        <v>8.9812595860578864E-3</v>
      </c>
      <c r="P167" s="238">
        <f t="shared" si="34"/>
        <v>8.9118958148707329E-3</v>
      </c>
      <c r="Q167" s="238">
        <f t="shared" si="34"/>
        <v>9.095744777354621E-3</v>
      </c>
    </row>
    <row r="168" spans="1:17" x14ac:dyDescent="0.25">
      <c r="A168" s="127" t="s">
        <v>206</v>
      </c>
      <c r="B168" s="237">
        <f t="shared" ref="B168:Q168" si="35">IF(B$107=0,0,B$107/B$97)</f>
        <v>0.59652155522612582</v>
      </c>
      <c r="C168" s="237">
        <f t="shared" si="35"/>
        <v>0.52464503339954904</v>
      </c>
      <c r="D168" s="237">
        <f t="shared" si="35"/>
        <v>0.58682330256128112</v>
      </c>
      <c r="E168" s="237">
        <f t="shared" si="35"/>
        <v>0.56678933433038781</v>
      </c>
      <c r="F168" s="237">
        <f t="shared" si="35"/>
        <v>0.57344420198252022</v>
      </c>
      <c r="G168" s="237">
        <f t="shared" si="35"/>
        <v>0.58788442201525981</v>
      </c>
      <c r="H168" s="237">
        <f t="shared" si="35"/>
        <v>0.59446750269664328</v>
      </c>
      <c r="I168" s="237">
        <f t="shared" si="35"/>
        <v>0.56201948906688692</v>
      </c>
      <c r="J168" s="237">
        <f t="shared" si="35"/>
        <v>0.48361168474264127</v>
      </c>
      <c r="K168" s="237">
        <f t="shared" si="35"/>
        <v>0.55803122690259443</v>
      </c>
      <c r="L168" s="237">
        <f t="shared" si="35"/>
        <v>0.59596216015508219</v>
      </c>
      <c r="M168" s="237">
        <f t="shared" si="35"/>
        <v>0.64661679954221085</v>
      </c>
      <c r="N168" s="237">
        <f t="shared" si="35"/>
        <v>0.61863247171457614</v>
      </c>
      <c r="O168" s="237">
        <f t="shared" si="35"/>
        <v>0.50232720707567924</v>
      </c>
      <c r="P168" s="237">
        <f t="shared" si="35"/>
        <v>0.48820235913003313</v>
      </c>
      <c r="Q168" s="237">
        <f t="shared" si="35"/>
        <v>0.53398969728932999</v>
      </c>
    </row>
    <row r="169" spans="1:17" x14ac:dyDescent="0.25">
      <c r="A169" s="142" t="s">
        <v>218</v>
      </c>
      <c r="B169" s="235">
        <f t="shared" ref="B169:Q169" si="36">IF(B$108=0,0,B$108/B$97)</f>
        <v>0.41209212448399107</v>
      </c>
      <c r="C169" s="235">
        <f t="shared" si="36"/>
        <v>0.29340243816282463</v>
      </c>
      <c r="D169" s="235">
        <f t="shared" si="36"/>
        <v>0.39674537118139963</v>
      </c>
      <c r="E169" s="235">
        <f t="shared" si="36"/>
        <v>0.36307990453755956</v>
      </c>
      <c r="F169" s="235">
        <f t="shared" si="36"/>
        <v>0.37468653527588447</v>
      </c>
      <c r="G169" s="235">
        <f t="shared" si="36"/>
        <v>0.39854400709257182</v>
      </c>
      <c r="H169" s="235">
        <f t="shared" si="36"/>
        <v>0.40945840554464868</v>
      </c>
      <c r="I169" s="235">
        <f t="shared" si="36"/>
        <v>0.35527826153759751</v>
      </c>
      <c r="J169" s="235">
        <f t="shared" si="36"/>
        <v>0.2258699574835196</v>
      </c>
      <c r="K169" s="235">
        <f t="shared" si="36"/>
        <v>0.3488069716707965</v>
      </c>
      <c r="L169" s="235">
        <f t="shared" si="36"/>
        <v>0.41104698849804588</v>
      </c>
      <c r="M169" s="235">
        <f t="shared" si="36"/>
        <v>0.49365044151612819</v>
      </c>
      <c r="N169" s="235">
        <f t="shared" si="36"/>
        <v>0.44780597698808844</v>
      </c>
      <c r="O169" s="235">
        <f t="shared" si="36"/>
        <v>0.25626465086321554</v>
      </c>
      <c r="P169" s="235">
        <f t="shared" si="36"/>
        <v>0.23287011019717724</v>
      </c>
      <c r="Q169" s="235">
        <f t="shared" si="36"/>
        <v>0.30929595252657366</v>
      </c>
    </row>
    <row r="170" spans="1:17" x14ac:dyDescent="0.25">
      <c r="A170" s="142" t="s">
        <v>217</v>
      </c>
      <c r="B170" s="235">
        <f t="shared" ref="B170:Q170" si="37">IF(B$114=0,0,B$114/B$97)</f>
        <v>0.1844294307421348</v>
      </c>
      <c r="C170" s="235">
        <f t="shared" si="37"/>
        <v>0.23124259523672441</v>
      </c>
      <c r="D170" s="235">
        <f t="shared" si="37"/>
        <v>0.19007793137988158</v>
      </c>
      <c r="E170" s="235">
        <f t="shared" si="37"/>
        <v>0.20370942979282822</v>
      </c>
      <c r="F170" s="235">
        <f t="shared" si="37"/>
        <v>0.19875766670663583</v>
      </c>
      <c r="G170" s="235">
        <f t="shared" si="37"/>
        <v>0.18934041492268808</v>
      </c>
      <c r="H170" s="235">
        <f t="shared" si="37"/>
        <v>0.18500909715199459</v>
      </c>
      <c r="I170" s="235">
        <f t="shared" si="37"/>
        <v>0.20674122752928939</v>
      </c>
      <c r="J170" s="235">
        <f t="shared" si="37"/>
        <v>0.2577417272591217</v>
      </c>
      <c r="K170" s="235">
        <f t="shared" si="37"/>
        <v>0.20922425523179791</v>
      </c>
      <c r="L170" s="235">
        <f t="shared" si="37"/>
        <v>0.18491517165703628</v>
      </c>
      <c r="M170" s="235">
        <f t="shared" si="37"/>
        <v>0.15296635802608261</v>
      </c>
      <c r="N170" s="235">
        <f t="shared" si="37"/>
        <v>0.17082649472648773</v>
      </c>
      <c r="O170" s="235">
        <f t="shared" si="37"/>
        <v>0.24606255621246367</v>
      </c>
      <c r="P170" s="235">
        <f t="shared" si="37"/>
        <v>0.25533224893285583</v>
      </c>
      <c r="Q170" s="235">
        <f t="shared" si="37"/>
        <v>0.22469374476275633</v>
      </c>
    </row>
    <row r="171" spans="1:17" x14ac:dyDescent="0.25">
      <c r="A171" s="127" t="s">
        <v>205</v>
      </c>
      <c r="B171" s="237">
        <f t="shared" ref="B171:Q171" si="38">IF(B$115=0,0,B$115/B$97)</f>
        <v>0.147359948046517</v>
      </c>
      <c r="C171" s="237">
        <f t="shared" si="38"/>
        <v>0.18476387788600643</v>
      </c>
      <c r="D171" s="237">
        <f t="shared" si="38"/>
        <v>0.15187312556471302</v>
      </c>
      <c r="E171" s="237">
        <f t="shared" si="38"/>
        <v>0.1627647543565221</v>
      </c>
      <c r="F171" s="237">
        <f t="shared" si="38"/>
        <v>0.15880827328848579</v>
      </c>
      <c r="G171" s="237">
        <f t="shared" si="38"/>
        <v>0.15128384658479013</v>
      </c>
      <c r="H171" s="237">
        <f t="shared" si="38"/>
        <v>0.14782310412576929</v>
      </c>
      <c r="I171" s="237">
        <f t="shared" si="38"/>
        <v>0.16518717443955711</v>
      </c>
      <c r="J171" s="237">
        <f t="shared" si="38"/>
        <v>0.20593680404201689</v>
      </c>
      <c r="K171" s="237">
        <f t="shared" si="38"/>
        <v>0.16717112478721782</v>
      </c>
      <c r="L171" s="237">
        <f t="shared" si="38"/>
        <v>0.14774805723112996</v>
      </c>
      <c r="M171" s="237">
        <f t="shared" si="38"/>
        <v>0.12222081085911365</v>
      </c>
      <c r="N171" s="237">
        <f t="shared" si="38"/>
        <v>0.13649114073913815</v>
      </c>
      <c r="O171" s="237">
        <f t="shared" si="38"/>
        <v>0.19660509363258535</v>
      </c>
      <c r="P171" s="237">
        <f t="shared" si="38"/>
        <v>0.2040116199781232</v>
      </c>
      <c r="Q171" s="237">
        <f t="shared" si="38"/>
        <v>0.17953131678268866</v>
      </c>
    </row>
    <row r="172" spans="1:17" x14ac:dyDescent="0.25">
      <c r="A172" s="127" t="s">
        <v>204</v>
      </c>
      <c r="B172" s="237">
        <f t="shared" ref="B172:Q172" si="39">IF(B$116=0,0,B$116/B$97)</f>
        <v>7.8605820281207925E-2</v>
      </c>
      <c r="C172" s="237">
        <f t="shared" si="39"/>
        <v>8.0376863943905266E-2</v>
      </c>
      <c r="D172" s="237">
        <f t="shared" si="39"/>
        <v>7.9901861957087497E-2</v>
      </c>
      <c r="E172" s="237">
        <f t="shared" si="39"/>
        <v>7.9472291121944316E-2</v>
      </c>
      <c r="F172" s="237">
        <f t="shared" si="39"/>
        <v>8.0379987938623665E-2</v>
      </c>
      <c r="G172" s="237">
        <f t="shared" si="39"/>
        <v>8.0073472081424138E-2</v>
      </c>
      <c r="H172" s="237">
        <f t="shared" si="39"/>
        <v>7.9967981828690013E-2</v>
      </c>
      <c r="I172" s="237">
        <f t="shared" si="39"/>
        <v>7.970819556254749E-2</v>
      </c>
      <c r="J172" s="237">
        <f t="shared" si="39"/>
        <v>8.1745388902672397E-2</v>
      </c>
      <c r="K172" s="237">
        <f t="shared" si="39"/>
        <v>8.0334504418364192E-2</v>
      </c>
      <c r="L172" s="237">
        <f t="shared" si="39"/>
        <v>7.9145230332155578E-2</v>
      </c>
      <c r="M172" s="237">
        <f t="shared" si="39"/>
        <v>7.7094876212132263E-2</v>
      </c>
      <c r="N172" s="237">
        <f t="shared" si="39"/>
        <v>7.8039094561437899E-2</v>
      </c>
      <c r="O172" s="237">
        <f t="shared" si="39"/>
        <v>8.047676325177143E-2</v>
      </c>
      <c r="P172" s="237">
        <f t="shared" si="39"/>
        <v>8.0713736138074338E-2</v>
      </c>
      <c r="Q172" s="237">
        <f t="shared" si="39"/>
        <v>8.1032783362508534E-2</v>
      </c>
    </row>
    <row r="173" spans="1:17" x14ac:dyDescent="0.25">
      <c r="A173" s="142" t="s">
        <v>216</v>
      </c>
      <c r="B173" s="235">
        <f t="shared" ref="B173:Q173" si="40">IF(B$117=0,0,B$117/B$97)</f>
        <v>3.3587108541027103E-2</v>
      </c>
      <c r="C173" s="235">
        <f t="shared" si="40"/>
        <v>2.3931188787163164E-2</v>
      </c>
      <c r="D173" s="235">
        <f t="shared" si="40"/>
        <v>3.3504366901512241E-2</v>
      </c>
      <c r="E173" s="235">
        <f t="shared" si="40"/>
        <v>2.9747385169042156E-2</v>
      </c>
      <c r="F173" s="235">
        <f t="shared" si="40"/>
        <v>3.1863793600163615E-2</v>
      </c>
      <c r="G173" s="235">
        <f t="shared" si="40"/>
        <v>3.3856002744392981E-2</v>
      </c>
      <c r="H173" s="235">
        <f t="shared" si="40"/>
        <v>3.4807775128046892E-2</v>
      </c>
      <c r="I173" s="235">
        <f t="shared" si="40"/>
        <v>2.924323620383552E-2</v>
      </c>
      <c r="J173" s="235">
        <f t="shared" si="40"/>
        <v>1.8831349227963177E-2</v>
      </c>
      <c r="K173" s="235">
        <f t="shared" si="40"/>
        <v>2.9263444894769064E-2</v>
      </c>
      <c r="L173" s="235">
        <f t="shared" si="40"/>
        <v>3.4007950583927617E-2</v>
      </c>
      <c r="M173" s="235">
        <f t="shared" si="40"/>
        <v>3.9756213124515556E-2</v>
      </c>
      <c r="N173" s="235">
        <f t="shared" si="40"/>
        <v>3.6340821716743139E-2</v>
      </c>
      <c r="O173" s="235">
        <f t="shared" si="40"/>
        <v>2.0413576787409651E-2</v>
      </c>
      <c r="P173" s="235">
        <f t="shared" si="40"/>
        <v>1.838784342981125E-2</v>
      </c>
      <c r="Q173" s="235">
        <f t="shared" si="40"/>
        <v>2.6185664415210707E-2</v>
      </c>
    </row>
    <row r="174" spans="1:17" x14ac:dyDescent="0.25">
      <c r="A174" s="142" t="s">
        <v>215</v>
      </c>
      <c r="B174" s="259">
        <f t="shared" ref="B174:Q174" si="41">IF(B$123=0,0,B$123/B$97)</f>
        <v>4.5018711740180815E-2</v>
      </c>
      <c r="C174" s="259">
        <f t="shared" si="41"/>
        <v>5.644567515674212E-2</v>
      </c>
      <c r="D174" s="259">
        <f t="shared" si="41"/>
        <v>4.6397495055575257E-2</v>
      </c>
      <c r="E174" s="259">
        <f t="shared" si="41"/>
        <v>4.9724905952902167E-2</v>
      </c>
      <c r="F174" s="259">
        <f t="shared" si="41"/>
        <v>4.8516194338460057E-2</v>
      </c>
      <c r="G174" s="259">
        <f t="shared" si="41"/>
        <v>4.6217469337031157E-2</v>
      </c>
      <c r="H174" s="259">
        <f t="shared" si="41"/>
        <v>4.5160206700643128E-2</v>
      </c>
      <c r="I174" s="259">
        <f t="shared" si="41"/>
        <v>5.0464959358711953E-2</v>
      </c>
      <c r="J174" s="259">
        <f t="shared" si="41"/>
        <v>6.2914039674709224E-2</v>
      </c>
      <c r="K174" s="259">
        <f t="shared" si="41"/>
        <v>5.1071059523595121E-2</v>
      </c>
      <c r="L174" s="259">
        <f t="shared" si="41"/>
        <v>4.5137279748227961E-2</v>
      </c>
      <c r="M174" s="259">
        <f t="shared" si="41"/>
        <v>3.7338663087616693E-2</v>
      </c>
      <c r="N174" s="259">
        <f t="shared" si="41"/>
        <v>4.1698272844694753E-2</v>
      </c>
      <c r="O174" s="259">
        <f t="shared" si="41"/>
        <v>6.0063186464361783E-2</v>
      </c>
      <c r="P174" s="259">
        <f t="shared" si="41"/>
        <v>6.2325892708263088E-2</v>
      </c>
      <c r="Q174" s="259">
        <f t="shared" si="41"/>
        <v>5.4847118947297824E-2</v>
      </c>
    </row>
    <row r="175" spans="1:17" x14ac:dyDescent="0.25">
      <c r="A175" s="72" t="s">
        <v>203</v>
      </c>
      <c r="B175" s="234">
        <f t="shared" ref="B175:Q175" si="42">IF(B$124=0,0,B$124/B$97)</f>
        <v>0.13514292671274597</v>
      </c>
      <c r="C175" s="234">
        <f t="shared" si="42"/>
        <v>0.16944584698434609</v>
      </c>
      <c r="D175" s="234">
        <f t="shared" si="42"/>
        <v>0.13928193481276671</v>
      </c>
      <c r="E175" s="234">
        <f t="shared" si="42"/>
        <v>0.14927058241414376</v>
      </c>
      <c r="F175" s="234">
        <f t="shared" si="42"/>
        <v>0.14564211729790191</v>
      </c>
      <c r="G175" s="234">
        <f t="shared" si="42"/>
        <v>0.13874151058588019</v>
      </c>
      <c r="H175" s="234">
        <f t="shared" si="42"/>
        <v>0.13556768438200889</v>
      </c>
      <c r="I175" s="234">
        <f t="shared" si="42"/>
        <v>0.15149216937918358</v>
      </c>
      <c r="J175" s="234">
        <f t="shared" si="42"/>
        <v>0.18886341088639666</v>
      </c>
      <c r="K175" s="234">
        <f t="shared" si="42"/>
        <v>0.1533116383732348</v>
      </c>
      <c r="L175" s="234">
        <f t="shared" si="42"/>
        <v>0.13549885932393371</v>
      </c>
      <c r="M175" s="234">
        <f t="shared" si="42"/>
        <v>0.11208797440327259</v>
      </c>
      <c r="N175" s="234">
        <f t="shared" si="42"/>
        <v>0.12517520855820102</v>
      </c>
      <c r="O175" s="234">
        <f t="shared" si="42"/>
        <v>0.18030535510065304</v>
      </c>
      <c r="P175" s="234">
        <f t="shared" si="42"/>
        <v>0.18709783609959502</v>
      </c>
      <c r="Q175" s="234">
        <f t="shared" si="42"/>
        <v>0.16464709650241452</v>
      </c>
    </row>
    <row r="176" spans="1:17" hidden="1" x14ac:dyDescent="0.25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</row>
    <row r="177" spans="1:17" x14ac:dyDescent="0.2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</row>
    <row r="178" spans="1:17" ht="12.75" x14ac:dyDescent="0.25">
      <c r="A178" s="80" t="s">
        <v>128</v>
      </c>
      <c r="B178" s="233"/>
      <c r="C178" s="233"/>
      <c r="D178" s="233"/>
      <c r="E178" s="233"/>
      <c r="F178" s="233"/>
      <c r="G178" s="233"/>
      <c r="H178" s="233"/>
      <c r="I178" s="233"/>
      <c r="J178" s="233"/>
      <c r="K178" s="233"/>
      <c r="L178" s="233"/>
      <c r="M178" s="233"/>
      <c r="N178" s="233"/>
      <c r="O178" s="233"/>
      <c r="P178" s="233"/>
      <c r="Q178" s="233"/>
    </row>
    <row r="179" spans="1:17" x14ac:dyDescent="0.2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</row>
    <row r="180" spans="1:17" x14ac:dyDescent="0.25">
      <c r="A180" s="78" t="s">
        <v>38</v>
      </c>
      <c r="B180" s="253">
        <f>IF(B$5=0,0,B$5/NMM_fec!B$5)</f>
        <v>0.57099115540219425</v>
      </c>
      <c r="C180" s="253">
        <f>IF(C$5=0,0,C$5/NMM_fec!C$5)</f>
        <v>0.57431093699686819</v>
      </c>
      <c r="D180" s="253">
        <f>IF(D$5=0,0,D$5/NMM_fec!D$5)</f>
        <v>0.57060680076855919</v>
      </c>
      <c r="E180" s="253">
        <f>IF(E$5=0,0,E$5/NMM_fec!E$5)</f>
        <v>0.56936582309973949</v>
      </c>
      <c r="F180" s="253">
        <f>IF(F$5=0,0,F$5/NMM_fec!F$5)</f>
        <v>0.57436188446941638</v>
      </c>
      <c r="G180" s="253">
        <f>IF(G$5=0,0,G$5/NMM_fec!G$5)</f>
        <v>0.57951962850072236</v>
      </c>
      <c r="H180" s="253">
        <f>IF(H$5=0,0,H$5/NMM_fec!H$5)</f>
        <v>0.58979237427234454</v>
      </c>
      <c r="I180" s="253">
        <f>IF(I$5=0,0,I$5/NMM_fec!I$5)</f>
        <v>0.59106819220450368</v>
      </c>
      <c r="J180" s="253">
        <f>IF(J$5=0,0,J$5/NMM_fec!J$5)</f>
        <v>0.59821054951848185</v>
      </c>
      <c r="K180" s="253">
        <f>IF(K$5=0,0,K$5/NMM_fec!K$5)</f>
        <v>0.59387393046153059</v>
      </c>
      <c r="L180" s="253">
        <f>IF(L$5=0,0,L$5/NMM_fec!L$5)</f>
        <v>0.5958476658294507</v>
      </c>
      <c r="M180" s="253">
        <f>IF(M$5=0,0,M$5/NMM_fec!M$5)</f>
        <v>0.6127031799714352</v>
      </c>
      <c r="N180" s="253">
        <f>IF(N$5=0,0,N$5/NMM_fec!N$5)</f>
        <v>0.61052081086889132</v>
      </c>
      <c r="O180" s="253">
        <f>IF(O$5=0,0,O$5/NMM_fec!O$5)</f>
        <v>0.60625804304079156</v>
      </c>
      <c r="P180" s="253">
        <f>IF(P$5=0,0,P$5/NMM_fec!P$5)</f>
        <v>0.60796324336260643</v>
      </c>
      <c r="Q180" s="253">
        <f>IF(Q$5=0,0,Q$5/NMM_fec!Q$5)</f>
        <v>0.62753358912233836</v>
      </c>
    </row>
    <row r="181" spans="1:17" x14ac:dyDescent="0.25">
      <c r="A181" s="132" t="s">
        <v>83</v>
      </c>
      <c r="B181" s="252">
        <f>IF(B$6=0,0,B$6/NMM_fec!B$6)</f>
        <v>0.47482311498841551</v>
      </c>
      <c r="C181" s="252">
        <f>IF(C$6=0,0,C$6/NMM_fec!C$6)</f>
        <v>0.47482311498841562</v>
      </c>
      <c r="D181" s="252">
        <f>IF(D$6=0,0,D$6/NMM_fec!D$6)</f>
        <v>0.47482311498841562</v>
      </c>
      <c r="E181" s="252">
        <f>IF(E$6=0,0,E$6/NMM_fec!E$6)</f>
        <v>0.47482311498841556</v>
      </c>
      <c r="F181" s="252">
        <f>IF(F$6=0,0,F$6/NMM_fec!F$6)</f>
        <v>0.47610256659528388</v>
      </c>
      <c r="G181" s="252">
        <f>IF(G$6=0,0,G$6/NMM_fec!G$6)</f>
        <v>0.48075660677919807</v>
      </c>
      <c r="H181" s="252">
        <f>IF(H$6=0,0,H$6/NMM_fec!H$6)</f>
        <v>0.48913899310083192</v>
      </c>
      <c r="I181" s="252">
        <f>IF(I$6=0,0,I$6/NMM_fec!I$6)</f>
        <v>0.49106458074835152</v>
      </c>
      <c r="J181" s="252">
        <f>IF(J$6=0,0,J$6/NMM_fec!J$6)</f>
        <v>0.49282007583597059</v>
      </c>
      <c r="K181" s="252">
        <f>IF(K$6=0,0,K$6/NMM_fec!K$6)</f>
        <v>0.49282007583597059</v>
      </c>
      <c r="L181" s="252">
        <f>IF(L$6=0,0,L$6/NMM_fec!L$6)</f>
        <v>0.49282007583597059</v>
      </c>
      <c r="M181" s="252">
        <f>IF(M$6=0,0,M$6/NMM_fec!M$6)</f>
        <v>0.49282007583597054</v>
      </c>
      <c r="N181" s="252">
        <f>IF(N$6=0,0,N$6/NMM_fec!N$6)</f>
        <v>0.49282007583597054</v>
      </c>
      <c r="O181" s="252">
        <f>IF(O$6=0,0,O$6/NMM_fec!O$6)</f>
        <v>0.49282007583597054</v>
      </c>
      <c r="P181" s="252">
        <f>IF(P$6=0,0,P$6/NMM_fec!P$6)</f>
        <v>0.49282007583597054</v>
      </c>
      <c r="Q181" s="252">
        <f>IF(Q$6=0,0,Q$6/NMM_fec!Q$6)</f>
        <v>0.50807548709923056</v>
      </c>
    </row>
    <row r="182" spans="1:17" x14ac:dyDescent="0.25">
      <c r="A182" s="76" t="s">
        <v>82</v>
      </c>
      <c r="B182" s="251">
        <f>IF(B$7=0,0,B$7/NMM_fec!B$7)</f>
        <v>0.12346795992363309</v>
      </c>
      <c r="C182" s="251">
        <f>IF(C$7=0,0,C$7/NMM_fec!C$7)</f>
        <v>0.1234679599236331</v>
      </c>
      <c r="D182" s="251">
        <f>IF(D$7=0,0,D$7/NMM_fec!D$7)</f>
        <v>0.12346795992363309</v>
      </c>
      <c r="E182" s="251">
        <f>IF(E$7=0,0,E$7/NMM_fec!E$7)</f>
        <v>0.12346795992363309</v>
      </c>
      <c r="F182" s="251">
        <f>IF(F$7=0,0,F$7/NMM_fec!F$7)</f>
        <v>0.12380065493096205</v>
      </c>
      <c r="G182" s="251">
        <f>IF(G$7=0,0,G$7/NMM_fec!G$7)</f>
        <v>0.12501084211177049</v>
      </c>
      <c r="H182" s="251">
        <f>IF(H$7=0,0,H$7/NMM_fec!H$7)</f>
        <v>0.12719050882502464</v>
      </c>
      <c r="I182" s="251">
        <f>IF(I$7=0,0,I$7/NMM_fec!I$7)</f>
        <v>0.12769121818602364</v>
      </c>
      <c r="J182" s="251">
        <f>IF(J$7=0,0,J$7/NMM_fec!J$7)</f>
        <v>0.12814769848422808</v>
      </c>
      <c r="K182" s="251">
        <f>IF(K$7=0,0,K$7/NMM_fec!K$7)</f>
        <v>0.12814769848422808</v>
      </c>
      <c r="L182" s="251">
        <f>IF(L$7=0,0,L$7/NMM_fec!L$7)</f>
        <v>0.12814769848422808</v>
      </c>
      <c r="M182" s="251">
        <f>IF(M$7=0,0,M$7/NMM_fec!M$7)</f>
        <v>0.12814769848422808</v>
      </c>
      <c r="N182" s="251">
        <f>IF(N$7=0,0,N$7/NMM_fec!N$7)</f>
        <v>0.12814769848422805</v>
      </c>
      <c r="O182" s="251">
        <f>IF(O$7=0,0,O$7/NMM_fec!O$7)</f>
        <v>0.12814769848422808</v>
      </c>
      <c r="P182" s="251">
        <f>IF(P$7=0,0,P$7/NMM_fec!P$7)</f>
        <v>0.12814769848422808</v>
      </c>
      <c r="Q182" s="251">
        <f>IF(Q$7=0,0,Q$7/NMM_fec!Q$7)</f>
        <v>0.13211455360777588</v>
      </c>
    </row>
    <row r="183" spans="1:17" x14ac:dyDescent="0.25">
      <c r="A183" s="76" t="s">
        <v>81</v>
      </c>
      <c r="B183" s="251">
        <f>IF(B$8=0,0,B$8/NMM_fec!B$8)</f>
        <v>0.67720504921856883</v>
      </c>
      <c r="C183" s="251">
        <f>IF(C$8=0,0,C$8/NMM_fec!C$8)</f>
        <v>0.67720504921856883</v>
      </c>
      <c r="D183" s="251">
        <f>IF(D$8=0,0,D$8/NMM_fec!D$8)</f>
        <v>0.67720504921856883</v>
      </c>
      <c r="E183" s="251">
        <f>IF(E$8=0,0,E$8/NMM_fec!E$8)</f>
        <v>0.67720504921856894</v>
      </c>
      <c r="F183" s="251">
        <f>IF(F$8=0,0,F$8/NMM_fec!F$8)</f>
        <v>0.67902983630464642</v>
      </c>
      <c r="G183" s="251">
        <f>IF(G$8=0,0,G$8/NMM_fec!G$8)</f>
        <v>0.68566754919671957</v>
      </c>
      <c r="H183" s="251">
        <f>IF(H$8=0,0,H$8/NMM_fec!H$8)</f>
        <v>0.69762272610854603</v>
      </c>
      <c r="I183" s="251">
        <f>IF(I$8=0,0,I$8/NMM_fec!I$8)</f>
        <v>0.70036904918434051</v>
      </c>
      <c r="J183" s="251">
        <f>IF(J$8=0,0,J$8/NMM_fec!J$8)</f>
        <v>0.70287278183695778</v>
      </c>
      <c r="K183" s="251">
        <f>IF(K$8=0,0,K$8/NMM_fec!K$8)</f>
        <v>0.70287278183695778</v>
      </c>
      <c r="L183" s="251">
        <f>IF(L$8=0,0,L$8/NMM_fec!L$8)</f>
        <v>0.70287278183695778</v>
      </c>
      <c r="M183" s="251">
        <f>IF(M$8=0,0,M$8/NMM_fec!M$8)</f>
        <v>0.70287278183695778</v>
      </c>
      <c r="N183" s="251">
        <f>IF(N$8=0,0,N$8/NMM_fec!N$8)</f>
        <v>0.70287278183695778</v>
      </c>
      <c r="O183" s="251">
        <f>IF(O$8=0,0,O$8/NMM_fec!O$8)</f>
        <v>0.70287278183695778</v>
      </c>
      <c r="P183" s="251">
        <f>IF(P$8=0,0,P$8/NMM_fec!P$8)</f>
        <v>0.70287278183695778</v>
      </c>
      <c r="Q183" s="251">
        <f>IF(Q$8=0,0,Q$8/NMM_fec!Q$8)</f>
        <v>0.72463044528945753</v>
      </c>
    </row>
    <row r="184" spans="1:17" x14ac:dyDescent="0.25">
      <c r="A184" s="76" t="s">
        <v>80</v>
      </c>
      <c r="B184" s="251">
        <f>IF(B$9=0,0,B$9/NMM_fec!B$9)</f>
        <v>0.47111333004001621</v>
      </c>
      <c r="C184" s="251">
        <f>IF(C$9=0,0,C$9/NMM_fec!C$9)</f>
        <v>0.47111333004001621</v>
      </c>
      <c r="D184" s="251">
        <f>IF(D$9=0,0,D$9/NMM_fec!D$9)</f>
        <v>0.47111333004001621</v>
      </c>
      <c r="E184" s="251">
        <f>IF(E$9=0,0,E$9/NMM_fec!E$9)</f>
        <v>0.47111333004001615</v>
      </c>
      <c r="F184" s="251">
        <f>IF(F$9=0,0,F$9/NMM_fec!F$9)</f>
        <v>0.47238278531316868</v>
      </c>
      <c r="G184" s="251">
        <f>IF(G$9=0,0,G$9/NMM_fec!G$9)</f>
        <v>0.47700046356001946</v>
      </c>
      <c r="H184" s="251">
        <f>IF(H$9=0,0,H$9/NMM_fec!H$9)</f>
        <v>0.48531735843941698</v>
      </c>
      <c r="I184" s="251">
        <f>IF(I$9=0,0,I$9/NMM_fec!I$9)</f>
        <v>0.48722790150328843</v>
      </c>
      <c r="J184" s="251">
        <f>IF(J$9=0,0,J$9/NMM_fec!J$9)</f>
        <v>0.48896968093754634</v>
      </c>
      <c r="K184" s="251">
        <f>IF(K$9=0,0,K$9/NMM_fec!K$9)</f>
        <v>0.48896968093754634</v>
      </c>
      <c r="L184" s="251">
        <f>IF(L$9=0,0,L$9/NMM_fec!L$9)</f>
        <v>0.48896968093754639</v>
      </c>
      <c r="M184" s="251">
        <f>IF(M$9=0,0,M$9/NMM_fec!M$9)</f>
        <v>0.48896968093754634</v>
      </c>
      <c r="N184" s="251">
        <f>IF(N$9=0,0,N$9/NMM_fec!N$9)</f>
        <v>0.48896968093754639</v>
      </c>
      <c r="O184" s="251">
        <f>IF(O$9=0,0,O$9/NMM_fec!O$9)</f>
        <v>0.48896968093754639</v>
      </c>
      <c r="P184" s="251">
        <f>IF(P$9=0,0,P$9/NMM_fec!P$9)</f>
        <v>0.48896968093754639</v>
      </c>
      <c r="Q184" s="251">
        <f>IF(Q$9=0,0,Q$9/NMM_fec!Q$9)</f>
        <v>0.50410590193120997</v>
      </c>
    </row>
    <row r="185" spans="1:17" x14ac:dyDescent="0.25">
      <c r="A185" s="129" t="s">
        <v>79</v>
      </c>
      <c r="B185" s="250">
        <f>IF(B$10=0,0,B$10/NMM_fec!B$10)</f>
        <v>0.74459027695093405</v>
      </c>
      <c r="C185" s="250">
        <f>IF(C$10=0,0,C$10/NMM_fec!C$10)</f>
        <v>0.74459027695093405</v>
      </c>
      <c r="D185" s="250">
        <f>IF(D$10=0,0,D$10/NMM_fec!D$10)</f>
        <v>0.74459027695093394</v>
      </c>
      <c r="E185" s="250">
        <f>IF(E$10=0,0,E$10/NMM_fec!E$10)</f>
        <v>0.74459027695093405</v>
      </c>
      <c r="F185" s="250">
        <f>IF(F$10=0,0,F$10/NMM_fec!F$10)</f>
        <v>0.74659663931247688</v>
      </c>
      <c r="G185" s="250">
        <f>IF(G$10=0,0,G$10/NMM_fec!G$10)</f>
        <v>0.75389483723101358</v>
      </c>
      <c r="H185" s="250">
        <f>IF(H$10=0,0,H$10/NMM_fec!H$10)</f>
        <v>0.76703961295004586</v>
      </c>
      <c r="I185" s="250">
        <f>IF(I$10=0,0,I$10/NMM_fec!I$10)</f>
        <v>0.77005920865737587</v>
      </c>
      <c r="J185" s="250">
        <f>IF(J$10=0,0,J$10/NMM_fec!J$10)</f>
        <v>0.77281207500321103</v>
      </c>
      <c r="K185" s="250">
        <f>IF(K$10=0,0,K$10/NMM_fec!K$10)</f>
        <v>0.77281207500321103</v>
      </c>
      <c r="L185" s="250">
        <f>IF(L$10=0,0,L$10/NMM_fec!L$10)</f>
        <v>0.77281207500321092</v>
      </c>
      <c r="M185" s="250">
        <f>IF(M$10=0,0,M$10/NMM_fec!M$10)</f>
        <v>0.77281207500321092</v>
      </c>
      <c r="N185" s="250">
        <f>IF(N$10=0,0,N$10/NMM_fec!N$10)</f>
        <v>0.77281207500321081</v>
      </c>
      <c r="O185" s="250">
        <f>IF(O$10=0,0,O$10/NMM_fec!O$10)</f>
        <v>0.77281207500321103</v>
      </c>
      <c r="P185" s="250">
        <f>IF(P$10=0,0,P$10/NMM_fec!P$10)</f>
        <v>0.77281207500321092</v>
      </c>
      <c r="Q185" s="250">
        <f>IF(Q$10=0,0,Q$10/NMM_fec!Q$10)</f>
        <v>0.79673473280766161</v>
      </c>
    </row>
    <row r="186" spans="1:17" x14ac:dyDescent="0.25">
      <c r="A186" s="127" t="s">
        <v>214</v>
      </c>
      <c r="B186" s="248">
        <f>IF(B$15=0,0,B$15/NMM_fec!B$15)</f>
        <v>0.66288717754512227</v>
      </c>
      <c r="C186" s="248">
        <f>IF(C$15=0,0,C$15/NMM_fec!C$15)</f>
        <v>0.66288717754512227</v>
      </c>
      <c r="D186" s="248">
        <f>IF(D$15=0,0,D$15/NMM_fec!D$15)</f>
        <v>0.66288717754512239</v>
      </c>
      <c r="E186" s="248">
        <f>IF(E$15=0,0,E$15/NMM_fec!E$15)</f>
        <v>0.66288717754512239</v>
      </c>
      <c r="F186" s="248">
        <f>IF(F$15=0,0,F$15/NMM_fec!F$15)</f>
        <v>0.66467338389799369</v>
      </c>
      <c r="G186" s="248">
        <f>IF(G$15=0,0,G$15/NMM_fec!G$15)</f>
        <v>0.67117075831872253</v>
      </c>
      <c r="H186" s="248">
        <f>IF(H$15=0,0,H$15/NMM_fec!H$15)</f>
        <v>0.68287317177425999</v>
      </c>
      <c r="I186" s="248">
        <f>IF(I$15=0,0,I$15/NMM_fec!I$15)</f>
        <v>0.68556143045520312</v>
      </c>
      <c r="J186" s="248">
        <f>IF(J$15=0,0,J$15/NMM_fec!J$15)</f>
        <v>0.68801222770388915</v>
      </c>
      <c r="K186" s="248">
        <f>IF(K$15=0,0,K$15/NMM_fec!K$15)</f>
        <v>0.68801222770388915</v>
      </c>
      <c r="L186" s="248">
        <f>IF(L$15=0,0,L$15/NMM_fec!L$15)</f>
        <v>0.68801222770388915</v>
      </c>
      <c r="M186" s="248">
        <f>IF(M$15=0,0,M$15/NMM_fec!M$15)</f>
        <v>0.68801222770388926</v>
      </c>
      <c r="N186" s="248">
        <f>IF(N$15=0,0,N$15/NMM_fec!N$15)</f>
        <v>0.68801222770388926</v>
      </c>
      <c r="O186" s="248">
        <f>IF(O$15=0,0,O$15/NMM_fec!O$15)</f>
        <v>0.68801222770388915</v>
      </c>
      <c r="P186" s="248">
        <f>IF(P$15=0,0,P$15/NMM_fec!P$15)</f>
        <v>0.68801222770388915</v>
      </c>
      <c r="Q186" s="248">
        <f>IF(Q$15=0,0,Q$15/NMM_fec!Q$15)</f>
        <v>0.70930987770317189</v>
      </c>
    </row>
    <row r="187" spans="1:17" x14ac:dyDescent="0.25">
      <c r="A187" s="127" t="s">
        <v>213</v>
      </c>
      <c r="B187" s="249">
        <f>IF(B$16=0,0,B$16/NMM_fec!B$16)</f>
        <v>0.40819606172849332</v>
      </c>
      <c r="C187" s="249">
        <f>IF(C$16=0,0,C$16/NMM_fec!C$16)</f>
        <v>0.4078892070366465</v>
      </c>
      <c r="D187" s="249">
        <f>IF(D$16=0,0,D$16/NMM_fec!D$16)</f>
        <v>0.40816704454185149</v>
      </c>
      <c r="E187" s="249">
        <f>IF(E$16=0,0,E$16/NMM_fec!E$16)</f>
        <v>0.40848002678398287</v>
      </c>
      <c r="F187" s="249">
        <f>IF(F$16=0,0,F$16/NMM_fec!F$16)</f>
        <v>0.40950046588041372</v>
      </c>
      <c r="G187" s="249">
        <f>IF(G$16=0,0,G$16/NMM_fec!G$16)</f>
        <v>0.41357425347079196</v>
      </c>
      <c r="H187" s="249">
        <f>IF(H$16=0,0,H$16/NMM_fec!H$16)</f>
        <v>0.4207754491804116</v>
      </c>
      <c r="I187" s="249">
        <f>IF(I$16=0,0,I$16/NMM_fec!I$16)</f>
        <v>0.42230654663192674</v>
      </c>
      <c r="J187" s="249">
        <f>IF(J$16=0,0,J$16/NMM_fec!J$16)</f>
        <v>0.423793568175103</v>
      </c>
      <c r="K187" s="249">
        <f>IF(K$16=0,0,K$16/NMM_fec!K$16)</f>
        <v>0.42387636767821557</v>
      </c>
      <c r="L187" s="249">
        <f>IF(L$16=0,0,L$16/NMM_fec!L$16)</f>
        <v>0.42381771609891411</v>
      </c>
      <c r="M187" s="249">
        <f>IF(M$16=0,0,M$16/NMM_fec!M$16)</f>
        <v>0.42362029487436487</v>
      </c>
      <c r="N187" s="249">
        <f>IF(N$16=0,0,N$16/NMM_fec!N$16)</f>
        <v>0.42362029487436487</v>
      </c>
      <c r="O187" s="249">
        <f>IF(O$16=0,0,O$16/NMM_fec!O$16)</f>
        <v>0.42362029487436492</v>
      </c>
      <c r="P187" s="249">
        <f>IF(P$16=0,0,P$16/NMM_fec!P$16)</f>
        <v>0.42362029487436481</v>
      </c>
      <c r="Q187" s="249">
        <f>IF(Q$16=0,0,Q$16/NMM_fec!Q$16)</f>
        <v>0.43673360363478742</v>
      </c>
    </row>
    <row r="188" spans="1:17" x14ac:dyDescent="0.25">
      <c r="A188" s="127" t="s">
        <v>212</v>
      </c>
      <c r="B188" s="249">
        <f>IF(B$36=0,0,B$36/NMM_fec!B$36)</f>
        <v>0.65962067290052318</v>
      </c>
      <c r="C188" s="249">
        <f>IF(C$36=0,0,C$36/NMM_fec!C$36)</f>
        <v>0.66560902166943847</v>
      </c>
      <c r="D188" s="249">
        <f>IF(D$36=0,0,D$36/NMM_fec!D$36)</f>
        <v>0.65896704819420304</v>
      </c>
      <c r="E188" s="249">
        <f>IF(E$36=0,0,E$36/NMM_fec!E$36)</f>
        <v>0.65660660298262163</v>
      </c>
      <c r="F188" s="249">
        <f>IF(F$36=0,0,F$36/NMM_fec!F$36)</f>
        <v>0.66447309432878066</v>
      </c>
      <c r="G188" s="249">
        <f>IF(G$36=0,0,G$36/NMM_fec!G$36)</f>
        <v>0.67012692751403735</v>
      </c>
      <c r="H188" s="249">
        <f>IF(H$36=0,0,H$36/NMM_fec!H$36)</f>
        <v>0.68211127276229488</v>
      </c>
      <c r="I188" s="249">
        <f>IF(I$36=0,0,I$36/NMM_fec!I$36)</f>
        <v>0.68304623893240923</v>
      </c>
      <c r="J188" s="249">
        <f>IF(J$36=0,0,J$36/NMM_fec!J$36)</f>
        <v>0.69428828333735149</v>
      </c>
      <c r="K188" s="249">
        <f>IF(K$36=0,0,K$36/NMM_fec!K$36)</f>
        <v>0.68666129331745773</v>
      </c>
      <c r="L188" s="249">
        <f>IF(L$36=0,0,L$36/NMM_fec!L$36)</f>
        <v>0.69014547553561179</v>
      </c>
      <c r="M188" s="249">
        <f>IF(M$36=0,0,M$36/NMM_fec!M$36)</f>
        <v>0.7197134636241983</v>
      </c>
      <c r="N188" s="249">
        <f>IF(N$36=0,0,N$36/NMM_fec!N$36)</f>
        <v>0.71590086374720863</v>
      </c>
      <c r="O188" s="249">
        <f>IF(O$36=0,0,O$36/NMM_fec!O$36)</f>
        <v>0.70845380629111454</v>
      </c>
      <c r="P188" s="249">
        <f>IF(P$36=0,0,P$36/NMM_fec!P$36)</f>
        <v>0.71143279207753152</v>
      </c>
      <c r="Q188" s="249">
        <f>IF(Q$36=0,0,Q$36/NMM_fec!Q$36)</f>
        <v>0.73476680023041985</v>
      </c>
    </row>
    <row r="189" spans="1:17" x14ac:dyDescent="0.25">
      <c r="A189" s="72" t="s">
        <v>211</v>
      </c>
      <c r="B189" s="247">
        <f>IF(B$44=0,0,B$44/NMM_fec!B$44)</f>
        <v>0.69971424296429574</v>
      </c>
      <c r="C189" s="247">
        <f>IF(C$44=0,0,C$44/NMM_fec!C$44)</f>
        <v>0.69971424296429574</v>
      </c>
      <c r="D189" s="247">
        <f>IF(D$44=0,0,D$44/NMM_fec!D$44)</f>
        <v>0.69971424296429585</v>
      </c>
      <c r="E189" s="247">
        <f>IF(E$44=0,0,E$44/NMM_fec!E$44)</f>
        <v>0.69971424296429563</v>
      </c>
      <c r="F189" s="247">
        <f>IF(F$44=0,0,F$44/NMM_fec!F$44)</f>
        <v>0.70159968300343778</v>
      </c>
      <c r="G189" s="247">
        <f>IF(G$44=0,0,G$44/NMM_fec!G$44)</f>
        <v>0.70845802266976265</v>
      </c>
      <c r="H189" s="247">
        <f>IF(H$44=0,0,H$44/NMM_fec!H$44)</f>
        <v>0.72081057020616335</v>
      </c>
      <c r="I189" s="247">
        <f>IF(I$44=0,0,I$44/NMM_fec!I$44)</f>
        <v>0.72364817659160341</v>
      </c>
      <c r="J189" s="247">
        <f>IF(J$44=0,0,J$44/NMM_fec!J$44)</f>
        <v>0.72623512924299405</v>
      </c>
      <c r="K189" s="247">
        <f>IF(K$44=0,0,K$44/NMM_fec!K$44)</f>
        <v>0.72623512924299383</v>
      </c>
      <c r="L189" s="247">
        <f>IF(L$44=0,0,L$44/NMM_fec!L$44)</f>
        <v>0.72623512924299405</v>
      </c>
      <c r="M189" s="247">
        <f>IF(M$44=0,0,M$44/NMM_fec!M$44)</f>
        <v>0.72623512924299405</v>
      </c>
      <c r="N189" s="247">
        <f>IF(N$44=0,0,N$44/NMM_fec!N$44)</f>
        <v>0.72623512924299405</v>
      </c>
      <c r="O189" s="247">
        <f>IF(O$44=0,0,O$44/NMM_fec!O$44)</f>
        <v>0.72623512924299405</v>
      </c>
      <c r="P189" s="247">
        <f>IF(P$44=0,0,P$44/NMM_fec!P$44)</f>
        <v>0.72623512924299405</v>
      </c>
      <c r="Q189" s="247">
        <f>IF(Q$44=0,0,Q$44/NMM_fec!Q$44)</f>
        <v>0.74871598202001499</v>
      </c>
    </row>
    <row r="190" spans="1:17" x14ac:dyDescent="0.2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</row>
    <row r="191" spans="1:17" x14ac:dyDescent="0.25">
      <c r="A191" s="78" t="s">
        <v>37</v>
      </c>
      <c r="B191" s="253">
        <f>IF(B$47=0,0,B$47/NMM_fec!B$47)</f>
        <v>0.44564789159499507</v>
      </c>
      <c r="C191" s="253">
        <f>IF(C$47=0,0,C$47/NMM_fec!C$47)</f>
        <v>0.45424113800594274</v>
      </c>
      <c r="D191" s="253">
        <f>IF(D$47=0,0,D$47/NMM_fec!D$47)</f>
        <v>0.44908872208036427</v>
      </c>
      <c r="E191" s="253">
        <f>IF(E$47=0,0,E$47/NMM_fec!E$47)</f>
        <v>0.45074188284985056</v>
      </c>
      <c r="F191" s="253">
        <f>IF(F$47=0,0,F$47/NMM_fec!F$47)</f>
        <v>0.45597508764584116</v>
      </c>
      <c r="G191" s="253">
        <f>IF(G$47=0,0,G$47/NMM_fec!G$47)</f>
        <v>0.45018617831903551</v>
      </c>
      <c r="H191" s="253">
        <f>IF(H$47=0,0,H$47/NMM_fec!H$47)</f>
        <v>0.45254586983476508</v>
      </c>
      <c r="I191" s="253">
        <f>IF(I$47=0,0,I$47/NMM_fec!I$47)</f>
        <v>0.46463024026666527</v>
      </c>
      <c r="J191" s="253">
        <f>IF(J$47=0,0,J$47/NMM_fec!J$47)</f>
        <v>0.48717045118589353</v>
      </c>
      <c r="K191" s="253">
        <f>IF(K$47=0,0,K$47/NMM_fec!K$47)</f>
        <v>0.48004852570013284</v>
      </c>
      <c r="L191" s="253">
        <f>IF(L$47=0,0,L$47/NMM_fec!L$47)</f>
        <v>0.50992338746310162</v>
      </c>
      <c r="M191" s="253">
        <f>IF(M$47=0,0,M$47/NMM_fec!M$47)</f>
        <v>0.53563135078556146</v>
      </c>
      <c r="N191" s="253">
        <f>IF(N$47=0,0,N$47/NMM_fec!N$47)</f>
        <v>0.5428012054748681</v>
      </c>
      <c r="O191" s="253">
        <f>IF(O$47=0,0,O$47/NMM_fec!O$47)</f>
        <v>0.56423453382423849</v>
      </c>
      <c r="P191" s="253">
        <f>IF(P$47=0,0,P$47/NMM_fec!P$47)</f>
        <v>0.56569104557069372</v>
      </c>
      <c r="Q191" s="253">
        <f>IF(Q$47=0,0,Q$47/NMM_fec!Q$47)</f>
        <v>0.55922415577506035</v>
      </c>
    </row>
    <row r="192" spans="1:17" x14ac:dyDescent="0.25">
      <c r="A192" s="132" t="s">
        <v>83</v>
      </c>
      <c r="B192" s="252">
        <f>IF(B$48=0,0,B$48/NMM_fec!B$48)</f>
        <v>0.39042263680158701</v>
      </c>
      <c r="C192" s="252">
        <f>IF(C$48=0,0,C$48/NMM_fec!C$48)</f>
        <v>0.3928143320527992</v>
      </c>
      <c r="D192" s="252">
        <f>IF(D$48=0,0,D$48/NMM_fec!D$48)</f>
        <v>0.39281433205279925</v>
      </c>
      <c r="E192" s="252">
        <f>IF(E$48=0,0,E$48/NMM_fec!E$48)</f>
        <v>0.39281433205279925</v>
      </c>
      <c r="F192" s="252">
        <f>IF(F$48=0,0,F$48/NMM_fec!F$48)</f>
        <v>0.39908578467519218</v>
      </c>
      <c r="G192" s="252">
        <f>IF(G$48=0,0,G$48/NMM_fec!G$48)</f>
        <v>0.40447142285007426</v>
      </c>
      <c r="H192" s="252">
        <f>IF(H$48=0,0,H$48/NMM_fec!H$48)</f>
        <v>0.40447142285007426</v>
      </c>
      <c r="I192" s="252">
        <f>IF(I$48=0,0,I$48/NMM_fec!I$48)</f>
        <v>0.40543781909038595</v>
      </c>
      <c r="J192" s="252">
        <f>IF(J$48=0,0,J$48/NMM_fec!J$48)</f>
        <v>0.41796135485557701</v>
      </c>
      <c r="K192" s="252">
        <f>IF(K$48=0,0,K$48/NMM_fec!K$48)</f>
        <v>0.42100649422472375</v>
      </c>
      <c r="L192" s="252">
        <f>IF(L$48=0,0,L$48/NMM_fec!L$48)</f>
        <v>0.45166267299575286</v>
      </c>
      <c r="M192" s="252">
        <f>IF(M$48=0,0,M$48/NMM_fec!M$48)</f>
        <v>0.48593097538486496</v>
      </c>
      <c r="N192" s="252">
        <f>IF(N$48=0,0,N$48/NMM_fec!N$48)</f>
        <v>0.48593097538486502</v>
      </c>
      <c r="O192" s="252">
        <f>IF(O$48=0,0,O$48/NMM_fec!O$48)</f>
        <v>0.48593097538486496</v>
      </c>
      <c r="P192" s="252">
        <f>IF(P$48=0,0,P$48/NMM_fec!P$48)</f>
        <v>0.48593097538486496</v>
      </c>
      <c r="Q192" s="252">
        <f>IF(Q$48=0,0,Q$48/NMM_fec!Q$48)</f>
        <v>0.4859309753848649</v>
      </c>
    </row>
    <row r="193" spans="1:17" x14ac:dyDescent="0.25">
      <c r="A193" s="76" t="s">
        <v>82</v>
      </c>
      <c r="B193" s="251">
        <f>IF(B$49=0,0,B$49/NMM_fec!B$49)</f>
        <v>0.101850875635688</v>
      </c>
      <c r="C193" s="251">
        <f>IF(C$49=0,0,C$49/NMM_fec!C$49)</f>
        <v>0.10247480527661572</v>
      </c>
      <c r="D193" s="251">
        <f>IF(D$49=0,0,D$49/NMM_fec!D$49)</f>
        <v>0.10247480527661572</v>
      </c>
      <c r="E193" s="251">
        <f>IF(E$49=0,0,E$49/NMM_fec!E$49)</f>
        <v>0.10247480527661572</v>
      </c>
      <c r="F193" s="251">
        <f>IF(F$49=0,0,F$49/NMM_fec!F$49)</f>
        <v>0.10411086036381875</v>
      </c>
      <c r="G193" s="251">
        <f>IF(G$49=0,0,G$49/NMM_fec!G$49)</f>
        <v>0.10551583003581932</v>
      </c>
      <c r="H193" s="251">
        <f>IF(H$49=0,0,H$49/NMM_fec!H$49)</f>
        <v>0.10551583003581932</v>
      </c>
      <c r="I193" s="251">
        <f>IF(I$49=0,0,I$49/NMM_fec!I$49)</f>
        <v>0.10576793709624267</v>
      </c>
      <c r="J193" s="251">
        <f>IF(J$49=0,0,J$49/NMM_fec!J$49)</f>
        <v>0.1090349942889018</v>
      </c>
      <c r="K193" s="251">
        <f>IF(K$49=0,0,K$49/NMM_fec!K$49)</f>
        <v>0.10982939011011009</v>
      </c>
      <c r="L193" s="251">
        <f>IF(L$49=0,0,L$49/NMM_fec!L$49)</f>
        <v>0.11782677129951148</v>
      </c>
      <c r="M193" s="251">
        <f>IF(M$49=0,0,M$49/NMM_fec!M$49)</f>
        <v>0.12676645941153392</v>
      </c>
      <c r="N193" s="251">
        <f>IF(N$49=0,0,N$49/NMM_fec!N$49)</f>
        <v>0.12676645941153392</v>
      </c>
      <c r="O193" s="251">
        <f>IF(O$49=0,0,O$49/NMM_fec!O$49)</f>
        <v>0.12676645941153394</v>
      </c>
      <c r="P193" s="251">
        <f>IF(P$49=0,0,P$49/NMM_fec!P$49)</f>
        <v>0.12676645941153392</v>
      </c>
      <c r="Q193" s="251">
        <f>IF(Q$49=0,0,Q$49/NMM_fec!Q$49)</f>
        <v>0.12676645941153392</v>
      </c>
    </row>
    <row r="194" spans="1:17" x14ac:dyDescent="0.25">
      <c r="A194" s="76" t="s">
        <v>81</v>
      </c>
      <c r="B194" s="251">
        <f>IF(B$50=0,0,B$50/NMM_fec!B$50)</f>
        <v>0.55703025935633421</v>
      </c>
      <c r="C194" s="251">
        <f>IF(C$50=0,0,C$50/NMM_fec!C$50)</f>
        <v>0.56044257847030254</v>
      </c>
      <c r="D194" s="251">
        <f>IF(D$50=0,0,D$50/NMM_fec!D$50)</f>
        <v>0.56044257847030265</v>
      </c>
      <c r="E194" s="251">
        <f>IF(E$50=0,0,E$50/NMM_fec!E$50)</f>
        <v>0.56044257847030254</v>
      </c>
      <c r="F194" s="251">
        <f>IF(F$50=0,0,F$50/NMM_fec!F$50)</f>
        <v>0.56939028936486302</v>
      </c>
      <c r="G194" s="251">
        <f>IF(G$50=0,0,G$50/NMM_fec!G$50)</f>
        <v>0.57707417638004765</v>
      </c>
      <c r="H194" s="251">
        <f>IF(H$50=0,0,H$50/NMM_fec!H$50)</f>
        <v>0.57707417638004777</v>
      </c>
      <c r="I194" s="251">
        <f>IF(I$50=0,0,I$50/NMM_fec!I$50)</f>
        <v>0.57845296925125977</v>
      </c>
      <c r="J194" s="251">
        <f>IF(J$50=0,0,J$50/NMM_fec!J$50)</f>
        <v>0.59632075589521882</v>
      </c>
      <c r="K194" s="251">
        <f>IF(K$50=0,0,K$50/NMM_fec!K$50)</f>
        <v>0.60066536763819522</v>
      </c>
      <c r="L194" s="251">
        <f>IF(L$50=0,0,L$50/NMM_fec!L$50)</f>
        <v>0.64440365943293754</v>
      </c>
      <c r="M194" s="251">
        <f>IF(M$50=0,0,M$50/NMM_fec!M$50)</f>
        <v>0.69329550014147001</v>
      </c>
      <c r="N194" s="251">
        <f>IF(N$50=0,0,N$50/NMM_fec!N$50)</f>
        <v>0.6932955001414699</v>
      </c>
      <c r="O194" s="251">
        <f>IF(O$50=0,0,O$50/NMM_fec!O$50)</f>
        <v>0.69329550014147001</v>
      </c>
      <c r="P194" s="251">
        <f>IF(P$50=0,0,P$50/NMM_fec!P$50)</f>
        <v>0.69329550014147001</v>
      </c>
      <c r="Q194" s="251">
        <f>IF(Q$50=0,0,Q$50/NMM_fec!Q$50)</f>
        <v>0.69329550014146979</v>
      </c>
    </row>
    <row r="195" spans="1:17" x14ac:dyDescent="0.25">
      <c r="A195" s="76" t="s">
        <v>80</v>
      </c>
      <c r="B195" s="251">
        <f>IF(B$51=0,0,B$51/NMM_fec!B$51)</f>
        <v>0.38859274614017214</v>
      </c>
      <c r="C195" s="251">
        <f>IF(C$51=0,0,C$51/NMM_fec!C$51)</f>
        <v>0.39097323163971376</v>
      </c>
      <c r="D195" s="251">
        <f>IF(D$51=0,0,D$51/NMM_fec!D$51)</f>
        <v>0.3909732316397137</v>
      </c>
      <c r="E195" s="251">
        <f>IF(E$51=0,0,E$51/NMM_fec!E$51)</f>
        <v>0.39097323163971376</v>
      </c>
      <c r="F195" s="251">
        <f>IF(F$51=0,0,F$51/NMM_fec!F$51)</f>
        <v>0.3972152902887417</v>
      </c>
      <c r="G195" s="251">
        <f>IF(G$51=0,0,G$51/NMM_fec!G$51)</f>
        <v>0.40257568625665874</v>
      </c>
      <c r="H195" s="251">
        <f>IF(H$51=0,0,H$51/NMM_fec!H$51)</f>
        <v>0.40257568625665874</v>
      </c>
      <c r="I195" s="251">
        <f>IF(I$51=0,0,I$51/NMM_fec!I$51)</f>
        <v>0.40353755304788452</v>
      </c>
      <c r="J195" s="251">
        <f>IF(J$51=0,0,J$51/NMM_fec!J$51)</f>
        <v>0.41600239165009256</v>
      </c>
      <c r="K195" s="251">
        <f>IF(K$51=0,0,K$51/NMM_fec!K$51)</f>
        <v>0.41903325860885871</v>
      </c>
      <c r="L195" s="251">
        <f>IF(L$51=0,0,L$51/NMM_fec!L$51)</f>
        <v>0.44954575345902881</v>
      </c>
      <c r="M195" s="251">
        <f>IF(M$51=0,0,M$51/NMM_fec!M$51)</f>
        <v>0.48365344209111572</v>
      </c>
      <c r="N195" s="251">
        <f>IF(N$51=0,0,N$51/NMM_fec!N$51)</f>
        <v>0.48365344209111572</v>
      </c>
      <c r="O195" s="251">
        <f>IF(O$51=0,0,O$51/NMM_fec!O$51)</f>
        <v>0.48365344209111572</v>
      </c>
      <c r="P195" s="251">
        <f>IF(P$51=0,0,P$51/NMM_fec!P$51)</f>
        <v>0.48365344209111577</v>
      </c>
      <c r="Q195" s="251">
        <f>IF(Q$51=0,0,Q$51/NMM_fec!Q$51)</f>
        <v>0.48365344209111577</v>
      </c>
    </row>
    <row r="196" spans="1:17" x14ac:dyDescent="0.25">
      <c r="A196" s="129" t="s">
        <v>79</v>
      </c>
      <c r="B196" s="250">
        <f>IF(B$52=0,0,B$52/NMM_fec!B$52)</f>
        <v>0.61252361900923025</v>
      </c>
      <c r="C196" s="250">
        <f>IF(C$52=0,0,C$52/NMM_fec!C$52)</f>
        <v>0.61627588563711078</v>
      </c>
      <c r="D196" s="250">
        <f>IF(D$52=0,0,D$52/NMM_fec!D$52)</f>
        <v>0.61627588563711067</v>
      </c>
      <c r="E196" s="250">
        <f>IF(E$52=0,0,E$52/NMM_fec!E$52)</f>
        <v>0.61627588563711055</v>
      </c>
      <c r="F196" s="250">
        <f>IF(F$52=0,0,F$52/NMM_fec!F$52)</f>
        <v>0.62611499970125062</v>
      </c>
      <c r="G196" s="250">
        <f>IF(G$52=0,0,G$52/NMM_fec!G$52)</f>
        <v>0.6345643832015968</v>
      </c>
      <c r="H196" s="250">
        <f>IF(H$52=0,0,H$52/NMM_fec!H$52)</f>
        <v>0.6345643832015968</v>
      </c>
      <c r="I196" s="250">
        <f>IF(I$52=0,0,I$52/NMM_fec!I$52)</f>
        <v>0.63608053638206286</v>
      </c>
      <c r="J196" s="250">
        <f>IF(J$52=0,0,J$52/NMM_fec!J$52)</f>
        <v>0.65572837625253821</v>
      </c>
      <c r="K196" s="250">
        <f>IF(K$52=0,0,K$52/NMM_fec!K$52)</f>
        <v>0.66050581385722595</v>
      </c>
      <c r="L196" s="250">
        <f>IF(L$52=0,0,L$52/NMM_fec!L$52)</f>
        <v>0.70860147173109933</v>
      </c>
      <c r="M196" s="250">
        <f>IF(M$52=0,0,M$52/NMM_fec!M$52)</f>
        <v>0.76236409361346935</v>
      </c>
      <c r="N196" s="250">
        <f>IF(N$52=0,0,N$52/NMM_fec!N$52)</f>
        <v>0.76236409361346935</v>
      </c>
      <c r="O196" s="250">
        <f>IF(O$52=0,0,O$52/NMM_fec!O$52)</f>
        <v>0.76236409361346935</v>
      </c>
      <c r="P196" s="250">
        <f>IF(P$52=0,0,P$52/NMM_fec!P$52)</f>
        <v>0.76236409361346946</v>
      </c>
      <c r="Q196" s="250">
        <f>IF(Q$52=0,0,Q$52/NMM_fec!Q$52)</f>
        <v>0.76236409361346924</v>
      </c>
    </row>
    <row r="197" spans="1:17" x14ac:dyDescent="0.25">
      <c r="A197" s="127" t="s">
        <v>210</v>
      </c>
      <c r="B197" s="249">
        <f>IF(B$57=0,0,B$57/NMM_fec!B$57)</f>
        <v>0.47166932160255903</v>
      </c>
      <c r="C197" s="249">
        <f>IF(C$57=0,0,C$57/NMM_fec!C$57)</f>
        <v>0.47455872700656127</v>
      </c>
      <c r="D197" s="249">
        <f>IF(D$57=0,0,D$57/NMM_fec!D$57)</f>
        <v>0.47455872700656127</v>
      </c>
      <c r="E197" s="249">
        <f>IF(E$57=0,0,E$57/NMM_fec!E$57)</f>
        <v>0.47455872700656127</v>
      </c>
      <c r="F197" s="249">
        <f>IF(F$57=0,0,F$57/NMM_fec!F$57)</f>
        <v>0.48213526464817852</v>
      </c>
      <c r="G197" s="249">
        <f>IF(G$57=0,0,G$57/NMM_fec!G$57)</f>
        <v>0.48864165045908731</v>
      </c>
      <c r="H197" s="249">
        <f>IF(H$57=0,0,H$57/NMM_fec!H$57)</f>
        <v>0.48864165045908725</v>
      </c>
      <c r="I197" s="249">
        <f>IF(I$57=0,0,I$57/NMM_fec!I$57)</f>
        <v>0.48980915309879391</v>
      </c>
      <c r="J197" s="249">
        <f>IF(J$57=0,0,J$57/NMM_fec!J$57)</f>
        <v>0.50493882812692248</v>
      </c>
      <c r="K197" s="249">
        <f>IF(K$57=0,0,K$57/NMM_fec!K$57)</f>
        <v>0.50861765892473976</v>
      </c>
      <c r="L197" s="249">
        <f>IF(L$57=0,0,L$57/NMM_fec!L$57)</f>
        <v>0.54565336761805117</v>
      </c>
      <c r="M197" s="249">
        <f>IF(M$57=0,0,M$57/NMM_fec!M$57)</f>
        <v>0.58705288039414572</v>
      </c>
      <c r="N197" s="249">
        <f>IF(N$57=0,0,N$57/NMM_fec!N$57)</f>
        <v>0.58705288039414572</v>
      </c>
      <c r="O197" s="249">
        <f>IF(O$57=0,0,O$57/NMM_fec!O$57)</f>
        <v>0.5870528803941456</v>
      </c>
      <c r="P197" s="249">
        <f>IF(P$57=0,0,P$57/NMM_fec!P$57)</f>
        <v>0.58705288039414572</v>
      </c>
      <c r="Q197" s="249">
        <f>IF(Q$57=0,0,Q$57/NMM_fec!Q$57)</f>
        <v>0.58705288039414572</v>
      </c>
    </row>
    <row r="198" spans="1:17" x14ac:dyDescent="0.25">
      <c r="A198" s="127" t="s">
        <v>209</v>
      </c>
      <c r="B198" s="249">
        <f>IF(B$58=0,0,B$58/NMM_fec!B$58)</f>
        <v>0.32765959965346075</v>
      </c>
      <c r="C198" s="249">
        <f>IF(C$58=0,0,C$58/NMM_fec!C$58)</f>
        <v>0.33214185905308546</v>
      </c>
      <c r="D198" s="249">
        <f>IF(D$58=0,0,D$58/NMM_fec!D$58)</f>
        <v>0.32990855993359708</v>
      </c>
      <c r="E198" s="249">
        <f>IF(E$58=0,0,E$58/NMM_fec!E$58)</f>
        <v>0.33052424929473467</v>
      </c>
      <c r="F198" s="249">
        <f>IF(F$58=0,0,F$58/NMM_fec!F$58)</f>
        <v>0.33558828953615405</v>
      </c>
      <c r="G198" s="249">
        <f>IF(G$58=0,0,G$58/NMM_fec!G$58)</f>
        <v>0.33968851376109815</v>
      </c>
      <c r="H198" s="249">
        <f>IF(H$58=0,0,H$58/NMM_fec!H$58)</f>
        <v>0.33950173570120906</v>
      </c>
      <c r="I198" s="249">
        <f>IF(I$58=0,0,I$58/NMM_fec!I$58)</f>
        <v>0.34130478203013032</v>
      </c>
      <c r="J198" s="249">
        <f>IF(J$58=0,0,J$58/NMM_fec!J$58)</f>
        <v>0.3558351505440262</v>
      </c>
      <c r="K198" s="249">
        <f>IF(K$58=0,0,K$58/NMM_fec!K$58)</f>
        <v>0.35463724726195001</v>
      </c>
      <c r="L198" s="249">
        <f>IF(L$58=0,0,L$58/NMM_fec!L$58)</f>
        <v>0.37920486278582988</v>
      </c>
      <c r="M198" s="249">
        <f>IF(M$58=0,0,M$58/NMM_fec!M$58)</f>
        <v>0.40609651572747374</v>
      </c>
      <c r="N198" s="249">
        <f>IF(N$58=0,0,N$58/NMM_fec!N$58)</f>
        <v>0.40663365727154682</v>
      </c>
      <c r="O198" s="249">
        <f>IF(O$58=0,0,O$58/NMM_fec!O$58)</f>
        <v>0.41132540687149094</v>
      </c>
      <c r="P198" s="249">
        <f>IF(P$58=0,0,P$58/NMM_fec!P$58)</f>
        <v>0.41130485732713734</v>
      </c>
      <c r="Q198" s="249">
        <f>IF(Q$58=0,0,Q$58/NMM_fec!Q$58)</f>
        <v>0.42114386352911087</v>
      </c>
    </row>
    <row r="199" spans="1:17" x14ac:dyDescent="0.25">
      <c r="A199" s="127" t="s">
        <v>208</v>
      </c>
      <c r="B199" s="249">
        <f>IF(B$77=0,0,B$77/NMM_fec!B$77)</f>
        <v>0.47248621357211323</v>
      </c>
      <c r="C199" s="249">
        <f>IF(C$77=0,0,C$77/NMM_fec!C$77)</f>
        <v>0.47608911028543882</v>
      </c>
      <c r="D199" s="249">
        <f>IF(D$77=0,0,D$77/NMM_fec!D$77)</f>
        <v>0.47546785029910965</v>
      </c>
      <c r="E199" s="249">
        <f>IF(E$77=0,0,E$77/NMM_fec!E$77)</f>
        <v>0.47566927423120225</v>
      </c>
      <c r="F199" s="249">
        <f>IF(F$77=0,0,F$77/NMM_fec!F$77)</f>
        <v>0.48110042112523443</v>
      </c>
      <c r="G199" s="249">
        <f>IF(G$77=0,0,G$77/NMM_fec!G$77)</f>
        <v>0.47144024314826022</v>
      </c>
      <c r="H199" s="249">
        <f>IF(H$77=0,0,H$77/NMM_fec!H$77)</f>
        <v>0.47567114065621863</v>
      </c>
      <c r="I199" s="249">
        <f>IF(I$77=0,0,I$77/NMM_fec!I$77)</f>
        <v>0.48954010242922946</v>
      </c>
      <c r="J199" s="249">
        <f>IF(J$77=0,0,J$77/NMM_fec!J$77)</f>
        <v>0.50712808268625786</v>
      </c>
      <c r="K199" s="249">
        <f>IF(K$77=0,0,K$77/NMM_fec!K$77)</f>
        <v>0.50403300717952049</v>
      </c>
      <c r="L199" s="249">
        <f>IF(L$77=0,0,L$77/NMM_fec!L$77)</f>
        <v>0.53761795045666083</v>
      </c>
      <c r="M199" s="249">
        <f>IF(M$77=0,0,M$77/NMM_fec!M$77)</f>
        <v>0.56493401385487629</v>
      </c>
      <c r="N199" s="249">
        <f>IF(N$77=0,0,N$77/NMM_fec!N$77)</f>
        <v>0.57237594312137829</v>
      </c>
      <c r="O199" s="249">
        <f>IF(O$77=0,0,O$77/NMM_fec!O$77)</f>
        <v>0.58922892967993479</v>
      </c>
      <c r="P199" s="249">
        <f>IF(P$77=0,0,P$77/NMM_fec!P$77)</f>
        <v>0.58940859942717738</v>
      </c>
      <c r="Q199" s="249">
        <f>IF(Q$77=0,0,Q$77/NMM_fec!Q$77)</f>
        <v>0.58846885632234969</v>
      </c>
    </row>
    <row r="200" spans="1:17" x14ac:dyDescent="0.25">
      <c r="A200" s="72" t="s">
        <v>207</v>
      </c>
      <c r="B200" s="265">
        <f>IF(B$87=0,0,B$87/NMM_fec!B$87)</f>
        <v>0.40409800557317316</v>
      </c>
      <c r="C200" s="265">
        <f>IF(C$87=0,0,C$87/NMM_fec!C$87)</f>
        <v>0.41968331286319094</v>
      </c>
      <c r="D200" s="265">
        <f>IF(D$87=0,0,D$87/NMM_fec!D$87)</f>
        <v>0.40816881059938043</v>
      </c>
      <c r="E200" s="265">
        <f>IF(E$87=0,0,E$87/NMM_fec!E$87)</f>
        <v>0.41187266317247007</v>
      </c>
      <c r="F200" s="265">
        <f>IF(F$87=0,0,F$87/NMM_fec!F$87)</f>
        <v>0.41722230818121614</v>
      </c>
      <c r="G200" s="265">
        <f>IF(G$87=0,0,G$87/NMM_fec!G$87)</f>
        <v>0.42021496159724847</v>
      </c>
      <c r="H200" s="265">
        <f>IF(H$87=0,0,H$87/NMM_fec!H$87)</f>
        <v>0.41898798492036898</v>
      </c>
      <c r="I200" s="265">
        <f>IF(I$87=0,0,I$87/NMM_fec!I$87)</f>
        <v>0.42598930070200436</v>
      </c>
      <c r="J200" s="265">
        <f>IF(J$87=0,0,J$87/NMM_fec!J$87)</f>
        <v>0.45491880456323441</v>
      </c>
      <c r="K200" s="265">
        <f>IF(K$87=0,0,K$87/NMM_fec!K$87)</f>
        <v>0.44355758683018787</v>
      </c>
      <c r="L200" s="265">
        <f>IF(L$87=0,0,L$87/NMM_fec!L$87)</f>
        <v>0.46848506966049785</v>
      </c>
      <c r="M200" s="265">
        <f>IF(M$87=0,0,M$87/NMM_fec!M$87)</f>
        <v>0.49417829287081266</v>
      </c>
      <c r="N200" s="265">
        <f>IF(N$87=0,0,N$87/NMM_fec!N$87)</f>
        <v>0.49983106939885058</v>
      </c>
      <c r="O200" s="265">
        <f>IF(O$87=0,0,O$87/NMM_fec!O$87)</f>
        <v>0.52449684547137609</v>
      </c>
      <c r="P200" s="265">
        <f>IF(P$87=0,0,P$87/NMM_fec!P$87)</f>
        <v>0.52790459705902715</v>
      </c>
      <c r="Q200" s="265">
        <f>IF(Q$87=0,0,Q$87/NMM_fec!Q$87)</f>
        <v>0.51472825561212976</v>
      </c>
    </row>
    <row r="201" spans="1:17" x14ac:dyDescent="0.2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</row>
    <row r="202" spans="1:17" x14ac:dyDescent="0.25">
      <c r="A202" s="78" t="s">
        <v>36</v>
      </c>
      <c r="B202" s="253">
        <f>IF(B$97=0,0,B$97/NMM_fec!B$97)</f>
        <v>0.40405952668273848</v>
      </c>
      <c r="C202" s="253">
        <f>IF(C$97=0,0,C$97/NMM_fec!C$97)</f>
        <v>0.41993088645148097</v>
      </c>
      <c r="D202" s="253">
        <f>IF(D$97=0,0,D$97/NMM_fec!D$97)</f>
        <v>0.40645756015106482</v>
      </c>
      <c r="E202" s="253">
        <f>IF(E$97=0,0,E$97/NMM_fec!E$97)</f>
        <v>0.41051927954241252</v>
      </c>
      <c r="F202" s="253">
        <f>IF(F$97=0,0,F$97/NMM_fec!F$97)</f>
        <v>0.41180811228421887</v>
      </c>
      <c r="G202" s="253">
        <f>IF(G$97=0,0,G$97/NMM_fec!G$97)</f>
        <v>0.41126591448822231</v>
      </c>
      <c r="H202" s="253">
        <f>IF(H$97=0,0,H$97/NMM_fec!H$97)</f>
        <v>0.41353278106971325</v>
      </c>
      <c r="I202" s="253">
        <f>IF(I$97=0,0,I$97/NMM_fec!I$97)</f>
        <v>0.42164753601776367</v>
      </c>
      <c r="J202" s="253">
        <f>IF(J$97=0,0,J$97/NMM_fec!J$97)</f>
        <v>0.4401701928076967</v>
      </c>
      <c r="K202" s="253">
        <f>IF(K$97=0,0,K$97/NMM_fec!K$97)</f>
        <v>0.42617089580263107</v>
      </c>
      <c r="L202" s="253">
        <f>IF(L$97=0,0,L$97/NMM_fec!L$97)</f>
        <v>0.42111375090570552</v>
      </c>
      <c r="M202" s="253">
        <f>IF(M$97=0,0,M$97/NMM_fec!M$97)</f>
        <v>0.43173864502038212</v>
      </c>
      <c r="N202" s="253">
        <f>IF(N$97=0,0,N$97/NMM_fec!N$97)</f>
        <v>0.43502838440856906</v>
      </c>
      <c r="O202" s="253">
        <f>IF(O$97=0,0,O$97/NMM_fec!O$97)</f>
        <v>0.44989271239556294</v>
      </c>
      <c r="P202" s="253">
        <f>IF(P$97=0,0,P$97/NMM_fec!P$97)</f>
        <v>0.45339435287808538</v>
      </c>
      <c r="Q202" s="253">
        <f>IF(Q$97=0,0,Q$97/NMM_fec!Q$97)</f>
        <v>0.44512832966993821</v>
      </c>
    </row>
    <row r="203" spans="1:17" x14ac:dyDescent="0.25">
      <c r="A203" s="132" t="s">
        <v>83</v>
      </c>
      <c r="B203" s="252">
        <f>IF(B$98=0,0,B$98/NMM_fec!B$98)</f>
        <v>0.37555146589711241</v>
      </c>
      <c r="C203" s="252">
        <f>IF(C$98=0,0,C$98/NMM_fec!C$98)</f>
        <v>0.3755514658971123</v>
      </c>
      <c r="D203" s="252">
        <f>IF(D$98=0,0,D$98/NMM_fec!D$98)</f>
        <v>0.37555146589711236</v>
      </c>
      <c r="E203" s="252">
        <f>IF(E$98=0,0,E$98/NMM_fec!E$98)</f>
        <v>0.37555146589711236</v>
      </c>
      <c r="F203" s="252">
        <f>IF(F$98=0,0,F$98/NMM_fec!F$98)</f>
        <v>0.37693270506602045</v>
      </c>
      <c r="G203" s="252">
        <f>IF(G$98=0,0,G$98/NMM_fec!G$98)</f>
        <v>0.3790647256061932</v>
      </c>
      <c r="H203" s="252">
        <f>IF(H$98=0,0,H$98/NMM_fec!H$98)</f>
        <v>0.38257812660702639</v>
      </c>
      <c r="I203" s="252">
        <f>IF(I$98=0,0,I$98/NMM_fec!I$98)</f>
        <v>0.38471376698188947</v>
      </c>
      <c r="J203" s="252">
        <f>IF(J$98=0,0,J$98/NMM_fec!J$98)</f>
        <v>0.38471376698188947</v>
      </c>
      <c r="K203" s="252">
        <f>IF(K$98=0,0,K$98/NMM_fec!K$98)</f>
        <v>0.38471376698188942</v>
      </c>
      <c r="L203" s="252">
        <f>IF(L$98=0,0,L$98/NMM_fec!L$98)</f>
        <v>0.38471376698188953</v>
      </c>
      <c r="M203" s="252">
        <f>IF(M$98=0,0,M$98/NMM_fec!M$98)</f>
        <v>0.39758207964429149</v>
      </c>
      <c r="N203" s="252">
        <f>IF(N$98=0,0,N$98/NMM_fec!N$98)</f>
        <v>0.39758207964429149</v>
      </c>
      <c r="O203" s="252">
        <f>IF(O$98=0,0,O$98/NMM_fec!O$98)</f>
        <v>0.39758207964429149</v>
      </c>
      <c r="P203" s="252">
        <f>IF(P$98=0,0,P$98/NMM_fec!P$98)</f>
        <v>0.39758207964429149</v>
      </c>
      <c r="Q203" s="252">
        <f>IF(Q$98=0,0,Q$98/NMM_fec!Q$98)</f>
        <v>0.39838602447794391</v>
      </c>
    </row>
    <row r="204" spans="1:17" x14ac:dyDescent="0.25">
      <c r="A204" s="76" t="s">
        <v>82</v>
      </c>
      <c r="B204" s="251">
        <f>IF(B$99=0,0,B$99/NMM_fec!B$99)</f>
        <v>9.8050964772801952E-2</v>
      </c>
      <c r="C204" s="251">
        <f>IF(C$99=0,0,C$99/NMM_fec!C$99)</f>
        <v>9.8050964772801952E-2</v>
      </c>
      <c r="D204" s="251">
        <f>IF(D$99=0,0,D$99/NMM_fec!D$99)</f>
        <v>9.8050964772801938E-2</v>
      </c>
      <c r="E204" s="251">
        <f>IF(E$99=0,0,E$99/NMM_fec!E$99)</f>
        <v>9.8050964772801952E-2</v>
      </c>
      <c r="F204" s="251">
        <f>IF(F$99=0,0,F$99/NMM_fec!F$99)</f>
        <v>9.8411586006884752E-2</v>
      </c>
      <c r="G204" s="251">
        <f>IF(G$99=0,0,G$99/NMM_fec!G$99)</f>
        <v>9.8968225215787839E-2</v>
      </c>
      <c r="H204" s="251">
        <f>IF(H$99=0,0,H$99/NMM_fec!H$99)</f>
        <v>9.9885522547972422E-2</v>
      </c>
      <c r="I204" s="251">
        <f>IF(I$99=0,0,I$99/NMM_fec!I$99)</f>
        <v>0.10044310684247879</v>
      </c>
      <c r="J204" s="251">
        <f>IF(J$99=0,0,J$99/NMM_fec!J$99)</f>
        <v>0.1004431068424788</v>
      </c>
      <c r="K204" s="251">
        <f>IF(K$99=0,0,K$99/NMM_fec!K$99)</f>
        <v>0.10044310684247879</v>
      </c>
      <c r="L204" s="251">
        <f>IF(L$99=0,0,L$99/NMM_fec!L$99)</f>
        <v>0.10044310684247879</v>
      </c>
      <c r="M204" s="251">
        <f>IF(M$99=0,0,M$99/NMM_fec!M$99)</f>
        <v>0.10380283403335136</v>
      </c>
      <c r="N204" s="251">
        <f>IF(N$99=0,0,N$99/NMM_fec!N$99)</f>
        <v>0.10380283403335136</v>
      </c>
      <c r="O204" s="251">
        <f>IF(O$99=0,0,O$99/NMM_fec!O$99)</f>
        <v>0.10380283403335136</v>
      </c>
      <c r="P204" s="251">
        <f>IF(P$99=0,0,P$99/NMM_fec!P$99)</f>
        <v>0.10380283403335136</v>
      </c>
      <c r="Q204" s="251">
        <f>IF(Q$99=0,0,Q$99/NMM_fec!Q$99)</f>
        <v>0.10401273220636321</v>
      </c>
    </row>
    <row r="205" spans="1:17" x14ac:dyDescent="0.25">
      <c r="A205" s="76" t="s">
        <v>81</v>
      </c>
      <c r="B205" s="251">
        <f>IF(B$100=0,0,B$100/NMM_fec!B$100)</f>
        <v>0.53679587173901477</v>
      </c>
      <c r="C205" s="251">
        <f>IF(C$100=0,0,C$100/NMM_fec!C$100)</f>
        <v>0.53679587173901477</v>
      </c>
      <c r="D205" s="251">
        <f>IF(D$100=0,0,D$100/NMM_fec!D$100)</f>
        <v>0.53679587173901477</v>
      </c>
      <c r="E205" s="251">
        <f>IF(E$100=0,0,E$100/NMM_fec!E$100)</f>
        <v>0.53679587173901488</v>
      </c>
      <c r="F205" s="251">
        <f>IF(F$100=0,0,F$100/NMM_fec!F$100)</f>
        <v>0.53877015103515058</v>
      </c>
      <c r="G205" s="251">
        <f>IF(G$100=0,0,G$100/NMM_fec!G$100)</f>
        <v>0.54181756245103629</v>
      </c>
      <c r="H205" s="251">
        <f>IF(H$100=0,0,H$100/NMM_fec!H$100)</f>
        <v>0.54683945511894483</v>
      </c>
      <c r="I205" s="251">
        <f>IF(I$100=0,0,I$100/NMM_fec!I$100)</f>
        <v>0.54989204055888485</v>
      </c>
      <c r="J205" s="251">
        <f>IF(J$100=0,0,J$100/NMM_fec!J$100)</f>
        <v>0.54989204055888485</v>
      </c>
      <c r="K205" s="251">
        <f>IF(K$100=0,0,K$100/NMM_fec!K$100)</f>
        <v>0.54989204055888485</v>
      </c>
      <c r="L205" s="251">
        <f>IF(L$100=0,0,L$100/NMM_fec!L$100)</f>
        <v>0.54989204055888485</v>
      </c>
      <c r="M205" s="251">
        <f>IF(M$100=0,0,M$100/NMM_fec!M$100)</f>
        <v>0.56828541068439709</v>
      </c>
      <c r="N205" s="251">
        <f>IF(N$100=0,0,N$100/NMM_fec!N$100)</f>
        <v>0.56828541068439709</v>
      </c>
      <c r="O205" s="251">
        <f>IF(O$100=0,0,O$100/NMM_fec!O$100)</f>
        <v>0.5682854106843972</v>
      </c>
      <c r="P205" s="251">
        <f>IF(P$100=0,0,P$100/NMM_fec!P$100)</f>
        <v>0.5682854106843972</v>
      </c>
      <c r="Q205" s="251">
        <f>IF(Q$100=0,0,Q$100/NMM_fec!Q$100)</f>
        <v>0.56943453219502582</v>
      </c>
    </row>
    <row r="206" spans="1:17" x14ac:dyDescent="0.25">
      <c r="A206" s="76" t="s">
        <v>80</v>
      </c>
      <c r="B206" s="251">
        <f>IF(B$101=0,0,B$101/NMM_fec!B$101)</f>
        <v>0.37421358557891199</v>
      </c>
      <c r="C206" s="251">
        <f>IF(C$101=0,0,C$101/NMM_fec!C$101)</f>
        <v>0.37421358557891204</v>
      </c>
      <c r="D206" s="251">
        <f>IF(D$101=0,0,D$101/NMM_fec!D$101)</f>
        <v>0.37421358557891204</v>
      </c>
      <c r="E206" s="251">
        <f>IF(E$101=0,0,E$101/NMM_fec!E$101)</f>
        <v>0.37421358557891199</v>
      </c>
      <c r="F206" s="251">
        <f>IF(F$101=0,0,F$101/NMM_fec!F$101)</f>
        <v>0.37558990416338195</v>
      </c>
      <c r="G206" s="251">
        <f>IF(G$101=0,0,G$101/NMM_fec!G$101)</f>
        <v>0.3777143295040209</v>
      </c>
      <c r="H206" s="251">
        <f>IF(H$101=0,0,H$101/NMM_fec!H$101)</f>
        <v>0.38121521421753857</v>
      </c>
      <c r="I206" s="251">
        <f>IF(I$101=0,0,I$101/NMM_fec!I$101)</f>
        <v>0.38334324649741663</v>
      </c>
      <c r="J206" s="251">
        <f>IF(J$101=0,0,J$101/NMM_fec!J$101)</f>
        <v>0.38334324649741669</v>
      </c>
      <c r="K206" s="251">
        <f>IF(K$101=0,0,K$101/NMM_fec!K$101)</f>
        <v>0.38334324649741669</v>
      </c>
      <c r="L206" s="251">
        <f>IF(L$101=0,0,L$101/NMM_fec!L$101)</f>
        <v>0.38334324649741669</v>
      </c>
      <c r="M206" s="251">
        <f>IF(M$101=0,0,M$101/NMM_fec!M$101)</f>
        <v>0.39616571654222077</v>
      </c>
      <c r="N206" s="251">
        <f>IF(N$101=0,0,N$101/NMM_fec!N$101)</f>
        <v>0.39616571654222071</v>
      </c>
      <c r="O206" s="251">
        <f>IF(O$101=0,0,O$101/NMM_fec!O$101)</f>
        <v>0.39616571654222077</v>
      </c>
      <c r="P206" s="251">
        <f>IF(P$101=0,0,P$101/NMM_fec!P$101)</f>
        <v>0.39616571654222071</v>
      </c>
      <c r="Q206" s="251">
        <f>IF(Q$101=0,0,Q$101/NMM_fec!Q$101)</f>
        <v>0.39696679736902585</v>
      </c>
    </row>
    <row r="207" spans="1:17" x14ac:dyDescent="0.25">
      <c r="A207" s="129" t="s">
        <v>79</v>
      </c>
      <c r="B207" s="250">
        <f>IF(B$102=0,0,B$102/NMM_fec!B$102)</f>
        <v>0.58944788991726449</v>
      </c>
      <c r="C207" s="250">
        <f>IF(C$102=0,0,C$102/NMM_fec!C$102)</f>
        <v>0.58944788991726471</v>
      </c>
      <c r="D207" s="250">
        <f>IF(D$102=0,0,D$102/NMM_fec!D$102)</f>
        <v>0.5894478899172646</v>
      </c>
      <c r="E207" s="250">
        <f>IF(E$102=0,0,E$102/NMM_fec!E$102)</f>
        <v>0.58944788991726471</v>
      </c>
      <c r="F207" s="250">
        <f>IF(F$102=0,0,F$102/NMM_fec!F$102)</f>
        <v>0.5916158178512938</v>
      </c>
      <c r="G207" s="250">
        <f>IF(G$102=0,0,G$102/NMM_fec!G$102)</f>
        <v>0.59496213685889776</v>
      </c>
      <c r="H207" s="250">
        <f>IF(H$102=0,0,H$102/NMM_fec!H$102)</f>
        <v>0.60047660556540994</v>
      </c>
      <c r="I207" s="250">
        <f>IF(I$102=0,0,I$102/NMM_fec!I$102)</f>
        <v>0.60382860609502575</v>
      </c>
      <c r="J207" s="250">
        <f>IF(J$102=0,0,J$102/NMM_fec!J$102)</f>
        <v>0.60382860609502587</v>
      </c>
      <c r="K207" s="250">
        <f>IF(K$102=0,0,K$102/NMM_fec!K$102)</f>
        <v>0.60382860609502575</v>
      </c>
      <c r="L207" s="250">
        <f>IF(L$102=0,0,L$102/NMM_fec!L$102)</f>
        <v>0.60382860609502575</v>
      </c>
      <c r="M207" s="250">
        <f>IF(M$102=0,0,M$102/NMM_fec!M$102)</f>
        <v>0.62402610346740073</v>
      </c>
      <c r="N207" s="250">
        <f>IF(N$102=0,0,N$102/NMM_fec!N$102)</f>
        <v>0.62402610346740084</v>
      </c>
      <c r="O207" s="250">
        <f>IF(O$102=0,0,O$102/NMM_fec!O$102)</f>
        <v>0.62402610346740084</v>
      </c>
      <c r="P207" s="250">
        <f>IF(P$102=0,0,P$102/NMM_fec!P$102)</f>
        <v>0.62402610346740084</v>
      </c>
      <c r="Q207" s="250">
        <f>IF(Q$102=0,0,Q$102/NMM_fec!Q$102)</f>
        <v>0.62528793740718924</v>
      </c>
    </row>
    <row r="208" spans="1:17" x14ac:dyDescent="0.25">
      <c r="A208" s="127" t="s">
        <v>206</v>
      </c>
      <c r="B208" s="249">
        <f>IF(B$107=0,0,B$107/NMM_fec!B$107)</f>
        <v>0.37730659452625681</v>
      </c>
      <c r="C208" s="249">
        <f>IF(C$107=0,0,C$107/NMM_fec!C$107)</f>
        <v>0.3916380574564296</v>
      </c>
      <c r="D208" s="249">
        <f>IF(D$107=0,0,D$107/NMM_fec!D$107)</f>
        <v>0.3788590954895012</v>
      </c>
      <c r="E208" s="249">
        <f>IF(E$107=0,0,E$107/NMM_fec!E$107)</f>
        <v>0.38265230964810698</v>
      </c>
      <c r="F208" s="249">
        <f>IF(F$107=0,0,F$107/NMM_fec!F$107)</f>
        <v>0.38393287146153932</v>
      </c>
      <c r="G208" s="249">
        <f>IF(G$107=0,0,G$107/NMM_fec!G$107)</f>
        <v>0.38380548645088641</v>
      </c>
      <c r="H208" s="249">
        <f>IF(H$107=0,0,H$107/NMM_fec!H$107)</f>
        <v>0.38600991214023822</v>
      </c>
      <c r="I208" s="249">
        <f>IF(I$107=0,0,I$107/NMM_fec!I$107)</f>
        <v>0.39292369515267744</v>
      </c>
      <c r="J208" s="249">
        <f>IF(J$107=0,0,J$107/NMM_fec!J$107)</f>
        <v>0.41216133971802327</v>
      </c>
      <c r="K208" s="249">
        <f>IF(K$107=0,0,K$107/NMM_fec!K$107)</f>
        <v>0.39866444205135859</v>
      </c>
      <c r="L208" s="249">
        <f>IF(L$107=0,0,L$107/NMM_fec!L$107)</f>
        <v>0.39599309572798924</v>
      </c>
      <c r="M208" s="249">
        <f>IF(M$107=0,0,M$107/NMM_fec!M$107)</f>
        <v>0.41065831046605916</v>
      </c>
      <c r="N208" s="249">
        <f>IF(N$107=0,0,N$107/NMM_fec!N$107)</f>
        <v>0.4118678311984782</v>
      </c>
      <c r="O208" s="249">
        <f>IF(O$107=0,0,O$107/NMM_fec!O$107)</f>
        <v>0.42057140608172217</v>
      </c>
      <c r="P208" s="249">
        <f>IF(P$107=0,0,P$107/NMM_fec!P$107)</f>
        <v>0.42469499164790681</v>
      </c>
      <c r="Q208" s="249">
        <f>IF(Q$107=0,0,Q$107/NMM_fec!Q$107)</f>
        <v>0.4154953988905099</v>
      </c>
    </row>
    <row r="209" spans="1:17" x14ac:dyDescent="0.25">
      <c r="A209" s="127" t="s">
        <v>205</v>
      </c>
      <c r="B209" s="249">
        <f>IF(B$115=0,0,B$115/NMM_fec!B$115)</f>
        <v>0.45927408797621144</v>
      </c>
      <c r="C209" s="249">
        <f>IF(C$115=0,0,C$115/NMM_fec!C$115)</f>
        <v>0.45927408797621144</v>
      </c>
      <c r="D209" s="249">
        <f>IF(D$115=0,0,D$115/NMM_fec!D$115)</f>
        <v>0.4592740879762115</v>
      </c>
      <c r="E209" s="249">
        <f>IF(E$115=0,0,E$115/NMM_fec!E$115)</f>
        <v>0.4592740879762115</v>
      </c>
      <c r="F209" s="249">
        <f>IF(F$115=0,0,F$115/NMM_fec!F$115)</f>
        <v>0.46096325022741436</v>
      </c>
      <c r="G209" s="249">
        <f>IF(G$115=0,0,G$115/NMM_fec!G$115)</f>
        <v>0.46357056740775154</v>
      </c>
      <c r="H209" s="249">
        <f>IF(H$115=0,0,H$115/NMM_fec!H$115)</f>
        <v>0.46786721962956579</v>
      </c>
      <c r="I209" s="249">
        <f>IF(I$115=0,0,I$115/NMM_fec!I$115)</f>
        <v>0.4704789636233413</v>
      </c>
      <c r="J209" s="249">
        <f>IF(J$115=0,0,J$115/NMM_fec!J$115)</f>
        <v>0.4704789636233413</v>
      </c>
      <c r="K209" s="249">
        <f>IF(K$115=0,0,K$115/NMM_fec!K$115)</f>
        <v>0.47047896362334124</v>
      </c>
      <c r="L209" s="249">
        <f>IF(L$115=0,0,L$115/NMM_fec!L$115)</f>
        <v>0.47047896362334135</v>
      </c>
      <c r="M209" s="249">
        <f>IF(M$115=0,0,M$115/NMM_fec!M$115)</f>
        <v>0.48621604122387607</v>
      </c>
      <c r="N209" s="249">
        <f>IF(N$115=0,0,N$115/NMM_fec!N$115)</f>
        <v>0.48621604122387613</v>
      </c>
      <c r="O209" s="249">
        <f>IF(O$115=0,0,O$115/NMM_fec!O$115)</f>
        <v>0.48621604122387607</v>
      </c>
      <c r="P209" s="249">
        <f>IF(P$115=0,0,P$115/NMM_fec!P$115)</f>
        <v>0.48621604122387607</v>
      </c>
      <c r="Q209" s="249">
        <f>IF(Q$115=0,0,Q$115/NMM_fec!Q$115)</f>
        <v>0.48719921147825618</v>
      </c>
    </row>
    <row r="210" spans="1:17" x14ac:dyDescent="0.25">
      <c r="A210" s="127" t="s">
        <v>204</v>
      </c>
      <c r="B210" s="249">
        <f>IF(B$116=0,0,B$116/NMM_fec!B$116)</f>
        <v>0.42527431743424138</v>
      </c>
      <c r="C210" s="249">
        <f>IF(C$116=0,0,C$116/NMM_fec!C$116)</f>
        <v>0.44061849857983376</v>
      </c>
      <c r="D210" s="249">
        <f>IF(D$116=0,0,D$116/NMM_fec!D$116)</f>
        <v>0.43350169108865699</v>
      </c>
      <c r="E210" s="249">
        <f>IF(E$116=0,0,E$116/NMM_fec!E$116)</f>
        <v>0.43235800762217536</v>
      </c>
      <c r="F210" s="249">
        <f>IF(F$116=0,0,F$116/NMM_fec!F$116)</f>
        <v>0.43969694284021843</v>
      </c>
      <c r="G210" s="249">
        <f>IF(G$116=0,0,G$116/NMM_fec!G$116)</f>
        <v>0.43962740881217233</v>
      </c>
      <c r="H210" s="249">
        <f>IF(H$116=0,0,H$116/NMM_fec!H$116)</f>
        <v>0.44249457729078234</v>
      </c>
      <c r="I210" s="249">
        <f>IF(I$116=0,0,I$116/NMM_fec!I$116)</f>
        <v>0.44466103607029295</v>
      </c>
      <c r="J210" s="249">
        <f>IF(J$116=0,0,J$116/NMM_fec!J$116)</f>
        <v>0.46271866124662736</v>
      </c>
      <c r="K210" s="249">
        <f>IF(K$116=0,0,K$116/NMM_fec!K$116)</f>
        <v>0.45197428171060872</v>
      </c>
      <c r="L210" s="249">
        <f>IF(L$116=0,0,L$116/NMM_fec!L$116)</f>
        <v>0.44550777831684707</v>
      </c>
      <c r="M210" s="249">
        <f>IF(M$116=0,0,M$116/NMM_fec!M$116)</f>
        <v>0.4519112211447629</v>
      </c>
      <c r="N210" s="249">
        <f>IF(N$116=0,0,N$116/NMM_fec!N$116)</f>
        <v>0.45681464615027106</v>
      </c>
      <c r="O210" s="249">
        <f>IF(O$116=0,0,O$116/NMM_fec!O$116)</f>
        <v>0.46876446197512739</v>
      </c>
      <c r="P210" s="249">
        <f>IF(P$116=0,0,P$116/NMM_fec!P$116)</f>
        <v>0.47132434536206647</v>
      </c>
      <c r="Q210" s="249">
        <f>IF(Q$116=0,0,Q$116/NMM_fec!Q$116)</f>
        <v>0.47234636299600563</v>
      </c>
    </row>
    <row r="211" spans="1:17" x14ac:dyDescent="0.25">
      <c r="A211" s="72" t="s">
        <v>203</v>
      </c>
      <c r="B211" s="247">
        <f>IF(B$124=0,0,B$124/NMM_fec!B$124)</f>
        <v>0.4720317015311063</v>
      </c>
      <c r="C211" s="247">
        <f>IF(C$124=0,0,C$124/NMM_fec!C$124)</f>
        <v>0.47203170153110624</v>
      </c>
      <c r="D211" s="247">
        <f>IF(D$124=0,0,D$124/NMM_fec!D$124)</f>
        <v>0.47203170153110618</v>
      </c>
      <c r="E211" s="247">
        <f>IF(E$124=0,0,E$124/NMM_fec!E$124)</f>
        <v>0.47203170153110618</v>
      </c>
      <c r="F211" s="247">
        <f>IF(F$124=0,0,F$124/NMM_fec!F$124)</f>
        <v>0.47376778495595362</v>
      </c>
      <c r="G211" s="247">
        <f>IF(G$124=0,0,G$124/NMM_fec!G$124)</f>
        <v>0.47644752761352244</v>
      </c>
      <c r="H211" s="247">
        <f>IF(H$124=0,0,H$124/NMM_fec!H$124)</f>
        <v>0.48086353128594245</v>
      </c>
      <c r="I211" s="247">
        <f>IF(I$124=0,0,I$124/NMM_fec!I$124)</f>
        <v>0.48354782372398969</v>
      </c>
      <c r="J211" s="247">
        <f>IF(J$124=0,0,J$124/NMM_fec!J$124)</f>
        <v>0.48354782372398969</v>
      </c>
      <c r="K211" s="247">
        <f>IF(K$124=0,0,K$124/NMM_fec!K$124)</f>
        <v>0.48354782372398969</v>
      </c>
      <c r="L211" s="247">
        <f>IF(L$124=0,0,L$124/NMM_fec!L$124)</f>
        <v>0.48354782372398969</v>
      </c>
      <c r="M211" s="247">
        <f>IF(M$124=0,0,M$124/NMM_fec!M$124)</f>
        <v>0.49972204236898371</v>
      </c>
      <c r="N211" s="247">
        <f>IF(N$124=0,0,N$124/NMM_fec!N$124)</f>
        <v>0.49972204236898371</v>
      </c>
      <c r="O211" s="247">
        <f>IF(O$124=0,0,O$124/NMM_fec!O$124)</f>
        <v>0.49972204236898371</v>
      </c>
      <c r="P211" s="247">
        <f>IF(P$124=0,0,P$124/NMM_fec!P$124)</f>
        <v>0.49972204236898371</v>
      </c>
      <c r="Q211" s="247">
        <f>IF(Q$124=0,0,Q$124/NMM_fec!Q$124)</f>
        <v>0.5007325229082078</v>
      </c>
    </row>
  </sheetData>
  <pageMargins left="0.39370078740157483" right="0.39370078740157483" top="0.39370078740157483" bottom="0.39370078740157483" header="0.31496062992125984" footer="0.31496062992125984"/>
  <pageSetup paperSize="9" scale="35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theme="4" tint="0.79998168889431442"/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135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38</v>
      </c>
      <c r="B5" s="96">
        <v>2768.8573825251087</v>
      </c>
      <c r="C5" s="96">
        <v>2762.7108902670388</v>
      </c>
      <c r="D5" s="96">
        <v>2777.2462463136776</v>
      </c>
      <c r="E5" s="96">
        <v>2569.9070684602098</v>
      </c>
      <c r="F5" s="96">
        <v>2720.9407789782722</v>
      </c>
      <c r="G5" s="96">
        <v>2821.7875028189474</v>
      </c>
      <c r="H5" s="96">
        <v>2958.1008860206539</v>
      </c>
      <c r="I5" s="96">
        <v>2886.6791379874785</v>
      </c>
      <c r="J5" s="96">
        <v>2922.8898655341841</v>
      </c>
      <c r="K5" s="96">
        <v>2440.2646637859993</v>
      </c>
      <c r="L5" s="96">
        <v>2673.9800173771118</v>
      </c>
      <c r="M5" s="96">
        <v>2630.1748233831904</v>
      </c>
      <c r="N5" s="96">
        <v>2723.5424812191945</v>
      </c>
      <c r="O5" s="96">
        <v>2560.9186852824023</v>
      </c>
      <c r="P5" s="96">
        <v>2462.6854601684695</v>
      </c>
      <c r="Q5" s="96">
        <v>2693.980258304161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0.99582030414728129</v>
      </c>
      <c r="C10" s="158">
        <v>0.97738631247906804</v>
      </c>
      <c r="D10" s="158">
        <v>0.96028545483635652</v>
      </c>
      <c r="E10" s="158">
        <v>0.856343194113942</v>
      </c>
      <c r="F10" s="158">
        <v>0.88459792455397968</v>
      </c>
      <c r="G10" s="158">
        <v>0.86384800942201934</v>
      </c>
      <c r="H10" s="158">
        <v>0.91813798106379485</v>
      </c>
      <c r="I10" s="158">
        <v>0.91051505255611653</v>
      </c>
      <c r="J10" s="158">
        <v>0.90028959289616717</v>
      </c>
      <c r="K10" s="158">
        <v>0.7269284964283198</v>
      </c>
      <c r="L10" s="158">
        <v>0.7605308950036439</v>
      </c>
      <c r="M10" s="158">
        <v>0.65807861337513285</v>
      </c>
      <c r="N10" s="158">
        <v>0.67562234769911012</v>
      </c>
      <c r="O10" s="158">
        <v>0.61004834142136821</v>
      </c>
      <c r="P10" s="158">
        <v>0.58004607576349299</v>
      </c>
      <c r="Q10" s="158">
        <v>0.64558164077737135</v>
      </c>
    </row>
    <row r="11" spans="1:17" x14ac:dyDescent="0.25">
      <c r="A11" s="92" t="s">
        <v>125</v>
      </c>
      <c r="B11" s="91">
        <v>0.46628931777133364</v>
      </c>
      <c r="C11" s="91">
        <v>0.45765766669635982</v>
      </c>
      <c r="D11" s="91">
        <v>0.44965025089019917</v>
      </c>
      <c r="E11" s="91">
        <v>0.40097965676994057</v>
      </c>
      <c r="F11" s="91">
        <v>0.41420983386698196</v>
      </c>
      <c r="G11" s="91">
        <v>0.40449375986206398</v>
      </c>
      <c r="H11" s="91">
        <v>0.42991484610949254</v>
      </c>
      <c r="I11" s="91">
        <v>0.42634543693148969</v>
      </c>
      <c r="J11" s="91">
        <v>0.42155740179213891</v>
      </c>
      <c r="K11" s="91">
        <v>0.34038168458349766</v>
      </c>
      <c r="L11" s="91">
        <v>0.35611588827658774</v>
      </c>
      <c r="M11" s="91">
        <v>0.30814297157091525</v>
      </c>
      <c r="N11" s="91">
        <v>0.31635776280887246</v>
      </c>
      <c r="O11" s="91">
        <v>0.28565296745228042</v>
      </c>
      <c r="P11" s="91">
        <v>0.27160451320110479</v>
      </c>
      <c r="Q11" s="91">
        <v>0.30229130857253217</v>
      </c>
    </row>
    <row r="12" spans="1:17" x14ac:dyDescent="0.25">
      <c r="A12" s="92" t="s">
        <v>26</v>
      </c>
      <c r="B12" s="91">
        <v>0.52953098637594764</v>
      </c>
      <c r="C12" s="91">
        <v>0.51972864578270817</v>
      </c>
      <c r="D12" s="91">
        <v>0.51063520394615736</v>
      </c>
      <c r="E12" s="91">
        <v>0.45536353734400142</v>
      </c>
      <c r="F12" s="91">
        <v>0.47038809068699766</v>
      </c>
      <c r="G12" s="91">
        <v>0.45935424955995535</v>
      </c>
      <c r="H12" s="91">
        <v>0.48822313495430231</v>
      </c>
      <c r="I12" s="91">
        <v>0.4841696156246269</v>
      </c>
      <c r="J12" s="91">
        <v>0.4787321911040282</v>
      </c>
      <c r="K12" s="91">
        <v>0.38654681184482215</v>
      </c>
      <c r="L12" s="91">
        <v>0.40441500672705616</v>
      </c>
      <c r="M12" s="91">
        <v>0.34993564180421755</v>
      </c>
      <c r="N12" s="91">
        <v>0.35926458489023771</v>
      </c>
      <c r="O12" s="91">
        <v>0.32439537396908774</v>
      </c>
      <c r="P12" s="91">
        <v>0.30844156256238819</v>
      </c>
      <c r="Q12" s="91">
        <v>0.34329033220483912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214</v>
      </c>
      <c r="B15" s="155">
        <v>0</v>
      </c>
      <c r="C15" s="155">
        <v>0</v>
      </c>
      <c r="D15" s="155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155">
        <v>0</v>
      </c>
      <c r="Q15" s="155">
        <v>0</v>
      </c>
    </row>
    <row r="16" spans="1:17" x14ac:dyDescent="0.25">
      <c r="A16" s="156" t="s">
        <v>213</v>
      </c>
      <c r="B16" s="204">
        <v>437.32252882790664</v>
      </c>
      <c r="C16" s="204">
        <v>420.67082513879831</v>
      </c>
      <c r="D16" s="204">
        <v>421.36136447336037</v>
      </c>
      <c r="E16" s="204">
        <v>386.74254321885161</v>
      </c>
      <c r="F16" s="204">
        <v>397.96819066352657</v>
      </c>
      <c r="G16" s="204">
        <v>388.13992312724048</v>
      </c>
      <c r="H16" s="204">
        <v>413.21674594317494</v>
      </c>
      <c r="I16" s="204">
        <v>406.27041471243774</v>
      </c>
      <c r="J16" s="204">
        <v>404.73714573825316</v>
      </c>
      <c r="K16" s="204">
        <v>326.63586875678408</v>
      </c>
      <c r="L16" s="204">
        <v>341.98710127924022</v>
      </c>
      <c r="M16" s="204">
        <v>295.72969225030829</v>
      </c>
      <c r="N16" s="204">
        <v>303.63243067613985</v>
      </c>
      <c r="O16" s="204">
        <v>274.44015366894479</v>
      </c>
      <c r="P16" s="204">
        <v>260.87985448987979</v>
      </c>
      <c r="Q16" s="204">
        <v>290.04504442153763</v>
      </c>
    </row>
    <row r="17" spans="1:17" x14ac:dyDescent="0.25">
      <c r="A17" s="152" t="s">
        <v>227</v>
      </c>
      <c r="B17" s="151">
        <v>410.53392524226842</v>
      </c>
      <c r="C17" s="151">
        <v>393.85574543617628</v>
      </c>
      <c r="D17" s="151">
        <v>395.43848593862043</v>
      </c>
      <c r="E17" s="151">
        <v>363.75478508601623</v>
      </c>
      <c r="F17" s="151">
        <v>373.97109155889967</v>
      </c>
      <c r="G17" s="151">
        <v>365.00199131872432</v>
      </c>
      <c r="H17" s="151">
        <v>388.55336658117869</v>
      </c>
      <c r="I17" s="151">
        <v>381.69032576494311</v>
      </c>
      <c r="J17" s="151">
        <v>379.99595063867514</v>
      </c>
      <c r="K17" s="151">
        <v>306.92645478892285</v>
      </c>
      <c r="L17" s="151">
        <v>321.1613089439972</v>
      </c>
      <c r="M17" s="151">
        <v>277.16748617468267</v>
      </c>
      <c r="N17" s="151">
        <v>284.57418966365748</v>
      </c>
      <c r="O17" s="151">
        <v>257.21423817474567</v>
      </c>
      <c r="P17" s="151">
        <v>244.5050847358788</v>
      </c>
      <c r="Q17" s="151">
        <v>271.83964933659092</v>
      </c>
    </row>
    <row r="18" spans="1:17" x14ac:dyDescent="0.25">
      <c r="A18" s="154" t="s">
        <v>33</v>
      </c>
      <c r="B18" s="83">
        <v>410.53392524226842</v>
      </c>
      <c r="C18" s="83">
        <v>393.85574543617628</v>
      </c>
      <c r="D18" s="83">
        <v>395.43848593862043</v>
      </c>
      <c r="E18" s="83">
        <v>363.75478508601623</v>
      </c>
      <c r="F18" s="83">
        <v>373.97109155889967</v>
      </c>
      <c r="G18" s="83">
        <v>365.00199131872432</v>
      </c>
      <c r="H18" s="83">
        <v>388.55336658117869</v>
      </c>
      <c r="I18" s="83">
        <v>381.69032576494311</v>
      </c>
      <c r="J18" s="83">
        <v>379.99595063867514</v>
      </c>
      <c r="K18" s="83">
        <v>306.92645478892285</v>
      </c>
      <c r="L18" s="83">
        <v>321.1613089439972</v>
      </c>
      <c r="M18" s="83">
        <v>277.16748617468267</v>
      </c>
      <c r="N18" s="83">
        <v>284.57418966365748</v>
      </c>
      <c r="O18" s="83">
        <v>257.21423817474567</v>
      </c>
      <c r="P18" s="83">
        <v>244.5050847358788</v>
      </c>
      <c r="Q18" s="83">
        <v>271.83964933659092</v>
      </c>
    </row>
    <row r="19" spans="1:17" x14ac:dyDescent="0.25">
      <c r="A19" s="154" t="s">
        <v>30</v>
      </c>
      <c r="B19" s="208">
        <v>0</v>
      </c>
      <c r="C19" s="208">
        <v>0</v>
      </c>
      <c r="D19" s="208">
        <v>0</v>
      </c>
      <c r="E19" s="208">
        <v>0</v>
      </c>
      <c r="F19" s="208">
        <v>0</v>
      </c>
      <c r="G19" s="208">
        <v>0</v>
      </c>
      <c r="H19" s="208">
        <v>0</v>
      </c>
      <c r="I19" s="208">
        <v>0</v>
      </c>
      <c r="J19" s="208">
        <v>0</v>
      </c>
      <c r="K19" s="208">
        <v>0</v>
      </c>
      <c r="L19" s="208">
        <v>0</v>
      </c>
      <c r="M19" s="208">
        <v>0</v>
      </c>
      <c r="N19" s="208">
        <v>0</v>
      </c>
      <c r="O19" s="208">
        <v>0</v>
      </c>
      <c r="P19" s="208">
        <v>0</v>
      </c>
      <c r="Q19" s="208">
        <v>0</v>
      </c>
    </row>
    <row r="20" spans="1:17" x14ac:dyDescent="0.25">
      <c r="A20" s="154" t="s">
        <v>125</v>
      </c>
      <c r="B20" s="208">
        <v>0</v>
      </c>
      <c r="C20" s="208">
        <v>0</v>
      </c>
      <c r="D20" s="208">
        <v>0</v>
      </c>
      <c r="E20" s="208">
        <v>0</v>
      </c>
      <c r="F20" s="208">
        <v>0</v>
      </c>
      <c r="G20" s="208">
        <v>0</v>
      </c>
      <c r="H20" s="208">
        <v>0</v>
      </c>
      <c r="I20" s="208">
        <v>0</v>
      </c>
      <c r="J20" s="208">
        <v>0</v>
      </c>
      <c r="K20" s="208">
        <v>0</v>
      </c>
      <c r="L20" s="208">
        <v>0</v>
      </c>
      <c r="M20" s="208">
        <v>0</v>
      </c>
      <c r="N20" s="208">
        <v>0</v>
      </c>
      <c r="O20" s="208">
        <v>0</v>
      </c>
      <c r="P20" s="208">
        <v>0</v>
      </c>
      <c r="Q20" s="208">
        <v>0</v>
      </c>
    </row>
    <row r="21" spans="1:17" x14ac:dyDescent="0.25">
      <c r="A21" s="154" t="s">
        <v>29</v>
      </c>
      <c r="B21" s="208">
        <v>0</v>
      </c>
      <c r="C21" s="208">
        <v>0</v>
      </c>
      <c r="D21" s="208">
        <v>0</v>
      </c>
      <c r="E21" s="208">
        <v>0</v>
      </c>
      <c r="F21" s="208">
        <v>0</v>
      </c>
      <c r="G21" s="208">
        <v>0</v>
      </c>
      <c r="H21" s="208">
        <v>0</v>
      </c>
      <c r="I21" s="208">
        <v>0</v>
      </c>
      <c r="J21" s="208">
        <v>0</v>
      </c>
      <c r="K21" s="208">
        <v>0</v>
      </c>
      <c r="L21" s="208">
        <v>0</v>
      </c>
      <c r="M21" s="208">
        <v>0</v>
      </c>
      <c r="N21" s="208">
        <v>0</v>
      </c>
      <c r="O21" s="208">
        <v>0</v>
      </c>
      <c r="P21" s="208">
        <v>0</v>
      </c>
      <c r="Q21" s="208">
        <v>0</v>
      </c>
    </row>
    <row r="22" spans="1:17" x14ac:dyDescent="0.25">
      <c r="A22" s="154" t="s">
        <v>28</v>
      </c>
      <c r="B22" s="208">
        <v>0</v>
      </c>
      <c r="C22" s="208">
        <v>0</v>
      </c>
      <c r="D22" s="208">
        <v>0</v>
      </c>
      <c r="E22" s="208">
        <v>0</v>
      </c>
      <c r="F22" s="208">
        <v>0</v>
      </c>
      <c r="G22" s="208">
        <v>0</v>
      </c>
      <c r="H22" s="208">
        <v>0</v>
      </c>
      <c r="I22" s="208">
        <v>0</v>
      </c>
      <c r="J22" s="208">
        <v>0</v>
      </c>
      <c r="K22" s="208">
        <v>0</v>
      </c>
      <c r="L22" s="208">
        <v>0</v>
      </c>
      <c r="M22" s="208">
        <v>0</v>
      </c>
      <c r="N22" s="208">
        <v>0</v>
      </c>
      <c r="O22" s="208">
        <v>0</v>
      </c>
      <c r="P22" s="208">
        <v>0</v>
      </c>
      <c r="Q22" s="208">
        <v>0</v>
      </c>
    </row>
    <row r="23" spans="1:17" x14ac:dyDescent="0.25">
      <c r="A23" s="154" t="s">
        <v>26</v>
      </c>
      <c r="B23" s="208">
        <v>0</v>
      </c>
      <c r="C23" s="208">
        <v>0</v>
      </c>
      <c r="D23" s="208">
        <v>0</v>
      </c>
      <c r="E23" s="208">
        <v>0</v>
      </c>
      <c r="F23" s="208">
        <v>0</v>
      </c>
      <c r="G23" s="208">
        <v>0</v>
      </c>
      <c r="H23" s="208">
        <v>0</v>
      </c>
      <c r="I23" s="208">
        <v>0</v>
      </c>
      <c r="J23" s="208">
        <v>0</v>
      </c>
      <c r="K23" s="208">
        <v>0</v>
      </c>
      <c r="L23" s="208">
        <v>0</v>
      </c>
      <c r="M23" s="208">
        <v>0</v>
      </c>
      <c r="N23" s="208">
        <v>0</v>
      </c>
      <c r="O23" s="208">
        <v>0</v>
      </c>
      <c r="P23" s="208">
        <v>0</v>
      </c>
      <c r="Q23" s="208">
        <v>0</v>
      </c>
    </row>
    <row r="24" spans="1:17" x14ac:dyDescent="0.25">
      <c r="A24" s="154" t="s">
        <v>86</v>
      </c>
      <c r="B24" s="208">
        <v>0</v>
      </c>
      <c r="C24" s="208">
        <v>0</v>
      </c>
      <c r="D24" s="208">
        <v>0</v>
      </c>
      <c r="E24" s="208">
        <v>0</v>
      </c>
      <c r="F24" s="208">
        <v>0</v>
      </c>
      <c r="G24" s="208">
        <v>0</v>
      </c>
      <c r="H24" s="208">
        <v>0</v>
      </c>
      <c r="I24" s="208">
        <v>0</v>
      </c>
      <c r="J24" s="208">
        <v>0</v>
      </c>
      <c r="K24" s="208">
        <v>0</v>
      </c>
      <c r="L24" s="208">
        <v>0</v>
      </c>
      <c r="M24" s="208">
        <v>0</v>
      </c>
      <c r="N24" s="208">
        <v>0</v>
      </c>
      <c r="O24" s="208">
        <v>0</v>
      </c>
      <c r="P24" s="208">
        <v>0</v>
      </c>
      <c r="Q24" s="208">
        <v>0</v>
      </c>
    </row>
    <row r="25" spans="1:17" x14ac:dyDescent="0.25">
      <c r="A25" s="152" t="s">
        <v>226</v>
      </c>
      <c r="B25" s="264">
        <v>26.788603585638239</v>
      </c>
      <c r="C25" s="264">
        <v>26.815079702622029</v>
      </c>
      <c r="D25" s="264">
        <v>25.922878534739937</v>
      </c>
      <c r="E25" s="264">
        <v>22.987758132835395</v>
      </c>
      <c r="F25" s="264">
        <v>23.997099104626926</v>
      </c>
      <c r="G25" s="264">
        <v>23.137931808516175</v>
      </c>
      <c r="H25" s="264">
        <v>24.663379361996231</v>
      </c>
      <c r="I25" s="264">
        <v>24.580088947494641</v>
      </c>
      <c r="J25" s="264">
        <v>24.741195099578025</v>
      </c>
      <c r="K25" s="264">
        <v>19.709413967861231</v>
      </c>
      <c r="L25" s="264">
        <v>20.825792335243037</v>
      </c>
      <c r="M25" s="264">
        <v>18.562206075625632</v>
      </c>
      <c r="N25" s="264">
        <v>19.058241012482391</v>
      </c>
      <c r="O25" s="264">
        <v>17.225915494199104</v>
      </c>
      <c r="P25" s="264">
        <v>16.374769754001015</v>
      </c>
      <c r="Q25" s="264">
        <v>18.205395084946726</v>
      </c>
    </row>
    <row r="26" spans="1:17" x14ac:dyDescent="0.25">
      <c r="A26" s="150" t="s">
        <v>33</v>
      </c>
      <c r="B26" s="87">
        <v>20.540689297439542</v>
      </c>
      <c r="C26" s="87">
        <v>23.036007740847886</v>
      </c>
      <c r="D26" s="87">
        <v>20.28044206460735</v>
      </c>
      <c r="E26" s="87">
        <v>17.355529560785037</v>
      </c>
      <c r="F26" s="87">
        <v>19.591571104015209</v>
      </c>
      <c r="G26" s="87">
        <v>17.630451811323773</v>
      </c>
      <c r="H26" s="87">
        <v>18.984245037964151</v>
      </c>
      <c r="I26" s="87">
        <v>19.375407727394759</v>
      </c>
      <c r="J26" s="87">
        <v>21.742315769329867</v>
      </c>
      <c r="K26" s="87">
        <v>16.130920215499351</v>
      </c>
      <c r="L26" s="87">
        <v>17.939396993499209</v>
      </c>
      <c r="M26" s="87">
        <v>18.562206075625632</v>
      </c>
      <c r="N26" s="87">
        <v>19.058241012482391</v>
      </c>
      <c r="O26" s="87">
        <v>17.225915494199104</v>
      </c>
      <c r="P26" s="87">
        <v>16.374769754001015</v>
      </c>
      <c r="Q26" s="87">
        <v>18.205395084946726</v>
      </c>
    </row>
    <row r="27" spans="1:17" x14ac:dyDescent="0.25">
      <c r="A27" s="150" t="s">
        <v>31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0" t="s">
        <v>30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150" t="s">
        <v>125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150" t="s">
        <v>29</v>
      </c>
      <c r="B30" s="87">
        <v>6.2479142881986958</v>
      </c>
      <c r="C30" s="87">
        <v>3.7790719617741431</v>
      </c>
      <c r="D30" s="87">
        <v>5.6424364701325853</v>
      </c>
      <c r="E30" s="87">
        <v>5.6322285720503604</v>
      </c>
      <c r="F30" s="87">
        <v>4.4055280006117163</v>
      </c>
      <c r="G30" s="87">
        <v>5.5074799971924016</v>
      </c>
      <c r="H30" s="87">
        <v>5.6791343240320797</v>
      </c>
      <c r="I30" s="87">
        <v>5.2046812200998822</v>
      </c>
      <c r="J30" s="87">
        <v>2.9988793302481569</v>
      </c>
      <c r="K30" s="87">
        <v>3.5784937523618803</v>
      </c>
      <c r="L30" s="87">
        <v>2.8863953417438282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150" t="s">
        <v>28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150" t="s">
        <v>26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150" t="s">
        <v>25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7">
        <v>0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7">
        <v>0</v>
      </c>
    </row>
    <row r="34" spans="1:17" x14ac:dyDescent="0.25">
      <c r="A34" s="150" t="s">
        <v>86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0" t="s">
        <v>22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6" t="s">
        <v>212</v>
      </c>
      <c r="B36" s="204">
        <v>642.82479339305542</v>
      </c>
      <c r="C36" s="204">
        <v>612.05185881576153</v>
      </c>
      <c r="D36" s="204">
        <v>614.62503638548083</v>
      </c>
      <c r="E36" s="204">
        <v>528.90170204724416</v>
      </c>
      <c r="F36" s="204">
        <v>587.79068039019171</v>
      </c>
      <c r="G36" s="204">
        <v>572.42270168228447</v>
      </c>
      <c r="H36" s="204">
        <v>609.45514209641567</v>
      </c>
      <c r="I36" s="204">
        <v>601.67159822248436</v>
      </c>
      <c r="J36" s="204">
        <v>608.62962020303485</v>
      </c>
      <c r="K36" s="204">
        <v>481.11740653278684</v>
      </c>
      <c r="L36" s="204">
        <v>508.3817252028681</v>
      </c>
      <c r="M36" s="204">
        <v>475.30815251950679</v>
      </c>
      <c r="N36" s="204">
        <v>483.22809819535576</v>
      </c>
      <c r="O36" s="204">
        <v>414.05224327203592</v>
      </c>
      <c r="P36" s="204">
        <v>390.04234960282639</v>
      </c>
      <c r="Q36" s="204">
        <v>455.47771224184612</v>
      </c>
    </row>
    <row r="37" spans="1:17" x14ac:dyDescent="0.25">
      <c r="A37" s="84" t="s">
        <v>33</v>
      </c>
      <c r="B37" s="83">
        <v>315.99318687361296</v>
      </c>
      <c r="C37" s="83">
        <v>314.96448412153586</v>
      </c>
      <c r="D37" s="83">
        <v>294.68514707547615</v>
      </c>
      <c r="E37" s="83">
        <v>207.76876967491873</v>
      </c>
      <c r="F37" s="83">
        <v>330.94065693934897</v>
      </c>
      <c r="G37" s="83">
        <v>315.67135813735132</v>
      </c>
      <c r="H37" s="83">
        <v>338.77561484588915</v>
      </c>
      <c r="I37" s="83">
        <v>320.52114312373396</v>
      </c>
      <c r="J37" s="83">
        <v>393.638992160859</v>
      </c>
      <c r="K37" s="83">
        <v>263.43720178318603</v>
      </c>
      <c r="L37" s="83">
        <v>301.71084170273832</v>
      </c>
      <c r="M37" s="83">
        <v>451.21013744524043</v>
      </c>
      <c r="N37" s="83">
        <v>438.00408633468601</v>
      </c>
      <c r="O37" s="83">
        <v>322.74400038139606</v>
      </c>
      <c r="P37" s="83">
        <v>314.53725041337867</v>
      </c>
      <c r="Q37" s="83">
        <v>394.31328513118473</v>
      </c>
    </row>
    <row r="38" spans="1:17" x14ac:dyDescent="0.25">
      <c r="A38" s="84" t="s">
        <v>30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</row>
    <row r="39" spans="1:17" x14ac:dyDescent="0.25">
      <c r="A39" s="84" t="s">
        <v>125</v>
      </c>
      <c r="B39" s="208">
        <v>5.9568454259356791</v>
      </c>
      <c r="C39" s="208">
        <v>15.228683005926577</v>
      </c>
      <c r="D39" s="208">
        <v>6.8887535675798977E-15</v>
      </c>
      <c r="E39" s="208">
        <v>17.223772987082466</v>
      </c>
      <c r="F39" s="208">
        <v>0</v>
      </c>
      <c r="G39" s="208">
        <v>0</v>
      </c>
      <c r="H39" s="208">
        <v>0</v>
      </c>
      <c r="I39" s="208">
        <v>0</v>
      </c>
      <c r="J39" s="208">
        <v>0</v>
      </c>
      <c r="K39" s="208">
        <v>0</v>
      </c>
      <c r="L39" s="208">
        <v>0</v>
      </c>
      <c r="M39" s="208">
        <v>0</v>
      </c>
      <c r="N39" s="208">
        <v>0</v>
      </c>
      <c r="O39" s="208">
        <v>9.2989980976978508</v>
      </c>
      <c r="P39" s="208">
        <v>4.8803425531705988</v>
      </c>
      <c r="Q39" s="208">
        <v>0</v>
      </c>
    </row>
    <row r="40" spans="1:17" x14ac:dyDescent="0.25">
      <c r="A40" s="84" t="s">
        <v>29</v>
      </c>
      <c r="B40" s="208">
        <v>297.85626547826951</v>
      </c>
      <c r="C40" s="208">
        <v>209.59732936936587</v>
      </c>
      <c r="D40" s="208">
        <v>288.4568393828373</v>
      </c>
      <c r="E40" s="208">
        <v>255.17319022045737</v>
      </c>
      <c r="F40" s="208">
        <v>256.8500234508428</v>
      </c>
      <c r="G40" s="208">
        <v>256.75134354493315</v>
      </c>
      <c r="H40" s="208">
        <v>270.67952725052652</v>
      </c>
      <c r="I40" s="208">
        <v>281.1504550987504</v>
      </c>
      <c r="J40" s="208">
        <v>214.9906280421759</v>
      </c>
      <c r="K40" s="208">
        <v>217.68020474960079</v>
      </c>
      <c r="L40" s="208">
        <v>206.67088350012978</v>
      </c>
      <c r="M40" s="208">
        <v>24.098015074266343</v>
      </c>
      <c r="N40" s="208">
        <v>45.224011860669776</v>
      </c>
      <c r="O40" s="208">
        <v>59.988450569722893</v>
      </c>
      <c r="P40" s="208">
        <v>35.943561572473222</v>
      </c>
      <c r="Q40" s="208">
        <v>56.984971002084542</v>
      </c>
    </row>
    <row r="41" spans="1:17" x14ac:dyDescent="0.25">
      <c r="A41" s="84" t="s">
        <v>28</v>
      </c>
      <c r="B41" s="208">
        <v>0</v>
      </c>
      <c r="C41" s="208">
        <v>0</v>
      </c>
      <c r="D41" s="208">
        <v>0</v>
      </c>
      <c r="E41" s="208">
        <v>0</v>
      </c>
      <c r="F41" s="208">
        <v>0</v>
      </c>
      <c r="G41" s="208">
        <v>0</v>
      </c>
      <c r="H41" s="208">
        <v>0</v>
      </c>
      <c r="I41" s="208">
        <v>0</v>
      </c>
      <c r="J41" s="208">
        <v>0</v>
      </c>
      <c r="K41" s="208">
        <v>0</v>
      </c>
      <c r="L41" s="208">
        <v>0</v>
      </c>
      <c r="M41" s="208">
        <v>0</v>
      </c>
      <c r="N41" s="208">
        <v>0</v>
      </c>
      <c r="O41" s="208">
        <v>0</v>
      </c>
      <c r="P41" s="208">
        <v>0</v>
      </c>
      <c r="Q41" s="208">
        <v>0</v>
      </c>
    </row>
    <row r="42" spans="1:17" x14ac:dyDescent="0.25">
      <c r="A42" s="84" t="s">
        <v>26</v>
      </c>
      <c r="B42" s="208">
        <v>23.018495615237324</v>
      </c>
      <c r="C42" s="208">
        <v>72.261362318933195</v>
      </c>
      <c r="D42" s="208">
        <v>31.483049927167428</v>
      </c>
      <c r="E42" s="208">
        <v>48.735969164785637</v>
      </c>
      <c r="F42" s="208">
        <v>0</v>
      </c>
      <c r="G42" s="208">
        <v>0</v>
      </c>
      <c r="H42" s="208">
        <v>0</v>
      </c>
      <c r="I42" s="208">
        <v>0</v>
      </c>
      <c r="J42" s="208">
        <v>0</v>
      </c>
      <c r="K42" s="208">
        <v>0</v>
      </c>
      <c r="L42" s="208">
        <v>0</v>
      </c>
      <c r="M42" s="208">
        <v>0</v>
      </c>
      <c r="N42" s="208">
        <v>0</v>
      </c>
      <c r="O42" s="208">
        <v>22.020794223219124</v>
      </c>
      <c r="P42" s="208">
        <v>34.681195063803877</v>
      </c>
      <c r="Q42" s="208">
        <v>4.1794561085768827</v>
      </c>
    </row>
    <row r="43" spans="1:17" x14ac:dyDescent="0.25">
      <c r="A43" s="84" t="s">
        <v>86</v>
      </c>
      <c r="B43" s="208">
        <v>0</v>
      </c>
      <c r="C43" s="208">
        <v>0</v>
      </c>
      <c r="D43" s="208">
        <v>0</v>
      </c>
      <c r="E43" s="208">
        <v>0</v>
      </c>
      <c r="F43" s="208">
        <v>0</v>
      </c>
      <c r="G43" s="208">
        <v>0</v>
      </c>
      <c r="H43" s="208">
        <v>0</v>
      </c>
      <c r="I43" s="208">
        <v>0</v>
      </c>
      <c r="J43" s="208">
        <v>0</v>
      </c>
      <c r="K43" s="208">
        <v>0</v>
      </c>
      <c r="L43" s="208">
        <v>0</v>
      </c>
      <c r="M43" s="208">
        <v>0</v>
      </c>
      <c r="N43" s="208">
        <v>0</v>
      </c>
      <c r="O43" s="208">
        <v>0</v>
      </c>
      <c r="P43" s="208">
        <v>0</v>
      </c>
      <c r="Q43" s="208">
        <v>0</v>
      </c>
    </row>
    <row r="44" spans="1:17" x14ac:dyDescent="0.25">
      <c r="A44" s="175" t="s">
        <v>211</v>
      </c>
      <c r="B44" s="255">
        <v>0</v>
      </c>
      <c r="C44" s="255">
        <v>0</v>
      </c>
      <c r="D44" s="255">
        <v>0</v>
      </c>
      <c r="E44" s="255">
        <v>0</v>
      </c>
      <c r="F44" s="255">
        <v>0</v>
      </c>
      <c r="G44" s="255">
        <v>0</v>
      </c>
      <c r="H44" s="255">
        <v>0</v>
      </c>
      <c r="I44" s="255">
        <v>0</v>
      </c>
      <c r="J44" s="255">
        <v>0</v>
      </c>
      <c r="K44" s="255">
        <v>0</v>
      </c>
      <c r="L44" s="255">
        <v>0</v>
      </c>
      <c r="M44" s="255">
        <v>0</v>
      </c>
      <c r="N44" s="255">
        <v>0</v>
      </c>
      <c r="O44" s="255">
        <v>0</v>
      </c>
      <c r="P44" s="255">
        <v>0</v>
      </c>
      <c r="Q44" s="255">
        <v>0</v>
      </c>
    </row>
    <row r="45" spans="1:17" x14ac:dyDescent="0.25">
      <c r="A45" s="177" t="s">
        <v>98</v>
      </c>
      <c r="B45" s="176">
        <v>1687.7142399999998</v>
      </c>
      <c r="C45" s="176">
        <v>1729.01082</v>
      </c>
      <c r="D45" s="176">
        <v>1740.2995599999999</v>
      </c>
      <c r="E45" s="176">
        <v>1653.4064800000001</v>
      </c>
      <c r="F45" s="176">
        <v>1734.2973099999999</v>
      </c>
      <c r="G45" s="176">
        <v>1860.36103</v>
      </c>
      <c r="H45" s="176">
        <v>1934.5108599999999</v>
      </c>
      <c r="I45" s="176">
        <v>1877.8266100000001</v>
      </c>
      <c r="J45" s="176">
        <v>1908.6228099999998</v>
      </c>
      <c r="K45" s="176">
        <v>1631.7844600000001</v>
      </c>
      <c r="L45" s="176">
        <v>1822.8506599999998</v>
      </c>
      <c r="M45" s="176">
        <v>1858.4789000000001</v>
      </c>
      <c r="N45" s="176">
        <v>1936.0063299999999</v>
      </c>
      <c r="O45" s="176">
        <v>1871.8162400000001</v>
      </c>
      <c r="P45" s="176">
        <v>1811.1832099999999</v>
      </c>
      <c r="Q45" s="176">
        <v>1947.8119199999999</v>
      </c>
    </row>
    <row r="46" spans="1:17" x14ac:dyDescent="0.2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</row>
    <row r="47" spans="1:17" ht="12.75" x14ac:dyDescent="0.25">
      <c r="A47" s="97" t="s">
        <v>37</v>
      </c>
      <c r="B47" s="96">
        <v>94.470557031047733</v>
      </c>
      <c r="C47" s="96">
        <v>120.4336003184975</v>
      </c>
      <c r="D47" s="96">
        <v>125.120068448349</v>
      </c>
      <c r="E47" s="96">
        <v>99.306933237892508</v>
      </c>
      <c r="F47" s="96">
        <v>125.02758402170656</v>
      </c>
      <c r="G47" s="96">
        <v>137.63865060151937</v>
      </c>
      <c r="H47" s="96">
        <v>124.54932900799275</v>
      </c>
      <c r="I47" s="96">
        <v>123.74579707628948</v>
      </c>
      <c r="J47" s="96">
        <v>121.57823555713907</v>
      </c>
      <c r="K47" s="96">
        <v>127.28523520758867</v>
      </c>
      <c r="L47" s="96">
        <v>170.63545835880336</v>
      </c>
      <c r="M47" s="96">
        <v>278.05127252490905</v>
      </c>
      <c r="N47" s="96">
        <v>233.9991725472857</v>
      </c>
      <c r="O47" s="96">
        <v>97.564339672691645</v>
      </c>
      <c r="P47" s="96">
        <v>95.969655934092103</v>
      </c>
      <c r="Q47" s="96">
        <v>137.41065309669884</v>
      </c>
    </row>
    <row r="48" spans="1:17" x14ac:dyDescent="0.25">
      <c r="A48" s="132" t="s">
        <v>83</v>
      </c>
      <c r="B48" s="160">
        <v>0</v>
      </c>
      <c r="C48" s="160">
        <v>0</v>
      </c>
      <c r="D48" s="160">
        <v>0</v>
      </c>
      <c r="E48" s="160">
        <v>0</v>
      </c>
      <c r="F48" s="160">
        <v>0</v>
      </c>
      <c r="G48" s="160">
        <v>0</v>
      </c>
      <c r="H48" s="160">
        <v>0</v>
      </c>
      <c r="I48" s="160">
        <v>0</v>
      </c>
      <c r="J48" s="160">
        <v>0</v>
      </c>
      <c r="K48" s="160">
        <v>0</v>
      </c>
      <c r="L48" s="160">
        <v>0</v>
      </c>
      <c r="M48" s="160">
        <v>0</v>
      </c>
      <c r="N48" s="160">
        <v>0</v>
      </c>
      <c r="O48" s="160">
        <v>0</v>
      </c>
      <c r="P48" s="160">
        <v>0</v>
      </c>
      <c r="Q48" s="160">
        <v>0</v>
      </c>
    </row>
    <row r="49" spans="1:17" x14ac:dyDescent="0.25">
      <c r="A49" s="76" t="s">
        <v>82</v>
      </c>
      <c r="B49" s="159">
        <v>0</v>
      </c>
      <c r="C49" s="159">
        <v>0</v>
      </c>
      <c r="D49" s="159">
        <v>0</v>
      </c>
      <c r="E49" s="159">
        <v>0</v>
      </c>
      <c r="F49" s="159">
        <v>0</v>
      </c>
      <c r="G49" s="159">
        <v>0</v>
      </c>
      <c r="H49" s="159">
        <v>0</v>
      </c>
      <c r="I49" s="159">
        <v>0</v>
      </c>
      <c r="J49" s="159">
        <v>0</v>
      </c>
      <c r="K49" s="159">
        <v>0</v>
      </c>
      <c r="L49" s="159">
        <v>0</v>
      </c>
      <c r="M49" s="159">
        <v>0</v>
      </c>
      <c r="N49" s="159">
        <v>0</v>
      </c>
      <c r="O49" s="159">
        <v>0</v>
      </c>
      <c r="P49" s="159">
        <v>0</v>
      </c>
      <c r="Q49" s="159">
        <v>0</v>
      </c>
    </row>
    <row r="50" spans="1:17" x14ac:dyDescent="0.25">
      <c r="A50" s="76" t="s">
        <v>81</v>
      </c>
      <c r="B50" s="159">
        <v>0</v>
      </c>
      <c r="C50" s="159">
        <v>0</v>
      </c>
      <c r="D50" s="159">
        <v>0</v>
      </c>
      <c r="E50" s="159">
        <v>0</v>
      </c>
      <c r="F50" s="159">
        <v>0</v>
      </c>
      <c r="G50" s="159">
        <v>0</v>
      </c>
      <c r="H50" s="159">
        <v>0</v>
      </c>
      <c r="I50" s="159">
        <v>0</v>
      </c>
      <c r="J50" s="159">
        <v>0</v>
      </c>
      <c r="K50" s="159">
        <v>0</v>
      </c>
      <c r="L50" s="159">
        <v>0</v>
      </c>
      <c r="M50" s="159">
        <v>0</v>
      </c>
      <c r="N50" s="159">
        <v>0</v>
      </c>
      <c r="O50" s="159">
        <v>0</v>
      </c>
      <c r="P50" s="159">
        <v>0</v>
      </c>
      <c r="Q50" s="159">
        <v>0</v>
      </c>
    </row>
    <row r="51" spans="1:17" x14ac:dyDescent="0.25">
      <c r="A51" s="76" t="s">
        <v>80</v>
      </c>
      <c r="B51" s="159">
        <v>0</v>
      </c>
      <c r="C51" s="159">
        <v>0</v>
      </c>
      <c r="D51" s="159">
        <v>0</v>
      </c>
      <c r="E51" s="159">
        <v>0</v>
      </c>
      <c r="F51" s="159">
        <v>0</v>
      </c>
      <c r="G51" s="159">
        <v>0</v>
      </c>
      <c r="H51" s="159">
        <v>0</v>
      </c>
      <c r="I51" s="159">
        <v>0</v>
      </c>
      <c r="J51" s="159">
        <v>0</v>
      </c>
      <c r="K51" s="159">
        <v>0</v>
      </c>
      <c r="L51" s="159">
        <v>0</v>
      </c>
      <c r="M51" s="159">
        <v>0</v>
      </c>
      <c r="N51" s="159">
        <v>0</v>
      </c>
      <c r="O51" s="159">
        <v>0</v>
      </c>
      <c r="P51" s="159">
        <v>0</v>
      </c>
      <c r="Q51" s="159">
        <v>0</v>
      </c>
    </row>
    <row r="52" spans="1:17" x14ac:dyDescent="0.25">
      <c r="A52" s="129" t="s">
        <v>79</v>
      </c>
      <c r="B52" s="158">
        <v>0.24043508514149242</v>
      </c>
      <c r="C52" s="158">
        <v>0.32171072677931734</v>
      </c>
      <c r="D52" s="158">
        <v>0.30656049436723576</v>
      </c>
      <c r="E52" s="158">
        <v>0.23294924443295503</v>
      </c>
      <c r="F52" s="158">
        <v>0.31529845133330497</v>
      </c>
      <c r="G52" s="158">
        <v>0.30774626588289256</v>
      </c>
      <c r="H52" s="158">
        <v>0.28064473395091605</v>
      </c>
      <c r="I52" s="158">
        <v>0.29808680611579352</v>
      </c>
      <c r="J52" s="158">
        <v>0.33346190292191391</v>
      </c>
      <c r="K52" s="158">
        <v>0.34107037865665596</v>
      </c>
      <c r="L52" s="158">
        <v>0.44927815565449825</v>
      </c>
      <c r="M52" s="158">
        <v>0.68300729140535188</v>
      </c>
      <c r="N52" s="158">
        <v>0.612476293871697</v>
      </c>
      <c r="O52" s="158">
        <v>0.26817191341188501</v>
      </c>
      <c r="P52" s="158">
        <v>0.27373323790617821</v>
      </c>
      <c r="Q52" s="158">
        <v>0.40222310659732174</v>
      </c>
    </row>
    <row r="53" spans="1:17" x14ac:dyDescent="0.25">
      <c r="A53" s="92" t="s">
        <v>125</v>
      </c>
      <c r="B53" s="91">
        <v>0.11258287399042394</v>
      </c>
      <c r="C53" s="91">
        <v>0.15063990429287466</v>
      </c>
      <c r="D53" s="91">
        <v>0.14354586181745446</v>
      </c>
      <c r="E53" s="91">
        <v>0.10907765568708984</v>
      </c>
      <c r="F53" s="91">
        <v>0.14763737910772765</v>
      </c>
      <c r="G53" s="91">
        <v>0.14410109511483313</v>
      </c>
      <c r="H53" s="91">
        <v>0.13141089912014456</v>
      </c>
      <c r="I53" s="91">
        <v>0.13957808741346162</v>
      </c>
      <c r="J53" s="91">
        <v>0.15614235075206206</v>
      </c>
      <c r="K53" s="91">
        <v>0.15970499247051001</v>
      </c>
      <c r="L53" s="91">
        <v>0.21037289942494988</v>
      </c>
      <c r="M53" s="91">
        <v>0.31981573644952022</v>
      </c>
      <c r="N53" s="91">
        <v>0.28678984755698417</v>
      </c>
      <c r="O53" s="91">
        <v>0.12557054523741346</v>
      </c>
      <c r="P53" s="91">
        <v>0.12817461566412514</v>
      </c>
      <c r="Q53" s="91">
        <v>0.18833953996121039</v>
      </c>
    </row>
    <row r="54" spans="1:17" x14ac:dyDescent="0.25">
      <c r="A54" s="92" t="s">
        <v>26</v>
      </c>
      <c r="B54" s="91">
        <v>0.12785221115106848</v>
      </c>
      <c r="C54" s="91">
        <v>0.1710708224864427</v>
      </c>
      <c r="D54" s="91">
        <v>0.16301463254978127</v>
      </c>
      <c r="E54" s="91">
        <v>0.12387158874586519</v>
      </c>
      <c r="F54" s="91">
        <v>0.16766107222557733</v>
      </c>
      <c r="G54" s="91">
        <v>0.16364517076805946</v>
      </c>
      <c r="H54" s="91">
        <v>0.14923383483077146</v>
      </c>
      <c r="I54" s="91">
        <v>0.15850871870233191</v>
      </c>
      <c r="J54" s="91">
        <v>0.17731955216985187</v>
      </c>
      <c r="K54" s="91">
        <v>0.18136538618614595</v>
      </c>
      <c r="L54" s="91">
        <v>0.23890525622954839</v>
      </c>
      <c r="M54" s="91">
        <v>0.36319155495583166</v>
      </c>
      <c r="N54" s="91">
        <v>0.32568644631471277</v>
      </c>
      <c r="O54" s="91">
        <v>0.14260136817447155</v>
      </c>
      <c r="P54" s="91">
        <v>0.14555862224205304</v>
      </c>
      <c r="Q54" s="91">
        <v>0.21388356663611138</v>
      </c>
    </row>
    <row r="55" spans="1:17" x14ac:dyDescent="0.25">
      <c r="A55" s="92" t="s">
        <v>126</v>
      </c>
      <c r="B55" s="91">
        <v>0</v>
      </c>
      <c r="C55" s="91">
        <v>0</v>
      </c>
      <c r="D55" s="91">
        <v>0</v>
      </c>
      <c r="E55" s="91">
        <v>0</v>
      </c>
      <c r="F55" s="91">
        <v>0</v>
      </c>
      <c r="G55" s="91">
        <v>0</v>
      </c>
      <c r="H55" s="91">
        <v>0</v>
      </c>
      <c r="I55" s="91">
        <v>0</v>
      </c>
      <c r="J55" s="91">
        <v>0</v>
      </c>
      <c r="K55" s="91">
        <v>0</v>
      </c>
      <c r="L55" s="91">
        <v>0</v>
      </c>
      <c r="M55" s="91">
        <v>0</v>
      </c>
      <c r="N55" s="91">
        <v>0</v>
      </c>
      <c r="O55" s="91">
        <v>0</v>
      </c>
      <c r="P55" s="91">
        <v>0</v>
      </c>
      <c r="Q55" s="91">
        <v>0</v>
      </c>
    </row>
    <row r="56" spans="1:17" x14ac:dyDescent="0.25">
      <c r="A56" s="92" t="s">
        <v>21</v>
      </c>
      <c r="B56" s="157">
        <v>0</v>
      </c>
      <c r="C56" s="157">
        <v>0</v>
      </c>
      <c r="D56" s="157">
        <v>0</v>
      </c>
      <c r="E56" s="157">
        <v>0</v>
      </c>
      <c r="F56" s="157">
        <v>0</v>
      </c>
      <c r="G56" s="157">
        <v>0</v>
      </c>
      <c r="H56" s="157">
        <v>0</v>
      </c>
      <c r="I56" s="157">
        <v>0</v>
      </c>
      <c r="J56" s="157">
        <v>0</v>
      </c>
      <c r="K56" s="157">
        <v>0</v>
      </c>
      <c r="L56" s="157">
        <v>0</v>
      </c>
      <c r="M56" s="157">
        <v>0</v>
      </c>
      <c r="N56" s="157">
        <v>0</v>
      </c>
      <c r="O56" s="157">
        <v>0</v>
      </c>
      <c r="P56" s="157">
        <v>0</v>
      </c>
      <c r="Q56" s="157">
        <v>0</v>
      </c>
    </row>
    <row r="57" spans="1:17" x14ac:dyDescent="0.25">
      <c r="A57" s="156" t="s">
        <v>210</v>
      </c>
      <c r="B57" s="204">
        <v>0</v>
      </c>
      <c r="C57" s="204">
        <v>0</v>
      </c>
      <c r="D57" s="204">
        <v>0</v>
      </c>
      <c r="E57" s="204">
        <v>0</v>
      </c>
      <c r="F57" s="204">
        <v>0</v>
      </c>
      <c r="G57" s="204">
        <v>0</v>
      </c>
      <c r="H57" s="204">
        <v>0</v>
      </c>
      <c r="I57" s="204">
        <v>0</v>
      </c>
      <c r="J57" s="204">
        <v>0</v>
      </c>
      <c r="K57" s="204">
        <v>0</v>
      </c>
      <c r="L57" s="204">
        <v>0</v>
      </c>
      <c r="M57" s="204">
        <v>0</v>
      </c>
      <c r="N57" s="204">
        <v>0</v>
      </c>
      <c r="O57" s="204">
        <v>0</v>
      </c>
      <c r="P57" s="204">
        <v>0</v>
      </c>
      <c r="Q57" s="204">
        <v>0</v>
      </c>
    </row>
    <row r="58" spans="1:17" x14ac:dyDescent="0.25">
      <c r="A58" s="156" t="s">
        <v>209</v>
      </c>
      <c r="B58" s="204">
        <v>13.538963342084282</v>
      </c>
      <c r="C58" s="204">
        <v>14.243430949085305</v>
      </c>
      <c r="D58" s="204">
        <v>16.815166010997402</v>
      </c>
      <c r="E58" s="204">
        <v>11.986962281118741</v>
      </c>
      <c r="F58" s="204">
        <v>16.573360571276364</v>
      </c>
      <c r="G58" s="204">
        <v>16.898421730127549</v>
      </c>
      <c r="H58" s="204">
        <v>15.716182820983411</v>
      </c>
      <c r="I58" s="204">
        <v>15.105379349556154</v>
      </c>
      <c r="J58" s="204">
        <v>12.339332151934551</v>
      </c>
      <c r="K58" s="204">
        <v>16.929856997456291</v>
      </c>
      <c r="L58" s="204">
        <v>24.940952825227775</v>
      </c>
      <c r="M58" s="204">
        <v>43.285848922226329</v>
      </c>
      <c r="N58" s="204">
        <v>36.349418433412815</v>
      </c>
      <c r="O58" s="204">
        <v>10.984302010459103</v>
      </c>
      <c r="P58" s="204">
        <v>10.692935368181052</v>
      </c>
      <c r="Q58" s="204">
        <v>18.923814832419176</v>
      </c>
    </row>
    <row r="59" spans="1:17" x14ac:dyDescent="0.25">
      <c r="A59" s="152" t="s">
        <v>225</v>
      </c>
      <c r="B59" s="151">
        <v>11.1283337880933</v>
      </c>
      <c r="C59" s="151">
        <v>11.017922553113248</v>
      </c>
      <c r="D59" s="151">
        <v>13.741555571103191</v>
      </c>
      <c r="E59" s="151">
        <v>9.6513866188584512</v>
      </c>
      <c r="F59" s="151">
        <v>13.412142379412378</v>
      </c>
      <c r="G59" s="151">
        <v>13.812922609934287</v>
      </c>
      <c r="H59" s="151">
        <v>12.902406747346378</v>
      </c>
      <c r="I59" s="151">
        <v>12.116727073393383</v>
      </c>
      <c r="J59" s="151">
        <v>8.9960051252629576</v>
      </c>
      <c r="K59" s="151">
        <v>13.510246526310699</v>
      </c>
      <c r="L59" s="151">
        <v>20.436438854872993</v>
      </c>
      <c r="M59" s="151">
        <v>36.0306613786939</v>
      </c>
      <c r="N59" s="151">
        <v>29.75929106808756</v>
      </c>
      <c r="O59" s="151">
        <v>8.1179477085448575</v>
      </c>
      <c r="P59" s="151">
        <v>7.5884431801649024</v>
      </c>
      <c r="Q59" s="151">
        <v>14.380020832590397</v>
      </c>
    </row>
    <row r="60" spans="1:17" x14ac:dyDescent="0.25">
      <c r="A60" s="154" t="s">
        <v>33</v>
      </c>
      <c r="B60" s="83">
        <v>0</v>
      </c>
      <c r="C60" s="83">
        <v>0</v>
      </c>
      <c r="D60" s="83">
        <v>0</v>
      </c>
      <c r="E60" s="83">
        <v>0</v>
      </c>
      <c r="F60" s="83">
        <v>0</v>
      </c>
      <c r="G60" s="83">
        <v>0</v>
      </c>
      <c r="H60" s="83">
        <v>0</v>
      </c>
      <c r="I60" s="83">
        <v>0</v>
      </c>
      <c r="J60" s="83">
        <v>0</v>
      </c>
      <c r="K60" s="83">
        <v>0</v>
      </c>
      <c r="L60" s="83">
        <v>0</v>
      </c>
      <c r="M60" s="83">
        <v>0</v>
      </c>
      <c r="N60" s="83">
        <v>0</v>
      </c>
      <c r="O60" s="83">
        <v>0</v>
      </c>
      <c r="P60" s="83">
        <v>0</v>
      </c>
      <c r="Q60" s="83">
        <v>0</v>
      </c>
    </row>
    <row r="61" spans="1:17" x14ac:dyDescent="0.25">
      <c r="A61" s="154" t="s">
        <v>30</v>
      </c>
      <c r="B61" s="208">
        <v>0</v>
      </c>
      <c r="C61" s="208">
        <v>0</v>
      </c>
      <c r="D61" s="208">
        <v>0</v>
      </c>
      <c r="E61" s="208">
        <v>0</v>
      </c>
      <c r="F61" s="208">
        <v>0</v>
      </c>
      <c r="G61" s="208">
        <v>0</v>
      </c>
      <c r="H61" s="208">
        <v>0</v>
      </c>
      <c r="I61" s="208">
        <v>0</v>
      </c>
      <c r="J61" s="208">
        <v>0</v>
      </c>
      <c r="K61" s="208">
        <v>0</v>
      </c>
      <c r="L61" s="208">
        <v>0</v>
      </c>
      <c r="M61" s="208">
        <v>0</v>
      </c>
      <c r="N61" s="208">
        <v>0</v>
      </c>
      <c r="O61" s="208">
        <v>0</v>
      </c>
      <c r="P61" s="208">
        <v>0</v>
      </c>
      <c r="Q61" s="208">
        <v>0</v>
      </c>
    </row>
    <row r="62" spans="1:17" x14ac:dyDescent="0.25">
      <c r="A62" s="154" t="s">
        <v>125</v>
      </c>
      <c r="B62" s="208">
        <v>11.1283337880933</v>
      </c>
      <c r="C62" s="208">
        <v>11.017922553113248</v>
      </c>
      <c r="D62" s="208">
        <v>13.741555571103191</v>
      </c>
      <c r="E62" s="208">
        <v>9.6513866188584512</v>
      </c>
      <c r="F62" s="208">
        <v>13.412142379412378</v>
      </c>
      <c r="G62" s="208">
        <v>13.812922609934287</v>
      </c>
      <c r="H62" s="208">
        <v>12.902406747346378</v>
      </c>
      <c r="I62" s="208">
        <v>12.116727073393383</v>
      </c>
      <c r="J62" s="208">
        <v>8.9960051252629576</v>
      </c>
      <c r="K62" s="208">
        <v>13.510246526310699</v>
      </c>
      <c r="L62" s="208">
        <v>20.436438854872993</v>
      </c>
      <c r="M62" s="208">
        <v>36.0306613786939</v>
      </c>
      <c r="N62" s="208">
        <v>29.75929106808756</v>
      </c>
      <c r="O62" s="208">
        <v>8.1179477085448575</v>
      </c>
      <c r="P62" s="208">
        <v>7.5884431801649024</v>
      </c>
      <c r="Q62" s="208">
        <v>14.380020832590397</v>
      </c>
    </row>
    <row r="63" spans="1:17" x14ac:dyDescent="0.25">
      <c r="A63" s="154" t="s">
        <v>29</v>
      </c>
      <c r="B63" s="208">
        <v>0</v>
      </c>
      <c r="C63" s="208">
        <v>0</v>
      </c>
      <c r="D63" s="208">
        <v>0</v>
      </c>
      <c r="E63" s="208">
        <v>0</v>
      </c>
      <c r="F63" s="208">
        <v>0</v>
      </c>
      <c r="G63" s="208">
        <v>0</v>
      </c>
      <c r="H63" s="208">
        <v>0</v>
      </c>
      <c r="I63" s="208">
        <v>0</v>
      </c>
      <c r="J63" s="208">
        <v>0</v>
      </c>
      <c r="K63" s="208">
        <v>0</v>
      </c>
      <c r="L63" s="208">
        <v>0</v>
      </c>
      <c r="M63" s="208">
        <v>0</v>
      </c>
      <c r="N63" s="208">
        <v>0</v>
      </c>
      <c r="O63" s="208">
        <v>0</v>
      </c>
      <c r="P63" s="208">
        <v>0</v>
      </c>
      <c r="Q63" s="208">
        <v>0</v>
      </c>
    </row>
    <row r="64" spans="1:17" x14ac:dyDescent="0.25">
      <c r="A64" s="154" t="s">
        <v>26</v>
      </c>
      <c r="B64" s="208">
        <v>0</v>
      </c>
      <c r="C64" s="208">
        <v>0</v>
      </c>
      <c r="D64" s="208">
        <v>0</v>
      </c>
      <c r="E64" s="208">
        <v>0</v>
      </c>
      <c r="F64" s="208">
        <v>0</v>
      </c>
      <c r="G64" s="208">
        <v>0</v>
      </c>
      <c r="H64" s="208">
        <v>0</v>
      </c>
      <c r="I64" s="208">
        <v>0</v>
      </c>
      <c r="J64" s="208">
        <v>0</v>
      </c>
      <c r="K64" s="208">
        <v>0</v>
      </c>
      <c r="L64" s="208">
        <v>0</v>
      </c>
      <c r="M64" s="208">
        <v>0</v>
      </c>
      <c r="N64" s="208">
        <v>0</v>
      </c>
      <c r="O64" s="208">
        <v>0</v>
      </c>
      <c r="P64" s="208">
        <v>0</v>
      </c>
      <c r="Q64" s="208">
        <v>0</v>
      </c>
    </row>
    <row r="65" spans="1:17" x14ac:dyDescent="0.25">
      <c r="A65" s="152" t="s">
        <v>224</v>
      </c>
      <c r="B65" s="151">
        <v>2.4106295539909808</v>
      </c>
      <c r="C65" s="151">
        <v>3.2255083959720561</v>
      </c>
      <c r="D65" s="151">
        <v>3.0736104398942095</v>
      </c>
      <c r="E65" s="151">
        <v>2.3355756622602897</v>
      </c>
      <c r="F65" s="151">
        <v>3.1612181918639854</v>
      </c>
      <c r="G65" s="151">
        <v>3.0854991201932629</v>
      </c>
      <c r="H65" s="151">
        <v>2.8137760736370327</v>
      </c>
      <c r="I65" s="151">
        <v>2.9886522761627714</v>
      </c>
      <c r="J65" s="151">
        <v>3.3433270266715929</v>
      </c>
      <c r="K65" s="151">
        <v>3.4196104711455924</v>
      </c>
      <c r="L65" s="151">
        <v>4.5045139703547825</v>
      </c>
      <c r="M65" s="151">
        <v>7.2551875435324318</v>
      </c>
      <c r="N65" s="151">
        <v>6.5901273653252526</v>
      </c>
      <c r="O65" s="151">
        <v>2.8663543019142468</v>
      </c>
      <c r="P65" s="151">
        <v>3.1044921880161498</v>
      </c>
      <c r="Q65" s="151">
        <v>4.5437939998287771</v>
      </c>
    </row>
    <row r="66" spans="1:17" x14ac:dyDescent="0.25">
      <c r="A66" s="263" t="s">
        <v>33</v>
      </c>
      <c r="B66" s="87">
        <v>0</v>
      </c>
      <c r="C66" s="87">
        <v>0</v>
      </c>
      <c r="D66" s="87">
        <v>0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7">
        <v>2.1531118224081425</v>
      </c>
      <c r="N66" s="87">
        <v>2.3749999063500713</v>
      </c>
      <c r="O66" s="87">
        <v>0.93476741787619755</v>
      </c>
      <c r="P66" s="87">
        <v>1.8964778975218384</v>
      </c>
      <c r="Q66" s="87">
        <v>2.7045033801237719</v>
      </c>
    </row>
    <row r="67" spans="1:17" x14ac:dyDescent="0.25">
      <c r="A67" s="263" t="s">
        <v>31</v>
      </c>
      <c r="B67" s="87">
        <v>0</v>
      </c>
      <c r="C67" s="87">
        <v>0</v>
      </c>
      <c r="D67" s="87">
        <v>0</v>
      </c>
      <c r="E67" s="87">
        <v>0</v>
      </c>
      <c r="F67" s="87">
        <v>0</v>
      </c>
      <c r="G67" s="87">
        <v>0</v>
      </c>
      <c r="H67" s="87">
        <v>0</v>
      </c>
      <c r="I67" s="87">
        <v>0</v>
      </c>
      <c r="J67" s="87">
        <v>0</v>
      </c>
      <c r="K67" s="87">
        <v>0</v>
      </c>
      <c r="L67" s="87">
        <v>0</v>
      </c>
      <c r="M67" s="87">
        <v>0</v>
      </c>
      <c r="N67" s="87">
        <v>0</v>
      </c>
      <c r="O67" s="87">
        <v>0</v>
      </c>
      <c r="P67" s="87">
        <v>0</v>
      </c>
      <c r="Q67" s="87">
        <v>0</v>
      </c>
    </row>
    <row r="68" spans="1:17" x14ac:dyDescent="0.25">
      <c r="A68" s="263" t="s">
        <v>30</v>
      </c>
      <c r="B68" s="87">
        <v>0</v>
      </c>
      <c r="C68" s="87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0</v>
      </c>
      <c r="N68" s="87">
        <v>0</v>
      </c>
      <c r="O68" s="87">
        <v>0</v>
      </c>
      <c r="P68" s="87">
        <v>0</v>
      </c>
      <c r="Q68" s="87">
        <v>0</v>
      </c>
    </row>
    <row r="69" spans="1:17" x14ac:dyDescent="0.25">
      <c r="A69" s="263" t="s">
        <v>125</v>
      </c>
      <c r="B69" s="87">
        <v>0</v>
      </c>
      <c r="C69" s="87">
        <v>0</v>
      </c>
      <c r="D69" s="87">
        <v>0</v>
      </c>
      <c r="E69" s="87">
        <v>0</v>
      </c>
      <c r="F69" s="87">
        <v>3.2202950244652363E-16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3.4609580534809854E-16</v>
      </c>
      <c r="O69" s="87">
        <v>0</v>
      </c>
      <c r="P69" s="87">
        <v>0</v>
      </c>
      <c r="Q69" s="87">
        <v>0</v>
      </c>
    </row>
    <row r="70" spans="1:17" x14ac:dyDescent="0.25">
      <c r="A70" s="263" t="s">
        <v>29</v>
      </c>
      <c r="B70" s="87">
        <v>2.4106295539909808</v>
      </c>
      <c r="C70" s="87">
        <v>3.2255083959720561</v>
      </c>
      <c r="D70" s="87">
        <v>3.0736104398942095</v>
      </c>
      <c r="E70" s="87">
        <v>2.3355756622602897</v>
      </c>
      <c r="F70" s="87">
        <v>3.1612181918639846</v>
      </c>
      <c r="G70" s="87">
        <v>3.0854991201932629</v>
      </c>
      <c r="H70" s="87">
        <v>2.8137760736370327</v>
      </c>
      <c r="I70" s="87">
        <v>2.9886522761627714</v>
      </c>
      <c r="J70" s="87">
        <v>3.3433270266715929</v>
      </c>
      <c r="K70" s="87">
        <v>3.4196104711455924</v>
      </c>
      <c r="L70" s="87">
        <v>4.5045139703547825</v>
      </c>
      <c r="M70" s="87">
        <v>5.1020757211242893</v>
      </c>
      <c r="N70" s="87">
        <v>4.2151274589751795</v>
      </c>
      <c r="O70" s="87">
        <v>1.9315868840380495</v>
      </c>
      <c r="P70" s="87">
        <v>1.2080142904943116</v>
      </c>
      <c r="Q70" s="87">
        <v>1.8392906197050056</v>
      </c>
    </row>
    <row r="71" spans="1:17" x14ac:dyDescent="0.25">
      <c r="A71" s="263" t="s">
        <v>28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25">
      <c r="A72" s="263" t="s">
        <v>26</v>
      </c>
      <c r="B72" s="87">
        <v>0</v>
      </c>
      <c r="C72" s="87">
        <v>0</v>
      </c>
      <c r="D72" s="87">
        <v>0</v>
      </c>
      <c r="E72" s="87">
        <v>0</v>
      </c>
      <c r="F72" s="87">
        <v>2.7773350103742584E-16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1.3025876904499506E-15</v>
      </c>
      <c r="O72" s="87">
        <v>0</v>
      </c>
      <c r="P72" s="87">
        <v>0</v>
      </c>
      <c r="Q72" s="87">
        <v>0</v>
      </c>
    </row>
    <row r="73" spans="1:17" x14ac:dyDescent="0.25">
      <c r="A73" s="263" t="s">
        <v>25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263" t="s">
        <v>86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263" t="s">
        <v>22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2" t="s">
        <v>223</v>
      </c>
      <c r="B76" s="261">
        <v>0</v>
      </c>
      <c r="C76" s="261">
        <v>0</v>
      </c>
      <c r="D76" s="261">
        <v>0</v>
      </c>
      <c r="E76" s="261">
        <v>0</v>
      </c>
      <c r="F76" s="261">
        <v>0</v>
      </c>
      <c r="G76" s="261">
        <v>0</v>
      </c>
      <c r="H76" s="261">
        <v>0</v>
      </c>
      <c r="I76" s="261">
        <v>0</v>
      </c>
      <c r="J76" s="261">
        <v>0</v>
      </c>
      <c r="K76" s="261">
        <v>0</v>
      </c>
      <c r="L76" s="261">
        <v>0</v>
      </c>
      <c r="M76" s="261">
        <v>0</v>
      </c>
      <c r="N76" s="261">
        <v>0</v>
      </c>
      <c r="O76" s="261">
        <v>0</v>
      </c>
      <c r="P76" s="261">
        <v>0</v>
      </c>
      <c r="Q76" s="261">
        <v>0</v>
      </c>
    </row>
    <row r="77" spans="1:17" x14ac:dyDescent="0.25">
      <c r="A77" s="156" t="s">
        <v>208</v>
      </c>
      <c r="B77" s="204">
        <v>53.290797136385876</v>
      </c>
      <c r="C77" s="204">
        <v>71.304988900878357</v>
      </c>
      <c r="D77" s="204">
        <v>67.947043193552702</v>
      </c>
      <c r="E77" s="204">
        <v>51.631611587990548</v>
      </c>
      <c r="F77" s="204">
        <v>72.069429799232978</v>
      </c>
      <c r="G77" s="204">
        <v>86.353082565001685</v>
      </c>
      <c r="H77" s="204">
        <v>74.806747812895168</v>
      </c>
      <c r="I77" s="204">
        <v>70.42633014497315</v>
      </c>
      <c r="J77" s="204">
        <v>79.625865592903466</v>
      </c>
      <c r="K77" s="204">
        <v>81.918928921842195</v>
      </c>
      <c r="L77" s="204">
        <v>111.38743631541138</v>
      </c>
      <c r="M77" s="204">
        <v>192.7669163975375</v>
      </c>
      <c r="N77" s="204">
        <v>161.33833127303376</v>
      </c>
      <c r="O77" s="204">
        <v>59.43847598988765</v>
      </c>
      <c r="P77" s="204">
        <v>60.67110564233873</v>
      </c>
      <c r="Q77" s="204">
        <v>89.150008887557846</v>
      </c>
    </row>
    <row r="78" spans="1:17" x14ac:dyDescent="0.25">
      <c r="A78" s="152" t="s">
        <v>222</v>
      </c>
      <c r="B78" s="261">
        <v>53.290797136385876</v>
      </c>
      <c r="C78" s="261">
        <v>71.304988900878357</v>
      </c>
      <c r="D78" s="261">
        <v>67.947043193552702</v>
      </c>
      <c r="E78" s="261">
        <v>51.631611587990548</v>
      </c>
      <c r="F78" s="261">
        <v>72.069429799232978</v>
      </c>
      <c r="G78" s="261">
        <v>86.353082565001685</v>
      </c>
      <c r="H78" s="261">
        <v>74.806747812895168</v>
      </c>
      <c r="I78" s="261">
        <v>70.42633014497315</v>
      </c>
      <c r="J78" s="261">
        <v>79.625865592903466</v>
      </c>
      <c r="K78" s="261">
        <v>81.918928921842195</v>
      </c>
      <c r="L78" s="261">
        <v>111.38743631541138</v>
      </c>
      <c r="M78" s="261">
        <v>192.7669163975375</v>
      </c>
      <c r="N78" s="261">
        <v>161.33833127303376</v>
      </c>
      <c r="O78" s="261">
        <v>59.43847598988765</v>
      </c>
      <c r="P78" s="261">
        <v>60.67110564233873</v>
      </c>
      <c r="Q78" s="261">
        <v>89.150008887557846</v>
      </c>
    </row>
    <row r="79" spans="1:17" x14ac:dyDescent="0.25">
      <c r="A79" s="154" t="s">
        <v>33</v>
      </c>
      <c r="B79" s="83">
        <v>0</v>
      </c>
      <c r="C79" s="83">
        <v>0</v>
      </c>
      <c r="D79" s="83">
        <v>0</v>
      </c>
      <c r="E79" s="83">
        <v>0</v>
      </c>
      <c r="F79" s="83">
        <v>0</v>
      </c>
      <c r="G79" s="83">
        <v>0</v>
      </c>
      <c r="H79" s="83">
        <v>0</v>
      </c>
      <c r="I79" s="83">
        <v>0</v>
      </c>
      <c r="J79" s="83">
        <v>0</v>
      </c>
      <c r="K79" s="83">
        <v>0</v>
      </c>
      <c r="L79" s="83">
        <v>0</v>
      </c>
      <c r="M79" s="83">
        <v>0</v>
      </c>
      <c r="N79" s="83">
        <v>0</v>
      </c>
      <c r="O79" s="83">
        <v>0</v>
      </c>
      <c r="P79" s="83">
        <v>0</v>
      </c>
      <c r="Q79" s="83">
        <v>0</v>
      </c>
    </row>
    <row r="80" spans="1:17" x14ac:dyDescent="0.25">
      <c r="A80" s="154" t="s">
        <v>30</v>
      </c>
      <c r="B80" s="208">
        <v>0</v>
      </c>
      <c r="C80" s="208">
        <v>4.6929052643918119E-15</v>
      </c>
      <c r="D80" s="208">
        <v>5.8661315804897645E-15</v>
      </c>
      <c r="E80" s="208">
        <v>0</v>
      </c>
      <c r="F80" s="208">
        <v>0</v>
      </c>
      <c r="G80" s="208">
        <v>0</v>
      </c>
      <c r="H80" s="208">
        <v>0</v>
      </c>
      <c r="I80" s="208">
        <v>1.525194210927339E-14</v>
      </c>
      <c r="J80" s="208">
        <v>0</v>
      </c>
      <c r="K80" s="208">
        <v>0</v>
      </c>
      <c r="L80" s="208">
        <v>0</v>
      </c>
      <c r="M80" s="208">
        <v>0</v>
      </c>
      <c r="N80" s="208">
        <v>0</v>
      </c>
      <c r="O80" s="208">
        <v>0</v>
      </c>
      <c r="P80" s="208">
        <v>0</v>
      </c>
      <c r="Q80" s="208">
        <v>0</v>
      </c>
    </row>
    <row r="81" spans="1:17" x14ac:dyDescent="0.25">
      <c r="A81" s="154" t="s">
        <v>125</v>
      </c>
      <c r="B81" s="208">
        <v>0</v>
      </c>
      <c r="C81" s="208">
        <v>0</v>
      </c>
      <c r="D81" s="208">
        <v>0</v>
      </c>
      <c r="E81" s="208">
        <v>0</v>
      </c>
      <c r="F81" s="208">
        <v>0</v>
      </c>
      <c r="G81" s="208">
        <v>0</v>
      </c>
      <c r="H81" s="208">
        <v>0</v>
      </c>
      <c r="I81" s="208">
        <v>9.2617223932597437</v>
      </c>
      <c r="J81" s="208">
        <v>18.444627961606841</v>
      </c>
      <c r="K81" s="208">
        <v>0</v>
      </c>
      <c r="L81" s="208">
        <v>0</v>
      </c>
      <c r="M81" s="208">
        <v>0</v>
      </c>
      <c r="N81" s="208">
        <v>0</v>
      </c>
      <c r="O81" s="208">
        <v>0</v>
      </c>
      <c r="P81" s="208">
        <v>0</v>
      </c>
      <c r="Q81" s="208">
        <v>0</v>
      </c>
    </row>
    <row r="82" spans="1:17" x14ac:dyDescent="0.25">
      <c r="A82" s="154" t="s">
        <v>29</v>
      </c>
      <c r="B82" s="208">
        <v>0</v>
      </c>
      <c r="C82" s="208">
        <v>0</v>
      </c>
      <c r="D82" s="208">
        <v>0</v>
      </c>
      <c r="E82" s="208">
        <v>0</v>
      </c>
      <c r="F82" s="208">
        <v>7.9423229705055469</v>
      </c>
      <c r="G82" s="208">
        <v>65.928888306312217</v>
      </c>
      <c r="H82" s="208">
        <v>45.79956478504441</v>
      </c>
      <c r="I82" s="208">
        <v>7.6586430215310699</v>
      </c>
      <c r="J82" s="208">
        <v>4.4907705344243842</v>
      </c>
      <c r="K82" s="208">
        <v>22.976554079667764</v>
      </c>
      <c r="L82" s="208">
        <v>42.907931541656943</v>
      </c>
      <c r="M82" s="208">
        <v>150.37768946529854</v>
      </c>
      <c r="N82" s="208">
        <v>92.978610892950499</v>
      </c>
      <c r="O82" s="208">
        <v>0</v>
      </c>
      <c r="P82" s="208">
        <v>0</v>
      </c>
      <c r="Q82" s="208">
        <v>0</v>
      </c>
    </row>
    <row r="83" spans="1:17" x14ac:dyDescent="0.25">
      <c r="A83" s="154" t="s">
        <v>28</v>
      </c>
      <c r="B83" s="208">
        <v>0</v>
      </c>
      <c r="C83" s="208">
        <v>0</v>
      </c>
      <c r="D83" s="208">
        <v>0</v>
      </c>
      <c r="E83" s="208">
        <v>0</v>
      </c>
      <c r="F83" s="208">
        <v>0</v>
      </c>
      <c r="G83" s="208">
        <v>0</v>
      </c>
      <c r="H83" s="208">
        <v>0</v>
      </c>
      <c r="I83" s="208">
        <v>0</v>
      </c>
      <c r="J83" s="208">
        <v>0</v>
      </c>
      <c r="K83" s="208">
        <v>0</v>
      </c>
      <c r="L83" s="208">
        <v>0</v>
      </c>
      <c r="M83" s="208">
        <v>0</v>
      </c>
      <c r="N83" s="208">
        <v>0</v>
      </c>
      <c r="O83" s="208">
        <v>0</v>
      </c>
      <c r="P83" s="208">
        <v>0</v>
      </c>
      <c r="Q83" s="208">
        <v>0</v>
      </c>
    </row>
    <row r="84" spans="1:17" x14ac:dyDescent="0.25">
      <c r="A84" s="154" t="s">
        <v>26</v>
      </c>
      <c r="B84" s="208">
        <v>53.290797136385876</v>
      </c>
      <c r="C84" s="208">
        <v>71.304988900878357</v>
      </c>
      <c r="D84" s="208">
        <v>67.947043193552702</v>
      </c>
      <c r="E84" s="208">
        <v>51.631611587990548</v>
      </c>
      <c r="F84" s="208">
        <v>64.127106828727435</v>
      </c>
      <c r="G84" s="208">
        <v>20.424194258689464</v>
      </c>
      <c r="H84" s="208">
        <v>29.007183027850754</v>
      </c>
      <c r="I84" s="208">
        <v>53.505964730182313</v>
      </c>
      <c r="J84" s="208">
        <v>56.690467096872247</v>
      </c>
      <c r="K84" s="208">
        <v>58.942374842174431</v>
      </c>
      <c r="L84" s="208">
        <v>68.479504773754442</v>
      </c>
      <c r="M84" s="208">
        <v>42.389226932238948</v>
      </c>
      <c r="N84" s="208">
        <v>68.35972038008326</v>
      </c>
      <c r="O84" s="208">
        <v>59.43847598988765</v>
      </c>
      <c r="P84" s="208">
        <v>60.67110564233873</v>
      </c>
      <c r="Q84" s="208">
        <v>89.150008887557846</v>
      </c>
    </row>
    <row r="85" spans="1:17" x14ac:dyDescent="0.25">
      <c r="A85" s="154" t="s">
        <v>86</v>
      </c>
      <c r="B85" s="208">
        <v>0</v>
      </c>
      <c r="C85" s="208">
        <v>0</v>
      </c>
      <c r="D85" s="208">
        <v>0</v>
      </c>
      <c r="E85" s="208">
        <v>0</v>
      </c>
      <c r="F85" s="208">
        <v>0</v>
      </c>
      <c r="G85" s="208">
        <v>0</v>
      </c>
      <c r="H85" s="208">
        <v>0</v>
      </c>
      <c r="I85" s="208">
        <v>0</v>
      </c>
      <c r="J85" s="208">
        <v>0</v>
      </c>
      <c r="K85" s="208">
        <v>0</v>
      </c>
      <c r="L85" s="208">
        <v>0</v>
      </c>
      <c r="M85" s="208">
        <v>0</v>
      </c>
      <c r="N85" s="208">
        <v>0</v>
      </c>
      <c r="O85" s="208">
        <v>0</v>
      </c>
      <c r="P85" s="208">
        <v>0</v>
      </c>
      <c r="Q85" s="208">
        <v>0</v>
      </c>
    </row>
    <row r="86" spans="1:17" x14ac:dyDescent="0.25">
      <c r="A86" s="152" t="s">
        <v>221</v>
      </c>
      <c r="B86" s="261">
        <v>0</v>
      </c>
      <c r="C86" s="261">
        <v>0</v>
      </c>
      <c r="D86" s="261">
        <v>0</v>
      </c>
      <c r="E86" s="261">
        <v>0</v>
      </c>
      <c r="F86" s="261">
        <v>0</v>
      </c>
      <c r="G86" s="261">
        <v>0</v>
      </c>
      <c r="H86" s="261">
        <v>0</v>
      </c>
      <c r="I86" s="261">
        <v>0</v>
      </c>
      <c r="J86" s="261">
        <v>0</v>
      </c>
      <c r="K86" s="261">
        <v>0</v>
      </c>
      <c r="L86" s="261">
        <v>0</v>
      </c>
      <c r="M86" s="261">
        <v>0</v>
      </c>
      <c r="N86" s="261">
        <v>0</v>
      </c>
      <c r="O86" s="261">
        <v>0</v>
      </c>
      <c r="P86" s="261">
        <v>0</v>
      </c>
      <c r="Q86" s="261">
        <v>0</v>
      </c>
    </row>
    <row r="87" spans="1:17" x14ac:dyDescent="0.25">
      <c r="A87" s="156" t="s">
        <v>207</v>
      </c>
      <c r="B87" s="204">
        <v>5.694801467435946</v>
      </c>
      <c r="C87" s="204">
        <v>5.6382997417545537</v>
      </c>
      <c r="D87" s="204">
        <v>7.0320887494316553</v>
      </c>
      <c r="E87" s="204">
        <v>4.9389901243503163</v>
      </c>
      <c r="F87" s="204">
        <v>6.8635151998639055</v>
      </c>
      <c r="G87" s="204">
        <v>7.0686100405072994</v>
      </c>
      <c r="H87" s="204">
        <v>6.6026636401632315</v>
      </c>
      <c r="I87" s="204">
        <v>6.2006007756444346</v>
      </c>
      <c r="J87" s="204">
        <v>4.6036059093790422</v>
      </c>
      <c r="K87" s="204">
        <v>6.9137189096336353</v>
      </c>
      <c r="L87" s="204">
        <v>10.458121062509589</v>
      </c>
      <c r="M87" s="204">
        <v>17.732079913739888</v>
      </c>
      <c r="N87" s="204">
        <v>15.005146546967365</v>
      </c>
      <c r="O87" s="204">
        <v>4.1542697589331086</v>
      </c>
      <c r="P87" s="204">
        <v>3.8833016856660691</v>
      </c>
      <c r="Q87" s="204">
        <v>7.3588162701243274</v>
      </c>
    </row>
    <row r="88" spans="1:17" x14ac:dyDescent="0.25">
      <c r="A88" s="152" t="s">
        <v>220</v>
      </c>
      <c r="B88" s="261">
        <v>5.694801467435946</v>
      </c>
      <c r="C88" s="261">
        <v>5.6382997417545537</v>
      </c>
      <c r="D88" s="261">
        <v>7.0320887494316553</v>
      </c>
      <c r="E88" s="261">
        <v>4.9389901243503163</v>
      </c>
      <c r="F88" s="261">
        <v>6.8635151998639055</v>
      </c>
      <c r="G88" s="261">
        <v>7.0686100405072994</v>
      </c>
      <c r="H88" s="261">
        <v>6.6026636401632315</v>
      </c>
      <c r="I88" s="261">
        <v>6.2006007756444346</v>
      </c>
      <c r="J88" s="261">
        <v>4.6036059093790422</v>
      </c>
      <c r="K88" s="261">
        <v>6.9137189096336353</v>
      </c>
      <c r="L88" s="261">
        <v>10.458121062509589</v>
      </c>
      <c r="M88" s="261">
        <v>17.732079913739888</v>
      </c>
      <c r="N88" s="261">
        <v>15.005146546967365</v>
      </c>
      <c r="O88" s="261">
        <v>4.1542697589331086</v>
      </c>
      <c r="P88" s="261">
        <v>3.8833016856660691</v>
      </c>
      <c r="Q88" s="261">
        <v>7.3588162701243274</v>
      </c>
    </row>
    <row r="89" spans="1:17" x14ac:dyDescent="0.25">
      <c r="A89" s="154" t="s">
        <v>33</v>
      </c>
      <c r="B89" s="83">
        <v>0</v>
      </c>
      <c r="C89" s="83">
        <v>0</v>
      </c>
      <c r="D89" s="83">
        <v>0</v>
      </c>
      <c r="E89" s="83">
        <v>0</v>
      </c>
      <c r="F89" s="83">
        <v>0</v>
      </c>
      <c r="G89" s="83">
        <v>0</v>
      </c>
      <c r="H89" s="83">
        <v>0</v>
      </c>
      <c r="I89" s="83">
        <v>0</v>
      </c>
      <c r="J89" s="83">
        <v>0</v>
      </c>
      <c r="K89" s="83">
        <v>0</v>
      </c>
      <c r="L89" s="83">
        <v>0</v>
      </c>
      <c r="M89" s="83">
        <v>0</v>
      </c>
      <c r="N89" s="83">
        <v>0</v>
      </c>
      <c r="O89" s="83">
        <v>0</v>
      </c>
      <c r="P89" s="83">
        <v>0</v>
      </c>
      <c r="Q89" s="83">
        <v>0</v>
      </c>
    </row>
    <row r="90" spans="1:17" x14ac:dyDescent="0.25">
      <c r="A90" s="154" t="s">
        <v>30</v>
      </c>
      <c r="B90" s="208">
        <v>0</v>
      </c>
      <c r="C90" s="208">
        <v>0</v>
      </c>
      <c r="D90" s="208">
        <v>0</v>
      </c>
      <c r="E90" s="208">
        <v>0</v>
      </c>
      <c r="F90" s="208">
        <v>0</v>
      </c>
      <c r="G90" s="208">
        <v>0</v>
      </c>
      <c r="H90" s="208">
        <v>0</v>
      </c>
      <c r="I90" s="208">
        <v>0</v>
      </c>
      <c r="J90" s="208">
        <v>0</v>
      </c>
      <c r="K90" s="208">
        <v>0</v>
      </c>
      <c r="L90" s="208">
        <v>0</v>
      </c>
      <c r="M90" s="208">
        <v>4.0510869773976719</v>
      </c>
      <c r="N90" s="208">
        <v>1.2840322216896358</v>
      </c>
      <c r="O90" s="208">
        <v>0</v>
      </c>
      <c r="P90" s="208">
        <v>0</v>
      </c>
      <c r="Q90" s="208">
        <v>0</v>
      </c>
    </row>
    <row r="91" spans="1:17" x14ac:dyDescent="0.25">
      <c r="A91" s="154" t="s">
        <v>125</v>
      </c>
      <c r="B91" s="208">
        <v>5.694801467435946</v>
      </c>
      <c r="C91" s="208">
        <v>5.6382997417545537</v>
      </c>
      <c r="D91" s="208">
        <v>7.0320887494316553</v>
      </c>
      <c r="E91" s="208">
        <v>4.9389901243503163</v>
      </c>
      <c r="F91" s="208">
        <v>6.8635151998639055</v>
      </c>
      <c r="G91" s="208">
        <v>7.0686100405072994</v>
      </c>
      <c r="H91" s="208">
        <v>6.6026636401632315</v>
      </c>
      <c r="I91" s="208">
        <v>6.2006007756444346</v>
      </c>
      <c r="J91" s="208">
        <v>4.6036059093790422</v>
      </c>
      <c r="K91" s="208">
        <v>6.9137189096336353</v>
      </c>
      <c r="L91" s="208">
        <v>10.458121062509589</v>
      </c>
      <c r="M91" s="208">
        <v>13.680992936342218</v>
      </c>
      <c r="N91" s="208">
        <v>13.72111432527773</v>
      </c>
      <c r="O91" s="208">
        <v>4.1542697589331086</v>
      </c>
      <c r="P91" s="208">
        <v>3.8833016856660691</v>
      </c>
      <c r="Q91" s="208">
        <v>7.3588162701243274</v>
      </c>
    </row>
    <row r="92" spans="1:17" x14ac:dyDescent="0.25">
      <c r="A92" s="154" t="s">
        <v>29</v>
      </c>
      <c r="B92" s="208">
        <v>0</v>
      </c>
      <c r="C92" s="208">
        <v>0</v>
      </c>
      <c r="D92" s="208">
        <v>0</v>
      </c>
      <c r="E92" s="208">
        <v>0</v>
      </c>
      <c r="F92" s="208">
        <v>0</v>
      </c>
      <c r="G92" s="208">
        <v>0</v>
      </c>
      <c r="H92" s="208">
        <v>0</v>
      </c>
      <c r="I92" s="208">
        <v>0</v>
      </c>
      <c r="J92" s="208">
        <v>0</v>
      </c>
      <c r="K92" s="208">
        <v>0</v>
      </c>
      <c r="L92" s="208">
        <v>0</v>
      </c>
      <c r="M92" s="208">
        <v>0</v>
      </c>
      <c r="N92" s="208">
        <v>0</v>
      </c>
      <c r="O92" s="208">
        <v>0</v>
      </c>
      <c r="P92" s="208">
        <v>0</v>
      </c>
      <c r="Q92" s="208">
        <v>0</v>
      </c>
    </row>
    <row r="93" spans="1:17" x14ac:dyDescent="0.25">
      <c r="A93" s="154" t="s">
        <v>26</v>
      </c>
      <c r="B93" s="208">
        <v>0</v>
      </c>
      <c r="C93" s="208">
        <v>0</v>
      </c>
      <c r="D93" s="208">
        <v>0</v>
      </c>
      <c r="E93" s="208">
        <v>0</v>
      </c>
      <c r="F93" s="208">
        <v>0</v>
      </c>
      <c r="G93" s="208">
        <v>0</v>
      </c>
      <c r="H93" s="208">
        <v>0</v>
      </c>
      <c r="I93" s="208">
        <v>0</v>
      </c>
      <c r="J93" s="208">
        <v>0</v>
      </c>
      <c r="K93" s="208">
        <v>0</v>
      </c>
      <c r="L93" s="208">
        <v>0</v>
      </c>
      <c r="M93" s="208">
        <v>0</v>
      </c>
      <c r="N93" s="208">
        <v>0</v>
      </c>
      <c r="O93" s="208">
        <v>0</v>
      </c>
      <c r="P93" s="208">
        <v>0</v>
      </c>
      <c r="Q93" s="208">
        <v>0</v>
      </c>
    </row>
    <row r="94" spans="1:17" x14ac:dyDescent="0.25">
      <c r="A94" s="152" t="s">
        <v>219</v>
      </c>
      <c r="B94" s="261">
        <v>0</v>
      </c>
      <c r="C94" s="261">
        <v>0</v>
      </c>
      <c r="D94" s="261">
        <v>0</v>
      </c>
      <c r="E94" s="261">
        <v>0</v>
      </c>
      <c r="F94" s="261">
        <v>0</v>
      </c>
      <c r="G94" s="261">
        <v>0</v>
      </c>
      <c r="H94" s="261">
        <v>0</v>
      </c>
      <c r="I94" s="261">
        <v>0</v>
      </c>
      <c r="J94" s="261">
        <v>0</v>
      </c>
      <c r="K94" s="261">
        <v>0</v>
      </c>
      <c r="L94" s="261">
        <v>0</v>
      </c>
      <c r="M94" s="261">
        <v>0</v>
      </c>
      <c r="N94" s="261">
        <v>0</v>
      </c>
      <c r="O94" s="261">
        <v>0</v>
      </c>
      <c r="P94" s="261">
        <v>0</v>
      </c>
      <c r="Q94" s="261">
        <v>0</v>
      </c>
    </row>
    <row r="95" spans="1:17" x14ac:dyDescent="0.25">
      <c r="A95" s="177" t="s">
        <v>98</v>
      </c>
      <c r="B95" s="176">
        <v>21.705560000000133</v>
      </c>
      <c r="C95" s="176">
        <v>28.925169999999959</v>
      </c>
      <c r="D95" s="176">
        <v>33.019210000000008</v>
      </c>
      <c r="E95" s="176">
        <v>30.516419999999947</v>
      </c>
      <c r="F95" s="176">
        <v>29.20597999999999</v>
      </c>
      <c r="G95" s="176">
        <v>27.01078999999995</v>
      </c>
      <c r="H95" s="176">
        <v>27.143090000000029</v>
      </c>
      <c r="I95" s="176">
        <v>31.715399999999953</v>
      </c>
      <c r="J95" s="176">
        <v>24.675970000000099</v>
      </c>
      <c r="K95" s="176">
        <v>21.181659999999901</v>
      </c>
      <c r="L95" s="176">
        <v>23.399670000000121</v>
      </c>
      <c r="M95" s="176">
        <v>23.583420000000004</v>
      </c>
      <c r="N95" s="176">
        <v>20.693800000000032</v>
      </c>
      <c r="O95" s="176">
        <v>22.71911999999989</v>
      </c>
      <c r="P95" s="176">
        <v>20.448580000000074</v>
      </c>
      <c r="Q95" s="176">
        <v>21.575790000000186</v>
      </c>
    </row>
    <row r="96" spans="1:17" x14ac:dyDescent="0.2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</row>
    <row r="97" spans="1:17" ht="12.75" x14ac:dyDescent="0.25">
      <c r="A97" s="97" t="s">
        <v>36</v>
      </c>
      <c r="B97" s="96">
        <v>269.15195945439393</v>
      </c>
      <c r="C97" s="96">
        <v>213.74440727243973</v>
      </c>
      <c r="D97" s="96">
        <v>252.01147298238547</v>
      </c>
      <c r="E97" s="96">
        <v>227.2029638809617</v>
      </c>
      <c r="F97" s="96">
        <v>230.10421282714506</v>
      </c>
      <c r="G97" s="96">
        <v>224.16041882773621</v>
      </c>
      <c r="H97" s="96">
        <v>239.10579520781292</v>
      </c>
      <c r="I97" s="96">
        <v>217.1184282641122</v>
      </c>
      <c r="J97" s="96">
        <v>145.40966609478079</v>
      </c>
      <c r="K97" s="96">
        <v>159.30737943937226</v>
      </c>
      <c r="L97" s="96">
        <v>210.51258247561523</v>
      </c>
      <c r="M97" s="96">
        <v>235.50936793957635</v>
      </c>
      <c r="N97" s="96">
        <v>196.53706286145058</v>
      </c>
      <c r="O97" s="96">
        <v>95.545894826538046</v>
      </c>
      <c r="P97" s="96">
        <v>87.122396944680133</v>
      </c>
      <c r="Q97" s="96">
        <v>108.62432187121584</v>
      </c>
    </row>
    <row r="98" spans="1:17" x14ac:dyDescent="0.25">
      <c r="A98" s="132" t="s">
        <v>83</v>
      </c>
      <c r="B98" s="160">
        <v>0</v>
      </c>
      <c r="C98" s="160">
        <v>0</v>
      </c>
      <c r="D98" s="160">
        <v>0</v>
      </c>
      <c r="E98" s="160">
        <v>0</v>
      </c>
      <c r="F98" s="160">
        <v>0</v>
      </c>
      <c r="G98" s="160">
        <v>0</v>
      </c>
      <c r="H98" s="160">
        <v>0</v>
      </c>
      <c r="I98" s="160">
        <v>0</v>
      </c>
      <c r="J98" s="160">
        <v>0</v>
      </c>
      <c r="K98" s="160">
        <v>0</v>
      </c>
      <c r="L98" s="160">
        <v>0</v>
      </c>
      <c r="M98" s="160">
        <v>0</v>
      </c>
      <c r="N98" s="160">
        <v>0</v>
      </c>
      <c r="O98" s="160">
        <v>0</v>
      </c>
      <c r="P98" s="160">
        <v>0</v>
      </c>
      <c r="Q98" s="160">
        <v>0</v>
      </c>
    </row>
    <row r="99" spans="1:17" x14ac:dyDescent="0.25">
      <c r="A99" s="76" t="s">
        <v>82</v>
      </c>
      <c r="B99" s="159">
        <v>0</v>
      </c>
      <c r="C99" s="159">
        <v>0</v>
      </c>
      <c r="D99" s="159">
        <v>0</v>
      </c>
      <c r="E99" s="159">
        <v>0</v>
      </c>
      <c r="F99" s="159">
        <v>0</v>
      </c>
      <c r="G99" s="159">
        <v>0</v>
      </c>
      <c r="H99" s="159">
        <v>0</v>
      </c>
      <c r="I99" s="159">
        <v>0</v>
      </c>
      <c r="J99" s="159">
        <v>0</v>
      </c>
      <c r="K99" s="159">
        <v>0</v>
      </c>
      <c r="L99" s="159">
        <v>0</v>
      </c>
      <c r="M99" s="159">
        <v>0</v>
      </c>
      <c r="N99" s="159">
        <v>0</v>
      </c>
      <c r="O99" s="159">
        <v>0</v>
      </c>
      <c r="P99" s="159">
        <v>0</v>
      </c>
      <c r="Q99" s="159">
        <v>0</v>
      </c>
    </row>
    <row r="100" spans="1:17" x14ac:dyDescent="0.25">
      <c r="A100" s="76" t="s">
        <v>81</v>
      </c>
      <c r="B100" s="159">
        <v>0</v>
      </c>
      <c r="C100" s="159">
        <v>0</v>
      </c>
      <c r="D100" s="159">
        <v>0</v>
      </c>
      <c r="E100" s="159">
        <v>0</v>
      </c>
      <c r="F100" s="159">
        <v>0</v>
      </c>
      <c r="G100" s="159">
        <v>0</v>
      </c>
      <c r="H100" s="159">
        <v>0</v>
      </c>
      <c r="I100" s="159">
        <v>0</v>
      </c>
      <c r="J100" s="159">
        <v>0</v>
      </c>
      <c r="K100" s="159">
        <v>0</v>
      </c>
      <c r="L100" s="159">
        <v>0</v>
      </c>
      <c r="M100" s="159">
        <v>0</v>
      </c>
      <c r="N100" s="159">
        <v>0</v>
      </c>
      <c r="O100" s="159">
        <v>0</v>
      </c>
      <c r="P100" s="159">
        <v>0</v>
      </c>
      <c r="Q100" s="159">
        <v>0</v>
      </c>
    </row>
    <row r="101" spans="1:17" x14ac:dyDescent="0.25">
      <c r="A101" s="76" t="s">
        <v>80</v>
      </c>
      <c r="B101" s="159">
        <v>0</v>
      </c>
      <c r="C101" s="159">
        <v>0</v>
      </c>
      <c r="D101" s="159">
        <v>0</v>
      </c>
      <c r="E101" s="159">
        <v>0</v>
      </c>
      <c r="F101" s="159">
        <v>0</v>
      </c>
      <c r="G101" s="159">
        <v>0</v>
      </c>
      <c r="H101" s="159">
        <v>0</v>
      </c>
      <c r="I101" s="159">
        <v>0</v>
      </c>
      <c r="J101" s="159">
        <v>0</v>
      </c>
      <c r="K101" s="159">
        <v>0</v>
      </c>
      <c r="L101" s="159">
        <v>0</v>
      </c>
      <c r="M101" s="159">
        <v>0</v>
      </c>
      <c r="N101" s="159">
        <v>0</v>
      </c>
      <c r="O101" s="159">
        <v>0</v>
      </c>
      <c r="P101" s="159">
        <v>0</v>
      </c>
      <c r="Q101" s="159">
        <v>0</v>
      </c>
    </row>
    <row r="102" spans="1:17" x14ac:dyDescent="0.25">
      <c r="A102" s="129" t="s">
        <v>79</v>
      </c>
      <c r="B102" s="158">
        <v>1.2341504254322002</v>
      </c>
      <c r="C102" s="158">
        <v>1.2266178846980003</v>
      </c>
      <c r="D102" s="158">
        <v>1.1704565491623704</v>
      </c>
      <c r="E102" s="158">
        <v>1.1009440655769693</v>
      </c>
      <c r="F102" s="158">
        <v>1.102608493502498</v>
      </c>
      <c r="G102" s="158">
        <v>1.0149803624165561</v>
      </c>
      <c r="H102" s="158">
        <v>1.047811481014407</v>
      </c>
      <c r="I102" s="158">
        <v>1.0274027824346836</v>
      </c>
      <c r="J102" s="158">
        <v>0.86548022509460099</v>
      </c>
      <c r="K102" s="158">
        <v>0.81437532368312204</v>
      </c>
      <c r="L102" s="158">
        <v>0.99470499363534393</v>
      </c>
      <c r="M102" s="158">
        <v>1.0761110001299645</v>
      </c>
      <c r="N102" s="158">
        <v>0.95582956196321378</v>
      </c>
      <c r="O102" s="158">
        <v>0.71683057291822549</v>
      </c>
      <c r="P102" s="158">
        <v>0.70953531297347483</v>
      </c>
      <c r="Q102" s="158">
        <v>0.72333660113741227</v>
      </c>
    </row>
    <row r="103" spans="1:17" x14ac:dyDescent="0.25">
      <c r="A103" s="92" t="s">
        <v>125</v>
      </c>
      <c r="B103" s="91">
        <v>0.57788654991801613</v>
      </c>
      <c r="C103" s="91">
        <v>0.57435946449366071</v>
      </c>
      <c r="D103" s="91">
        <v>0.54806211875470245</v>
      </c>
      <c r="E103" s="91">
        <v>0.51551314539812587</v>
      </c>
      <c r="F103" s="91">
        <v>0.51629250785804182</v>
      </c>
      <c r="G103" s="91">
        <v>0.47526094695144905</v>
      </c>
      <c r="H103" s="91">
        <v>0.4906340015366038</v>
      </c>
      <c r="I103" s="91">
        <v>0.48107770096941582</v>
      </c>
      <c r="J103" s="91">
        <v>0.40525803904903596</v>
      </c>
      <c r="K103" s="91">
        <v>0.38132835061560411</v>
      </c>
      <c r="L103" s="91">
        <v>0.46576707758849278</v>
      </c>
      <c r="M103" s="91">
        <v>0.50388515077175589</v>
      </c>
      <c r="N103" s="91">
        <v>0.44756379489083187</v>
      </c>
      <c r="O103" s="91">
        <v>0.33565336779298899</v>
      </c>
      <c r="P103" s="91">
        <v>0.33223738825487831</v>
      </c>
      <c r="Q103" s="91">
        <v>0.33869979238093051</v>
      </c>
    </row>
    <row r="104" spans="1:17" x14ac:dyDescent="0.25">
      <c r="A104" s="92" t="s">
        <v>26</v>
      </c>
      <c r="B104" s="91">
        <v>0.65626387551418408</v>
      </c>
      <c r="C104" s="91">
        <v>0.65225842020433944</v>
      </c>
      <c r="D104" s="91">
        <v>0.62239443040766806</v>
      </c>
      <c r="E104" s="91">
        <v>0.58543092017884346</v>
      </c>
      <c r="F104" s="91">
        <v>0.58631598564445631</v>
      </c>
      <c r="G104" s="91">
        <v>0.53971941546510704</v>
      </c>
      <c r="H104" s="91">
        <v>0.55717747947780316</v>
      </c>
      <c r="I104" s="91">
        <v>0.54632508146526781</v>
      </c>
      <c r="J104" s="91">
        <v>0.46022218604556508</v>
      </c>
      <c r="K104" s="91">
        <v>0.43304697306751794</v>
      </c>
      <c r="L104" s="91">
        <v>0.52893791604685114</v>
      </c>
      <c r="M104" s="91">
        <v>0.57222584935820864</v>
      </c>
      <c r="N104" s="91">
        <v>0.50826576707238191</v>
      </c>
      <c r="O104" s="91">
        <v>0.38117720512523651</v>
      </c>
      <c r="P104" s="91">
        <v>0.37729792471859652</v>
      </c>
      <c r="Q104" s="91">
        <v>0.38463680875648176</v>
      </c>
    </row>
    <row r="105" spans="1:17" x14ac:dyDescent="0.25">
      <c r="A105" s="92" t="s">
        <v>126</v>
      </c>
      <c r="B105" s="91">
        <v>0</v>
      </c>
      <c r="C105" s="91">
        <v>0</v>
      </c>
      <c r="D105" s="91">
        <v>0</v>
      </c>
      <c r="E105" s="91">
        <v>0</v>
      </c>
      <c r="F105" s="91">
        <v>0</v>
      </c>
      <c r="G105" s="91">
        <v>0</v>
      </c>
      <c r="H105" s="91">
        <v>0</v>
      </c>
      <c r="I105" s="91">
        <v>0</v>
      </c>
      <c r="J105" s="91">
        <v>0</v>
      </c>
      <c r="K105" s="91">
        <v>0</v>
      </c>
      <c r="L105" s="91">
        <v>0</v>
      </c>
      <c r="M105" s="91">
        <v>0</v>
      </c>
      <c r="N105" s="91">
        <v>0</v>
      </c>
      <c r="O105" s="91">
        <v>0</v>
      </c>
      <c r="P105" s="91">
        <v>0</v>
      </c>
      <c r="Q105" s="91">
        <v>0</v>
      </c>
    </row>
    <row r="106" spans="1:17" x14ac:dyDescent="0.25">
      <c r="A106" s="92" t="s">
        <v>21</v>
      </c>
      <c r="B106" s="157">
        <v>0</v>
      </c>
      <c r="C106" s="157">
        <v>0</v>
      </c>
      <c r="D106" s="157">
        <v>0</v>
      </c>
      <c r="E106" s="157">
        <v>0</v>
      </c>
      <c r="F106" s="157">
        <v>0</v>
      </c>
      <c r="G106" s="157">
        <v>0</v>
      </c>
      <c r="H106" s="157">
        <v>0</v>
      </c>
      <c r="I106" s="157">
        <v>0</v>
      </c>
      <c r="J106" s="157">
        <v>0</v>
      </c>
      <c r="K106" s="157">
        <v>0</v>
      </c>
      <c r="L106" s="157">
        <v>0</v>
      </c>
      <c r="M106" s="157">
        <v>0</v>
      </c>
      <c r="N106" s="157">
        <v>0</v>
      </c>
      <c r="O106" s="157">
        <v>0</v>
      </c>
      <c r="P106" s="157">
        <v>0</v>
      </c>
      <c r="Q106" s="157">
        <v>0</v>
      </c>
    </row>
    <row r="107" spans="1:17" x14ac:dyDescent="0.25">
      <c r="A107" s="156" t="s">
        <v>206</v>
      </c>
      <c r="B107" s="204">
        <v>195.08677853570575</v>
      </c>
      <c r="C107" s="204">
        <v>143.66618711786637</v>
      </c>
      <c r="D107" s="204">
        <v>180.05244881575425</v>
      </c>
      <c r="E107" s="204">
        <v>156.11952859535432</v>
      </c>
      <c r="F107" s="204">
        <v>160.0849002225695</v>
      </c>
      <c r="G107" s="204">
        <v>154.57291943774521</v>
      </c>
      <c r="H107" s="204">
        <v>165.07864027348637</v>
      </c>
      <c r="I107" s="204">
        <v>143.53966382687872</v>
      </c>
      <c r="J107" s="204">
        <v>77.096477562371248</v>
      </c>
      <c r="K107" s="204">
        <v>105.18344118583789</v>
      </c>
      <c r="L107" s="204">
        <v>143.60521873477063</v>
      </c>
      <c r="M107" s="204">
        <v>166.25753807790602</v>
      </c>
      <c r="N107" s="204">
        <v>137.61762940605311</v>
      </c>
      <c r="O107" s="204">
        <v>72.952485253332043</v>
      </c>
      <c r="P107" s="204">
        <v>65.366279759514498</v>
      </c>
      <c r="Q107" s="204">
        <v>85.641680415589718</v>
      </c>
    </row>
    <row r="108" spans="1:17" x14ac:dyDescent="0.25">
      <c r="A108" s="152" t="s">
        <v>218</v>
      </c>
      <c r="B108" s="151">
        <v>195.08677853570575</v>
      </c>
      <c r="C108" s="151">
        <v>143.66618711786637</v>
      </c>
      <c r="D108" s="151">
        <v>180.05244881575425</v>
      </c>
      <c r="E108" s="151">
        <v>156.11952859535432</v>
      </c>
      <c r="F108" s="151">
        <v>160.0849002225695</v>
      </c>
      <c r="G108" s="151">
        <v>154.57291943774521</v>
      </c>
      <c r="H108" s="151">
        <v>165.07864027348637</v>
      </c>
      <c r="I108" s="151">
        <v>143.53966382687872</v>
      </c>
      <c r="J108" s="151">
        <v>77.096477562371248</v>
      </c>
      <c r="K108" s="151">
        <v>105.18344118583789</v>
      </c>
      <c r="L108" s="151">
        <v>143.60521873477063</v>
      </c>
      <c r="M108" s="151">
        <v>166.25753807790602</v>
      </c>
      <c r="N108" s="151">
        <v>137.61762940605311</v>
      </c>
      <c r="O108" s="151">
        <v>72.952485253332043</v>
      </c>
      <c r="P108" s="151">
        <v>65.366279759514498</v>
      </c>
      <c r="Q108" s="151">
        <v>85.641680415589718</v>
      </c>
    </row>
    <row r="109" spans="1:17" x14ac:dyDescent="0.25">
      <c r="A109" s="154" t="s">
        <v>33</v>
      </c>
      <c r="B109" s="83">
        <v>0</v>
      </c>
      <c r="C109" s="83">
        <v>0</v>
      </c>
      <c r="D109" s="83">
        <v>0</v>
      </c>
      <c r="E109" s="83">
        <v>0</v>
      </c>
      <c r="F109" s="83">
        <v>0</v>
      </c>
      <c r="G109" s="83">
        <v>0</v>
      </c>
      <c r="H109" s="83">
        <v>0</v>
      </c>
      <c r="I109" s="83">
        <v>0</v>
      </c>
      <c r="J109" s="83">
        <v>0</v>
      </c>
      <c r="K109" s="83">
        <v>0</v>
      </c>
      <c r="L109" s="83">
        <v>0</v>
      </c>
      <c r="M109" s="83">
        <v>0</v>
      </c>
      <c r="N109" s="83">
        <v>0</v>
      </c>
      <c r="O109" s="83">
        <v>0</v>
      </c>
      <c r="P109" s="83">
        <v>0</v>
      </c>
      <c r="Q109" s="83">
        <v>0</v>
      </c>
    </row>
    <row r="110" spans="1:17" x14ac:dyDescent="0.25">
      <c r="A110" s="154" t="s">
        <v>30</v>
      </c>
      <c r="B110" s="208">
        <v>107.70997788459765</v>
      </c>
      <c r="C110" s="208">
        <v>78.106645858811646</v>
      </c>
      <c r="D110" s="208">
        <v>93.956454700623439</v>
      </c>
      <c r="E110" s="208">
        <v>84.081733055996722</v>
      </c>
      <c r="F110" s="208">
        <v>75.492699789276003</v>
      </c>
      <c r="G110" s="208">
        <v>75.467735497203563</v>
      </c>
      <c r="H110" s="208">
        <v>72.603893325600012</v>
      </c>
      <c r="I110" s="208">
        <v>73.529459563698651</v>
      </c>
      <c r="J110" s="208">
        <v>59.203364343933323</v>
      </c>
      <c r="K110" s="208">
        <v>52.279875586368007</v>
      </c>
      <c r="L110" s="208">
        <v>55.149880462813812</v>
      </c>
      <c r="M110" s="208">
        <v>48.19818998895326</v>
      </c>
      <c r="N110" s="208">
        <v>53.865582703590221</v>
      </c>
      <c r="O110" s="208">
        <v>47.557142864737543</v>
      </c>
      <c r="P110" s="208">
        <v>47.482091680900034</v>
      </c>
      <c r="Q110" s="208">
        <v>49.344883806456842</v>
      </c>
    </row>
    <row r="111" spans="1:17" x14ac:dyDescent="0.25">
      <c r="A111" s="154" t="s">
        <v>125</v>
      </c>
      <c r="B111" s="208">
        <v>87.376800651108098</v>
      </c>
      <c r="C111" s="208">
        <v>65.559541259054726</v>
      </c>
      <c r="D111" s="208">
        <v>86.095994115130821</v>
      </c>
      <c r="E111" s="208">
        <v>72.037795539357617</v>
      </c>
      <c r="F111" s="208">
        <v>77.241506502522981</v>
      </c>
      <c r="G111" s="208">
        <v>70.270136781003188</v>
      </c>
      <c r="H111" s="208">
        <v>84.303887652648143</v>
      </c>
      <c r="I111" s="208">
        <v>70.010204263180086</v>
      </c>
      <c r="J111" s="208">
        <v>17.893113218437922</v>
      </c>
      <c r="K111" s="208">
        <v>32.711795013014068</v>
      </c>
      <c r="L111" s="208">
        <v>38.016944067044641</v>
      </c>
      <c r="M111" s="208">
        <v>0</v>
      </c>
      <c r="N111" s="208">
        <v>0</v>
      </c>
      <c r="O111" s="208">
        <v>25.3953423885945</v>
      </c>
      <c r="P111" s="208">
        <v>17.884188078614464</v>
      </c>
      <c r="Q111" s="208">
        <v>28.264797661216278</v>
      </c>
    </row>
    <row r="112" spans="1:17" x14ac:dyDescent="0.25">
      <c r="A112" s="154" t="s">
        <v>29</v>
      </c>
      <c r="B112" s="208">
        <v>0</v>
      </c>
      <c r="C112" s="208">
        <v>0</v>
      </c>
      <c r="D112" s="208">
        <v>0</v>
      </c>
      <c r="E112" s="208">
        <v>0</v>
      </c>
      <c r="F112" s="208">
        <v>0</v>
      </c>
      <c r="G112" s="208">
        <v>0</v>
      </c>
      <c r="H112" s="208">
        <v>0</v>
      </c>
      <c r="I112" s="208">
        <v>0</v>
      </c>
      <c r="J112" s="208">
        <v>0</v>
      </c>
      <c r="K112" s="208">
        <v>0</v>
      </c>
      <c r="L112" s="208">
        <v>0</v>
      </c>
      <c r="M112" s="208">
        <v>0</v>
      </c>
      <c r="N112" s="208">
        <v>0</v>
      </c>
      <c r="O112" s="208">
        <v>0</v>
      </c>
      <c r="P112" s="208">
        <v>0</v>
      </c>
      <c r="Q112" s="208">
        <v>0</v>
      </c>
    </row>
    <row r="113" spans="1:17" x14ac:dyDescent="0.25">
      <c r="A113" s="154" t="s">
        <v>26</v>
      </c>
      <c r="B113" s="208">
        <v>0</v>
      </c>
      <c r="C113" s="208">
        <v>0</v>
      </c>
      <c r="D113" s="208">
        <v>0</v>
      </c>
      <c r="E113" s="208">
        <v>0</v>
      </c>
      <c r="F113" s="208">
        <v>7.3506939307705101</v>
      </c>
      <c r="G113" s="208">
        <v>8.8350471595384619</v>
      </c>
      <c r="H113" s="208">
        <v>8.1708592952382144</v>
      </c>
      <c r="I113" s="208">
        <v>0</v>
      </c>
      <c r="J113" s="208">
        <v>0</v>
      </c>
      <c r="K113" s="208">
        <v>20.191770586455824</v>
      </c>
      <c r="L113" s="208">
        <v>50.438394204912186</v>
      </c>
      <c r="M113" s="208">
        <v>118.05934808895276</v>
      </c>
      <c r="N113" s="208">
        <v>83.752046702462891</v>
      </c>
      <c r="O113" s="208">
        <v>0</v>
      </c>
      <c r="P113" s="208">
        <v>0</v>
      </c>
      <c r="Q113" s="208">
        <v>8.0319989479166001</v>
      </c>
    </row>
    <row r="114" spans="1:17" x14ac:dyDescent="0.25">
      <c r="A114" s="152" t="s">
        <v>217</v>
      </c>
      <c r="B114" s="151">
        <v>0</v>
      </c>
      <c r="C114" s="151">
        <v>0</v>
      </c>
      <c r="D114" s="151">
        <v>0</v>
      </c>
      <c r="E114" s="151">
        <v>0</v>
      </c>
      <c r="F114" s="151">
        <v>0</v>
      </c>
      <c r="G114" s="151">
        <v>0</v>
      </c>
      <c r="H114" s="151">
        <v>0</v>
      </c>
      <c r="I114" s="151">
        <v>0</v>
      </c>
      <c r="J114" s="151">
        <v>0</v>
      </c>
      <c r="K114" s="151">
        <v>0</v>
      </c>
      <c r="L114" s="151">
        <v>0</v>
      </c>
      <c r="M114" s="151">
        <v>0</v>
      </c>
      <c r="N114" s="151">
        <v>0</v>
      </c>
      <c r="O114" s="151">
        <v>0</v>
      </c>
      <c r="P114" s="151">
        <v>0</v>
      </c>
      <c r="Q114" s="151">
        <v>0</v>
      </c>
    </row>
    <row r="115" spans="1:17" x14ac:dyDescent="0.25">
      <c r="A115" s="156" t="s">
        <v>205</v>
      </c>
      <c r="B115" s="204">
        <v>0</v>
      </c>
      <c r="C115" s="204">
        <v>0</v>
      </c>
      <c r="D115" s="204">
        <v>0</v>
      </c>
      <c r="E115" s="204">
        <v>0</v>
      </c>
      <c r="F115" s="204">
        <v>0</v>
      </c>
      <c r="G115" s="204">
        <v>0</v>
      </c>
      <c r="H115" s="204">
        <v>0</v>
      </c>
      <c r="I115" s="204">
        <v>0</v>
      </c>
      <c r="J115" s="204">
        <v>0</v>
      </c>
      <c r="K115" s="204">
        <v>0</v>
      </c>
      <c r="L115" s="204">
        <v>0</v>
      </c>
      <c r="M115" s="204">
        <v>0</v>
      </c>
      <c r="N115" s="204">
        <v>0</v>
      </c>
      <c r="O115" s="204">
        <v>0</v>
      </c>
      <c r="P115" s="204">
        <v>0</v>
      </c>
      <c r="Q115" s="204">
        <v>0</v>
      </c>
    </row>
    <row r="116" spans="1:17" x14ac:dyDescent="0.25">
      <c r="A116" s="156" t="s">
        <v>204</v>
      </c>
      <c r="B116" s="204">
        <v>13.360400493255971</v>
      </c>
      <c r="C116" s="204">
        <v>9.8151222698753351</v>
      </c>
      <c r="D116" s="204">
        <v>11.629827617468822</v>
      </c>
      <c r="E116" s="204">
        <v>10.587871220030372</v>
      </c>
      <c r="F116" s="204">
        <v>10.205264111073038</v>
      </c>
      <c r="G116" s="204">
        <v>9.9123590275744249</v>
      </c>
      <c r="H116" s="204">
        <v>10.481503453312152</v>
      </c>
      <c r="I116" s="204">
        <v>9.6279616547987779</v>
      </c>
      <c r="J116" s="204">
        <v>5.2798783073149469</v>
      </c>
      <c r="K116" s="204">
        <v>7.0189229298512439</v>
      </c>
      <c r="L116" s="204">
        <v>9.8448887472092395</v>
      </c>
      <c r="M116" s="204">
        <v>12.351808861540377</v>
      </c>
      <c r="N116" s="204">
        <v>10.105093893434256</v>
      </c>
      <c r="O116" s="204">
        <v>5.2417290002877657</v>
      </c>
      <c r="P116" s="204">
        <v>4.8083218721921703</v>
      </c>
      <c r="Q116" s="204">
        <v>5.6267748544886977</v>
      </c>
    </row>
    <row r="117" spans="1:17" x14ac:dyDescent="0.25">
      <c r="A117" s="152" t="s">
        <v>216</v>
      </c>
      <c r="B117" s="151">
        <v>13.360400493255971</v>
      </c>
      <c r="C117" s="151">
        <v>9.8151222698753351</v>
      </c>
      <c r="D117" s="151">
        <v>11.629827617468822</v>
      </c>
      <c r="E117" s="151">
        <v>10.587871220030372</v>
      </c>
      <c r="F117" s="151">
        <v>10.205264111073038</v>
      </c>
      <c r="G117" s="151">
        <v>9.9123590275744249</v>
      </c>
      <c r="H117" s="151">
        <v>10.481503453312152</v>
      </c>
      <c r="I117" s="151">
        <v>9.6279616547987779</v>
      </c>
      <c r="J117" s="151">
        <v>5.2798783073149469</v>
      </c>
      <c r="K117" s="151">
        <v>7.0189229298512439</v>
      </c>
      <c r="L117" s="151">
        <v>9.8448887472092395</v>
      </c>
      <c r="M117" s="151">
        <v>12.351808861540377</v>
      </c>
      <c r="N117" s="151">
        <v>10.105093893434256</v>
      </c>
      <c r="O117" s="151">
        <v>5.2417290002877657</v>
      </c>
      <c r="P117" s="151">
        <v>4.8083218721921703</v>
      </c>
      <c r="Q117" s="151">
        <v>5.6267748544886977</v>
      </c>
    </row>
    <row r="118" spans="1:17" x14ac:dyDescent="0.25">
      <c r="A118" s="154" t="s">
        <v>33</v>
      </c>
      <c r="B118" s="83">
        <v>0</v>
      </c>
      <c r="C118" s="83">
        <v>0</v>
      </c>
      <c r="D118" s="83">
        <v>0</v>
      </c>
      <c r="E118" s="83">
        <v>0</v>
      </c>
      <c r="F118" s="83">
        <v>0</v>
      </c>
      <c r="G118" s="83">
        <v>0</v>
      </c>
      <c r="H118" s="83">
        <v>0</v>
      </c>
      <c r="I118" s="83">
        <v>0</v>
      </c>
      <c r="J118" s="83">
        <v>0</v>
      </c>
      <c r="K118" s="83">
        <v>0</v>
      </c>
      <c r="L118" s="83">
        <v>0</v>
      </c>
      <c r="M118" s="83">
        <v>0</v>
      </c>
      <c r="N118" s="83">
        <v>0</v>
      </c>
      <c r="O118" s="83">
        <v>0</v>
      </c>
      <c r="P118" s="83">
        <v>0</v>
      </c>
      <c r="Q118" s="83">
        <v>0</v>
      </c>
    </row>
    <row r="119" spans="1:17" x14ac:dyDescent="0.25">
      <c r="A119" s="154" t="s">
        <v>30</v>
      </c>
      <c r="B119" s="208">
        <v>8.3982812930821638</v>
      </c>
      <c r="C119" s="208">
        <v>6.0812168757963621</v>
      </c>
      <c r="D119" s="208">
        <v>1.9304309163325843</v>
      </c>
      <c r="E119" s="208">
        <v>5.9774233445312923</v>
      </c>
      <c r="F119" s="208">
        <v>0</v>
      </c>
      <c r="G119" s="208">
        <v>0</v>
      </c>
      <c r="H119" s="208">
        <v>0</v>
      </c>
      <c r="I119" s="208">
        <v>4.8783861411293401</v>
      </c>
      <c r="J119" s="208">
        <v>1.7992817376266632</v>
      </c>
      <c r="K119" s="208">
        <v>0</v>
      </c>
      <c r="L119" s="208">
        <v>0</v>
      </c>
      <c r="M119" s="208">
        <v>0</v>
      </c>
      <c r="N119" s="208">
        <v>0</v>
      </c>
      <c r="O119" s="208">
        <v>4.6898767951724052</v>
      </c>
      <c r="P119" s="208">
        <v>4.7640437324034561</v>
      </c>
      <c r="Q119" s="208">
        <v>0</v>
      </c>
    </row>
    <row r="120" spans="1:17" x14ac:dyDescent="0.25">
      <c r="A120" s="154" t="s">
        <v>125</v>
      </c>
      <c r="B120" s="208">
        <v>0</v>
      </c>
      <c r="C120" s="208">
        <v>0</v>
      </c>
      <c r="D120" s="208">
        <v>0</v>
      </c>
      <c r="E120" s="208">
        <v>0</v>
      </c>
      <c r="F120" s="208">
        <v>0</v>
      </c>
      <c r="G120" s="208">
        <v>0</v>
      </c>
      <c r="H120" s="208">
        <v>0</v>
      </c>
      <c r="I120" s="208">
        <v>0</v>
      </c>
      <c r="J120" s="208">
        <v>0</v>
      </c>
      <c r="K120" s="208">
        <v>0</v>
      </c>
      <c r="L120" s="208">
        <v>0</v>
      </c>
      <c r="M120" s="208">
        <v>0</v>
      </c>
      <c r="N120" s="208">
        <v>0</v>
      </c>
      <c r="O120" s="208">
        <v>0</v>
      </c>
      <c r="P120" s="208">
        <v>0</v>
      </c>
      <c r="Q120" s="208">
        <v>0</v>
      </c>
    </row>
    <row r="121" spans="1:17" x14ac:dyDescent="0.25">
      <c r="A121" s="154" t="s">
        <v>29</v>
      </c>
      <c r="B121" s="208">
        <v>0</v>
      </c>
      <c r="C121" s="208">
        <v>0</v>
      </c>
      <c r="D121" s="208">
        <v>0</v>
      </c>
      <c r="E121" s="208">
        <v>0</v>
      </c>
      <c r="F121" s="208">
        <v>0</v>
      </c>
      <c r="G121" s="208">
        <v>0</v>
      </c>
      <c r="H121" s="208">
        <v>0</v>
      </c>
      <c r="I121" s="208">
        <v>0</v>
      </c>
      <c r="J121" s="208">
        <v>0</v>
      </c>
      <c r="K121" s="208">
        <v>0</v>
      </c>
      <c r="L121" s="208">
        <v>0</v>
      </c>
      <c r="M121" s="208">
        <v>0</v>
      </c>
      <c r="N121" s="208">
        <v>0</v>
      </c>
      <c r="O121" s="208">
        <v>0</v>
      </c>
      <c r="P121" s="208">
        <v>0</v>
      </c>
      <c r="Q121" s="208">
        <v>0</v>
      </c>
    </row>
    <row r="122" spans="1:17" x14ac:dyDescent="0.25">
      <c r="A122" s="154" t="s">
        <v>26</v>
      </c>
      <c r="B122" s="208">
        <v>4.9621192001738077</v>
      </c>
      <c r="C122" s="208">
        <v>3.7339053940789726</v>
      </c>
      <c r="D122" s="208">
        <v>9.6993967011362372</v>
      </c>
      <c r="E122" s="208">
        <v>4.610447875499081</v>
      </c>
      <c r="F122" s="208">
        <v>10.205264111073038</v>
      </c>
      <c r="G122" s="208">
        <v>9.9123590275744249</v>
      </c>
      <c r="H122" s="208">
        <v>10.481503453312152</v>
      </c>
      <c r="I122" s="208">
        <v>4.7495755136694378</v>
      </c>
      <c r="J122" s="208">
        <v>3.4805965696882835</v>
      </c>
      <c r="K122" s="208">
        <v>7.0189229298512439</v>
      </c>
      <c r="L122" s="208">
        <v>9.8448887472092395</v>
      </c>
      <c r="M122" s="208">
        <v>12.351808861540377</v>
      </c>
      <c r="N122" s="208">
        <v>10.105093893434256</v>
      </c>
      <c r="O122" s="208">
        <v>0.55185220511536015</v>
      </c>
      <c r="P122" s="208">
        <v>4.4278139788714546E-2</v>
      </c>
      <c r="Q122" s="208">
        <v>5.6267748544886977</v>
      </c>
    </row>
    <row r="123" spans="1:17" x14ac:dyDescent="0.25">
      <c r="A123" s="152" t="s">
        <v>215</v>
      </c>
      <c r="B123" s="261">
        <v>0</v>
      </c>
      <c r="C123" s="261">
        <v>0</v>
      </c>
      <c r="D123" s="261">
        <v>0</v>
      </c>
      <c r="E123" s="261">
        <v>0</v>
      </c>
      <c r="F123" s="261">
        <v>0</v>
      </c>
      <c r="G123" s="261">
        <v>0</v>
      </c>
      <c r="H123" s="261">
        <v>0</v>
      </c>
      <c r="I123" s="261">
        <v>0</v>
      </c>
      <c r="J123" s="261">
        <v>0</v>
      </c>
      <c r="K123" s="261">
        <v>0</v>
      </c>
      <c r="L123" s="261">
        <v>0</v>
      </c>
      <c r="M123" s="261">
        <v>0</v>
      </c>
      <c r="N123" s="261">
        <v>0</v>
      </c>
      <c r="O123" s="261">
        <v>0</v>
      </c>
      <c r="P123" s="261">
        <v>0</v>
      </c>
      <c r="Q123" s="261">
        <v>0</v>
      </c>
    </row>
    <row r="124" spans="1:17" x14ac:dyDescent="0.25">
      <c r="A124" s="175" t="s">
        <v>203</v>
      </c>
      <c r="B124" s="255">
        <v>0</v>
      </c>
      <c r="C124" s="255">
        <v>0</v>
      </c>
      <c r="D124" s="255">
        <v>0</v>
      </c>
      <c r="E124" s="255">
        <v>0</v>
      </c>
      <c r="F124" s="255">
        <v>0</v>
      </c>
      <c r="G124" s="255">
        <v>0</v>
      </c>
      <c r="H124" s="255">
        <v>0</v>
      </c>
      <c r="I124" s="255">
        <v>0</v>
      </c>
      <c r="J124" s="255">
        <v>0</v>
      </c>
      <c r="K124" s="255">
        <v>0</v>
      </c>
      <c r="L124" s="255">
        <v>0</v>
      </c>
      <c r="M124" s="255">
        <v>0</v>
      </c>
      <c r="N124" s="255">
        <v>0</v>
      </c>
      <c r="O124" s="255">
        <v>0</v>
      </c>
      <c r="P124" s="255">
        <v>0</v>
      </c>
      <c r="Q124" s="255">
        <v>0</v>
      </c>
    </row>
    <row r="125" spans="1:17" x14ac:dyDescent="0.25">
      <c r="A125" s="177" t="s">
        <v>98</v>
      </c>
      <c r="B125" s="176">
        <v>59.47063</v>
      </c>
      <c r="C125" s="176">
        <v>59.036480000000005</v>
      </c>
      <c r="D125" s="176">
        <v>59.158740000000002</v>
      </c>
      <c r="E125" s="176">
        <v>59.39462000000001</v>
      </c>
      <c r="F125" s="176">
        <v>58.711440000000003</v>
      </c>
      <c r="G125" s="176">
        <v>58.660159999999998</v>
      </c>
      <c r="H125" s="176">
        <v>62.497839999999997</v>
      </c>
      <c r="I125" s="176">
        <v>62.923399999999994</v>
      </c>
      <c r="J125" s="176">
        <v>62.167830000000002</v>
      </c>
      <c r="K125" s="176">
        <v>46.290640000000003</v>
      </c>
      <c r="L125" s="176">
        <v>56.067770000000003</v>
      </c>
      <c r="M125" s="176">
        <v>55.823909999999998</v>
      </c>
      <c r="N125" s="176">
        <v>47.858510000000003</v>
      </c>
      <c r="O125" s="176">
        <v>16.63485</v>
      </c>
      <c r="P125" s="176">
        <v>16.23826</v>
      </c>
      <c r="Q125" s="176">
        <v>16.632529999999999</v>
      </c>
    </row>
    <row r="126" spans="1:17" x14ac:dyDescent="0.2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</row>
    <row r="127" spans="1:17" ht="12.75" x14ac:dyDescent="0.25">
      <c r="A127" s="80" t="s">
        <v>134</v>
      </c>
      <c r="B127" s="233"/>
      <c r="C127" s="233"/>
      <c r="D127" s="233"/>
      <c r="E127" s="233"/>
      <c r="F127" s="233"/>
      <c r="G127" s="233"/>
      <c r="H127" s="233"/>
      <c r="I127" s="233"/>
      <c r="J127" s="233"/>
      <c r="K127" s="233"/>
      <c r="L127" s="233"/>
      <c r="M127" s="233"/>
      <c r="N127" s="233"/>
      <c r="O127" s="233"/>
      <c r="P127" s="233"/>
      <c r="Q127" s="233"/>
    </row>
    <row r="128" spans="1:17" x14ac:dyDescent="0.2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</row>
    <row r="129" spans="1:17" x14ac:dyDescent="0.25">
      <c r="A129" s="78" t="s">
        <v>38</v>
      </c>
      <c r="B129" s="77">
        <f t="shared" ref="B129:Q129" si="0">SUM(B130:B135,B137:B140,B141)</f>
        <v>1</v>
      </c>
      <c r="C129" s="77">
        <f t="shared" si="0"/>
        <v>1</v>
      </c>
      <c r="D129" s="77">
        <f t="shared" si="0"/>
        <v>1</v>
      </c>
      <c r="E129" s="77">
        <f t="shared" si="0"/>
        <v>1</v>
      </c>
      <c r="F129" s="77">
        <f t="shared" si="0"/>
        <v>1</v>
      </c>
      <c r="G129" s="77">
        <f t="shared" si="0"/>
        <v>0.99999999999999978</v>
      </c>
      <c r="H129" s="77">
        <f t="shared" si="0"/>
        <v>1</v>
      </c>
      <c r="I129" s="77">
        <f t="shared" si="0"/>
        <v>0.99999999999999989</v>
      </c>
      <c r="J129" s="77">
        <f t="shared" si="0"/>
        <v>1</v>
      </c>
      <c r="K129" s="77">
        <f t="shared" si="0"/>
        <v>1</v>
      </c>
      <c r="L129" s="77">
        <f t="shared" si="0"/>
        <v>1</v>
      </c>
      <c r="M129" s="77">
        <f t="shared" si="0"/>
        <v>1</v>
      </c>
      <c r="N129" s="77">
        <f t="shared" si="0"/>
        <v>1</v>
      </c>
      <c r="O129" s="77">
        <f t="shared" si="0"/>
        <v>1</v>
      </c>
      <c r="P129" s="77">
        <f t="shared" si="0"/>
        <v>1</v>
      </c>
      <c r="Q129" s="77">
        <f t="shared" si="0"/>
        <v>1</v>
      </c>
    </row>
    <row r="130" spans="1:17" x14ac:dyDescent="0.25">
      <c r="A130" s="132" t="s">
        <v>83</v>
      </c>
      <c r="B130" s="240">
        <f t="shared" ref="B130:Q130" si="1">IF(B$6=0,0,B$6/B$5)</f>
        <v>0</v>
      </c>
      <c r="C130" s="240">
        <f t="shared" si="1"/>
        <v>0</v>
      </c>
      <c r="D130" s="240">
        <f t="shared" si="1"/>
        <v>0</v>
      </c>
      <c r="E130" s="240">
        <f t="shared" si="1"/>
        <v>0</v>
      </c>
      <c r="F130" s="240">
        <f t="shared" si="1"/>
        <v>0</v>
      </c>
      <c r="G130" s="240">
        <f t="shared" si="1"/>
        <v>0</v>
      </c>
      <c r="H130" s="240">
        <f t="shared" si="1"/>
        <v>0</v>
      </c>
      <c r="I130" s="240">
        <f t="shared" si="1"/>
        <v>0</v>
      </c>
      <c r="J130" s="240">
        <f t="shared" si="1"/>
        <v>0</v>
      </c>
      <c r="K130" s="240">
        <f t="shared" si="1"/>
        <v>0</v>
      </c>
      <c r="L130" s="240">
        <f t="shared" si="1"/>
        <v>0</v>
      </c>
      <c r="M130" s="240">
        <f t="shared" si="1"/>
        <v>0</v>
      </c>
      <c r="N130" s="240">
        <f t="shared" si="1"/>
        <v>0</v>
      </c>
      <c r="O130" s="240">
        <f t="shared" si="1"/>
        <v>0</v>
      </c>
      <c r="P130" s="240">
        <f t="shared" si="1"/>
        <v>0</v>
      </c>
      <c r="Q130" s="240">
        <f t="shared" si="1"/>
        <v>0</v>
      </c>
    </row>
    <row r="131" spans="1:17" x14ac:dyDescent="0.25">
      <c r="A131" s="76" t="s">
        <v>82</v>
      </c>
      <c r="B131" s="239">
        <f t="shared" ref="B131:Q131" si="2">IF(B$7=0,0,B$7/B$5)</f>
        <v>0</v>
      </c>
      <c r="C131" s="239">
        <f t="shared" si="2"/>
        <v>0</v>
      </c>
      <c r="D131" s="239">
        <f t="shared" si="2"/>
        <v>0</v>
      </c>
      <c r="E131" s="239">
        <f t="shared" si="2"/>
        <v>0</v>
      </c>
      <c r="F131" s="239">
        <f t="shared" si="2"/>
        <v>0</v>
      </c>
      <c r="G131" s="239">
        <f t="shared" si="2"/>
        <v>0</v>
      </c>
      <c r="H131" s="239">
        <f t="shared" si="2"/>
        <v>0</v>
      </c>
      <c r="I131" s="239">
        <f t="shared" si="2"/>
        <v>0</v>
      </c>
      <c r="J131" s="239">
        <f t="shared" si="2"/>
        <v>0</v>
      </c>
      <c r="K131" s="239">
        <f t="shared" si="2"/>
        <v>0</v>
      </c>
      <c r="L131" s="239">
        <f t="shared" si="2"/>
        <v>0</v>
      </c>
      <c r="M131" s="239">
        <f t="shared" si="2"/>
        <v>0</v>
      </c>
      <c r="N131" s="239">
        <f t="shared" si="2"/>
        <v>0</v>
      </c>
      <c r="O131" s="239">
        <f t="shared" si="2"/>
        <v>0</v>
      </c>
      <c r="P131" s="239">
        <f t="shared" si="2"/>
        <v>0</v>
      </c>
      <c r="Q131" s="239">
        <f t="shared" si="2"/>
        <v>0</v>
      </c>
    </row>
    <row r="132" spans="1:17" x14ac:dyDescent="0.25">
      <c r="A132" s="76" t="s">
        <v>81</v>
      </c>
      <c r="B132" s="239">
        <f t="shared" ref="B132:Q132" si="3">IF(B$8=0,0,B$8/B$5)</f>
        <v>0</v>
      </c>
      <c r="C132" s="239">
        <f t="shared" si="3"/>
        <v>0</v>
      </c>
      <c r="D132" s="239">
        <f t="shared" si="3"/>
        <v>0</v>
      </c>
      <c r="E132" s="239">
        <f t="shared" si="3"/>
        <v>0</v>
      </c>
      <c r="F132" s="239">
        <f t="shared" si="3"/>
        <v>0</v>
      </c>
      <c r="G132" s="239">
        <f t="shared" si="3"/>
        <v>0</v>
      </c>
      <c r="H132" s="239">
        <f t="shared" si="3"/>
        <v>0</v>
      </c>
      <c r="I132" s="239">
        <f t="shared" si="3"/>
        <v>0</v>
      </c>
      <c r="J132" s="239">
        <f t="shared" si="3"/>
        <v>0</v>
      </c>
      <c r="K132" s="239">
        <f t="shared" si="3"/>
        <v>0</v>
      </c>
      <c r="L132" s="239">
        <f t="shared" si="3"/>
        <v>0</v>
      </c>
      <c r="M132" s="239">
        <f t="shared" si="3"/>
        <v>0</v>
      </c>
      <c r="N132" s="239">
        <f t="shared" si="3"/>
        <v>0</v>
      </c>
      <c r="O132" s="239">
        <f t="shared" si="3"/>
        <v>0</v>
      </c>
      <c r="P132" s="239">
        <f t="shared" si="3"/>
        <v>0</v>
      </c>
      <c r="Q132" s="239">
        <f t="shared" si="3"/>
        <v>0</v>
      </c>
    </row>
    <row r="133" spans="1:17" x14ac:dyDescent="0.25">
      <c r="A133" s="76" t="s">
        <v>80</v>
      </c>
      <c r="B133" s="239">
        <f t="shared" ref="B133:Q133" si="4">IF(B$9=0,0,B$9/B$5)</f>
        <v>0</v>
      </c>
      <c r="C133" s="239">
        <f t="shared" si="4"/>
        <v>0</v>
      </c>
      <c r="D133" s="239">
        <f t="shared" si="4"/>
        <v>0</v>
      </c>
      <c r="E133" s="239">
        <f t="shared" si="4"/>
        <v>0</v>
      </c>
      <c r="F133" s="239">
        <f t="shared" si="4"/>
        <v>0</v>
      </c>
      <c r="G133" s="239">
        <f t="shared" si="4"/>
        <v>0</v>
      </c>
      <c r="H133" s="239">
        <f t="shared" si="4"/>
        <v>0</v>
      </c>
      <c r="I133" s="239">
        <f t="shared" si="4"/>
        <v>0</v>
      </c>
      <c r="J133" s="239">
        <f t="shared" si="4"/>
        <v>0</v>
      </c>
      <c r="K133" s="239">
        <f t="shared" si="4"/>
        <v>0</v>
      </c>
      <c r="L133" s="239">
        <f t="shared" si="4"/>
        <v>0</v>
      </c>
      <c r="M133" s="239">
        <f t="shared" si="4"/>
        <v>0</v>
      </c>
      <c r="N133" s="239">
        <f t="shared" si="4"/>
        <v>0</v>
      </c>
      <c r="O133" s="239">
        <f t="shared" si="4"/>
        <v>0</v>
      </c>
      <c r="P133" s="239">
        <f t="shared" si="4"/>
        <v>0</v>
      </c>
      <c r="Q133" s="239">
        <f t="shared" si="4"/>
        <v>0</v>
      </c>
    </row>
    <row r="134" spans="1:17" x14ac:dyDescent="0.25">
      <c r="A134" s="129" t="s">
        <v>79</v>
      </c>
      <c r="B134" s="238">
        <f t="shared" ref="B134:Q134" si="5">IF(B$10=0,0,B$10/B$5)</f>
        <v>3.596502696137875E-4</v>
      </c>
      <c r="C134" s="238">
        <f t="shared" si="5"/>
        <v>3.5377799245023267E-4</v>
      </c>
      <c r="D134" s="238">
        <f t="shared" si="5"/>
        <v>3.4576892708414756E-4</v>
      </c>
      <c r="E134" s="238">
        <f t="shared" si="5"/>
        <v>3.3321951778864523E-4</v>
      </c>
      <c r="F134" s="238">
        <f t="shared" si="5"/>
        <v>3.251073788111445E-4</v>
      </c>
      <c r="G134" s="238">
        <f t="shared" si="5"/>
        <v>3.0613503269081774E-4</v>
      </c>
      <c r="H134" s="238">
        <f t="shared" si="5"/>
        <v>3.1038088842835505E-4</v>
      </c>
      <c r="I134" s="238">
        <f t="shared" si="5"/>
        <v>3.1541955618624978E-4</v>
      </c>
      <c r="J134" s="238">
        <f t="shared" si="5"/>
        <v>3.0801351891910278E-4</v>
      </c>
      <c r="K134" s="238">
        <f t="shared" si="5"/>
        <v>2.9788920325572862E-4</v>
      </c>
      <c r="L134" s="238">
        <f t="shared" si="5"/>
        <v>2.8441906448861324E-4</v>
      </c>
      <c r="M134" s="238">
        <f t="shared" si="5"/>
        <v>2.5020337337449197E-4</v>
      </c>
      <c r="N134" s="238">
        <f t="shared" si="5"/>
        <v>2.4806749017429225E-4</v>
      </c>
      <c r="O134" s="238">
        <f t="shared" si="5"/>
        <v>2.3821464731672878E-4</v>
      </c>
      <c r="P134" s="238">
        <f t="shared" si="5"/>
        <v>2.3553396694184919E-4</v>
      </c>
      <c r="Q134" s="238">
        <f t="shared" si="5"/>
        <v>2.3963859378233152E-4</v>
      </c>
    </row>
    <row r="135" spans="1:17" x14ac:dyDescent="0.25">
      <c r="A135" s="127" t="s">
        <v>214</v>
      </c>
      <c r="B135" s="236">
        <f t="shared" ref="B135:Q135" si="6">IF(B$15=0,0,B$15/B$5)</f>
        <v>0</v>
      </c>
      <c r="C135" s="236">
        <f t="shared" si="6"/>
        <v>0</v>
      </c>
      <c r="D135" s="236">
        <f t="shared" si="6"/>
        <v>0</v>
      </c>
      <c r="E135" s="236">
        <f t="shared" si="6"/>
        <v>0</v>
      </c>
      <c r="F135" s="236">
        <f t="shared" si="6"/>
        <v>0</v>
      </c>
      <c r="G135" s="236">
        <f t="shared" si="6"/>
        <v>0</v>
      </c>
      <c r="H135" s="236">
        <f t="shared" si="6"/>
        <v>0</v>
      </c>
      <c r="I135" s="236">
        <f t="shared" si="6"/>
        <v>0</v>
      </c>
      <c r="J135" s="236">
        <f t="shared" si="6"/>
        <v>0</v>
      </c>
      <c r="K135" s="236">
        <f t="shared" si="6"/>
        <v>0</v>
      </c>
      <c r="L135" s="236">
        <f t="shared" si="6"/>
        <v>0</v>
      </c>
      <c r="M135" s="236">
        <f t="shared" si="6"/>
        <v>0</v>
      </c>
      <c r="N135" s="236">
        <f t="shared" si="6"/>
        <v>0</v>
      </c>
      <c r="O135" s="236">
        <f t="shared" si="6"/>
        <v>0</v>
      </c>
      <c r="P135" s="236">
        <f t="shared" si="6"/>
        <v>0</v>
      </c>
      <c r="Q135" s="236">
        <f t="shared" si="6"/>
        <v>0</v>
      </c>
    </row>
    <row r="136" spans="1:17" x14ac:dyDescent="0.25">
      <c r="A136" s="127" t="s">
        <v>213</v>
      </c>
      <c r="B136" s="237">
        <f t="shared" ref="B136:Q136" si="7">IF(B$16=0,0,B$16/B$5)</f>
        <v>0.15794332044255835</v>
      </c>
      <c r="C136" s="237">
        <f t="shared" si="7"/>
        <v>0.15226740757449905</v>
      </c>
      <c r="D136" s="237">
        <f t="shared" si="7"/>
        <v>0.15171912286591294</v>
      </c>
      <c r="E136" s="237">
        <f t="shared" si="7"/>
        <v>0.15048892155099328</v>
      </c>
      <c r="F136" s="237">
        <f t="shared" si="7"/>
        <v>0.14626124674898869</v>
      </c>
      <c r="G136" s="237">
        <f t="shared" si="7"/>
        <v>0.13755108162449908</v>
      </c>
      <c r="H136" s="237">
        <f t="shared" si="7"/>
        <v>0.13968987599305624</v>
      </c>
      <c r="I136" s="237">
        <f t="shared" si="7"/>
        <v>0.14073972038183621</v>
      </c>
      <c r="J136" s="237">
        <f t="shared" si="7"/>
        <v>0.13847156901489474</v>
      </c>
      <c r="K136" s="237">
        <f t="shared" si="7"/>
        <v>0.13385264049597723</v>
      </c>
      <c r="L136" s="237">
        <f t="shared" si="7"/>
        <v>0.12789441172215377</v>
      </c>
      <c r="M136" s="237">
        <f t="shared" si="7"/>
        <v>0.1124372758879623</v>
      </c>
      <c r="N136" s="237">
        <f t="shared" si="7"/>
        <v>0.11148437476922288</v>
      </c>
      <c r="O136" s="237">
        <f t="shared" si="7"/>
        <v>0.10716472773858543</v>
      </c>
      <c r="P136" s="237">
        <f t="shared" si="7"/>
        <v>0.105933079440861</v>
      </c>
      <c r="Q136" s="237">
        <f t="shared" si="7"/>
        <v>0.10766413136379799</v>
      </c>
    </row>
    <row r="137" spans="1:17" x14ac:dyDescent="0.25">
      <c r="A137" s="142" t="s">
        <v>227</v>
      </c>
      <c r="B137" s="235">
        <f t="shared" ref="B137:Q137" si="8">IF(B$17=0,0,B$17/B$5)</f>
        <v>0.1482683535212907</v>
      </c>
      <c r="C137" s="235">
        <f t="shared" si="8"/>
        <v>0.14256133235790983</v>
      </c>
      <c r="D137" s="235">
        <f t="shared" si="8"/>
        <v>0.14238510051584291</v>
      </c>
      <c r="E137" s="235">
        <f t="shared" si="8"/>
        <v>0.14154394512948837</v>
      </c>
      <c r="F137" s="235">
        <f t="shared" si="8"/>
        <v>0.13744183425385972</v>
      </c>
      <c r="G137" s="235">
        <f t="shared" si="8"/>
        <v>0.1293513388070823</v>
      </c>
      <c r="H137" s="235">
        <f t="shared" si="8"/>
        <v>0.13135230391140409</v>
      </c>
      <c r="I137" s="235">
        <f t="shared" si="8"/>
        <v>0.13222471480881251</v>
      </c>
      <c r="J137" s="235">
        <f t="shared" si="8"/>
        <v>0.13000693427401086</v>
      </c>
      <c r="K137" s="235">
        <f t="shared" si="8"/>
        <v>0.125775887896002</v>
      </c>
      <c r="L137" s="235">
        <f t="shared" si="8"/>
        <v>0.12010609909457066</v>
      </c>
      <c r="M137" s="235">
        <f t="shared" si="8"/>
        <v>0.10537987198058664</v>
      </c>
      <c r="N137" s="235">
        <f t="shared" si="8"/>
        <v>0.10448678205902916</v>
      </c>
      <c r="O137" s="235">
        <f t="shared" si="8"/>
        <v>0.1004382683655501</v>
      </c>
      <c r="P137" s="235">
        <f t="shared" si="8"/>
        <v>9.9283927521605822E-2</v>
      </c>
      <c r="Q137" s="235">
        <f t="shared" si="8"/>
        <v>0.10090632568618443</v>
      </c>
    </row>
    <row r="138" spans="1:17" x14ac:dyDescent="0.25">
      <c r="A138" s="142" t="s">
        <v>226</v>
      </c>
      <c r="B138" s="235">
        <f t="shared" ref="B138:Q138" si="9">IF(B$25=0,0,B$25/B$5)</f>
        <v>9.6749669212676803E-3</v>
      </c>
      <c r="C138" s="235">
        <f t="shared" si="9"/>
        <v>9.7060752165892134E-3</v>
      </c>
      <c r="D138" s="235">
        <f t="shared" si="9"/>
        <v>9.3340223500700207E-3</v>
      </c>
      <c r="E138" s="235">
        <f t="shared" si="9"/>
        <v>8.9449764215049164E-3</v>
      </c>
      <c r="F138" s="235">
        <f t="shared" si="9"/>
        <v>8.8194124951289695E-3</v>
      </c>
      <c r="G138" s="235">
        <f t="shared" si="9"/>
        <v>8.1997428174168073E-3</v>
      </c>
      <c r="H138" s="235">
        <f t="shared" si="9"/>
        <v>8.3375720816521292E-3</v>
      </c>
      <c r="I138" s="235">
        <f t="shared" si="9"/>
        <v>8.515005573023704E-3</v>
      </c>
      <c r="J138" s="235">
        <f t="shared" si="9"/>
        <v>8.4646347408838651E-3</v>
      </c>
      <c r="K138" s="235">
        <f t="shared" si="9"/>
        <v>8.0767525999752218E-3</v>
      </c>
      <c r="L138" s="235">
        <f t="shared" si="9"/>
        <v>7.7883126275830996E-3</v>
      </c>
      <c r="M138" s="235">
        <f t="shared" si="9"/>
        <v>7.0574039073756662E-3</v>
      </c>
      <c r="N138" s="235">
        <f t="shared" si="9"/>
        <v>6.9975927101937341E-3</v>
      </c>
      <c r="O138" s="235">
        <f t="shared" si="9"/>
        <v>6.7264593730353203E-3</v>
      </c>
      <c r="P138" s="235">
        <f t="shared" si="9"/>
        <v>6.649151919255184E-3</v>
      </c>
      <c r="Q138" s="235">
        <f t="shared" si="9"/>
        <v>6.7578056776135681E-3</v>
      </c>
    </row>
    <row r="139" spans="1:17" x14ac:dyDescent="0.25">
      <c r="A139" s="127" t="s">
        <v>212</v>
      </c>
      <c r="B139" s="237">
        <f t="shared" ref="B139:Q139" si="10">IF(B$36=0,0,B$36/B$5)</f>
        <v>0.23216247880807062</v>
      </c>
      <c r="C139" s="237">
        <f t="shared" si="10"/>
        <v>0.22154032149075203</v>
      </c>
      <c r="D139" s="237">
        <f t="shared" si="10"/>
        <v>0.22130736055590716</v>
      </c>
      <c r="E139" s="237">
        <f t="shared" si="10"/>
        <v>0.20580576960868155</v>
      </c>
      <c r="F139" s="237">
        <f t="shared" si="10"/>
        <v>0.21602479735369701</v>
      </c>
      <c r="G139" s="237">
        <f t="shared" si="10"/>
        <v>0.20285818868729055</v>
      </c>
      <c r="H139" s="237">
        <f t="shared" si="10"/>
        <v>0.20602919426330896</v>
      </c>
      <c r="I139" s="237">
        <f t="shared" si="10"/>
        <v>0.20843036910640333</v>
      </c>
      <c r="J139" s="237">
        <f t="shared" si="10"/>
        <v>0.20822872164285341</v>
      </c>
      <c r="K139" s="237">
        <f t="shared" si="10"/>
        <v>0.19715787950080269</v>
      </c>
      <c r="L139" s="237">
        <f t="shared" si="10"/>
        <v>0.19012173684885506</v>
      </c>
      <c r="M139" s="237">
        <f t="shared" si="10"/>
        <v>0.18071352074920957</v>
      </c>
      <c r="N139" s="237">
        <f t="shared" si="10"/>
        <v>0.17742631206510082</v>
      </c>
      <c r="O139" s="237">
        <f t="shared" si="10"/>
        <v>0.16168113640296111</v>
      </c>
      <c r="P139" s="237">
        <f t="shared" si="10"/>
        <v>0.15838090406240676</v>
      </c>
      <c r="Q139" s="237">
        <f t="shared" si="10"/>
        <v>0.16907240163985673</v>
      </c>
    </row>
    <row r="140" spans="1:17" x14ac:dyDescent="0.25">
      <c r="A140" s="127" t="s">
        <v>211</v>
      </c>
      <c r="B140" s="236">
        <f t="shared" ref="B140:Q140" si="11">IF(B$44=0,0,B$44/B$5)</f>
        <v>0</v>
      </c>
      <c r="C140" s="236">
        <f t="shared" si="11"/>
        <v>0</v>
      </c>
      <c r="D140" s="236">
        <f t="shared" si="11"/>
        <v>0</v>
      </c>
      <c r="E140" s="236">
        <f t="shared" si="11"/>
        <v>0</v>
      </c>
      <c r="F140" s="236">
        <f t="shared" si="11"/>
        <v>0</v>
      </c>
      <c r="G140" s="236">
        <f t="shared" si="11"/>
        <v>0</v>
      </c>
      <c r="H140" s="236">
        <f t="shared" si="11"/>
        <v>0</v>
      </c>
      <c r="I140" s="236">
        <f t="shared" si="11"/>
        <v>0</v>
      </c>
      <c r="J140" s="236">
        <f t="shared" si="11"/>
        <v>0</v>
      </c>
      <c r="K140" s="236">
        <f t="shared" si="11"/>
        <v>0</v>
      </c>
      <c r="L140" s="236">
        <f t="shared" si="11"/>
        <v>0</v>
      </c>
      <c r="M140" s="236">
        <f t="shared" si="11"/>
        <v>0</v>
      </c>
      <c r="N140" s="236">
        <f t="shared" si="11"/>
        <v>0</v>
      </c>
      <c r="O140" s="236">
        <f t="shared" si="11"/>
        <v>0</v>
      </c>
      <c r="P140" s="236">
        <f t="shared" si="11"/>
        <v>0</v>
      </c>
      <c r="Q140" s="236">
        <f t="shared" si="11"/>
        <v>0</v>
      </c>
    </row>
    <row r="141" spans="1:17" x14ac:dyDescent="0.25">
      <c r="A141" s="177" t="s">
        <v>98</v>
      </c>
      <c r="B141" s="209">
        <f t="shared" ref="B141:Q141" si="12">IF(B$45=0,0,B$45/B$5)</f>
        <v>0.60953455047975735</v>
      </c>
      <c r="C141" s="209">
        <f t="shared" si="12"/>
        <v>0.62583849294229865</v>
      </c>
      <c r="D141" s="209">
        <f t="shared" si="12"/>
        <v>0.62662774765109575</v>
      </c>
      <c r="E141" s="209">
        <f t="shared" si="12"/>
        <v>0.64337208932253653</v>
      </c>
      <c r="F141" s="209">
        <f t="shared" si="12"/>
        <v>0.63738884851850319</v>
      </c>
      <c r="G141" s="209">
        <f t="shared" si="12"/>
        <v>0.65928459465551936</v>
      </c>
      <c r="H141" s="209">
        <f t="shared" si="12"/>
        <v>0.65397054885520656</v>
      </c>
      <c r="I141" s="209">
        <f t="shared" si="12"/>
        <v>0.65051449095557412</v>
      </c>
      <c r="J141" s="209">
        <f t="shared" si="12"/>
        <v>0.65299169582333272</v>
      </c>
      <c r="K141" s="209">
        <f t="shared" si="12"/>
        <v>0.66869159079996432</v>
      </c>
      <c r="L141" s="209">
        <f t="shared" si="12"/>
        <v>0.68169943236450259</v>
      </c>
      <c r="M141" s="209">
        <f t="shared" si="12"/>
        <v>0.70659899998945364</v>
      </c>
      <c r="N141" s="209">
        <f t="shared" si="12"/>
        <v>0.71084124567550211</v>
      </c>
      <c r="O141" s="209">
        <f t="shared" si="12"/>
        <v>0.73091592121113669</v>
      </c>
      <c r="P141" s="209">
        <f t="shared" si="12"/>
        <v>0.73545048252979039</v>
      </c>
      <c r="Q141" s="209">
        <f t="shared" si="12"/>
        <v>0.72302382840256296</v>
      </c>
    </row>
    <row r="142" spans="1:17" x14ac:dyDescent="0.2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37</v>
      </c>
      <c r="B143" s="77">
        <f t="shared" ref="B143:Q143" si="13">SUM(B144:B149,B151:B153,B155:B156,B158:B159,B160)</f>
        <v>1</v>
      </c>
      <c r="C143" s="77">
        <f t="shared" si="13"/>
        <v>0.99999999999999989</v>
      </c>
      <c r="D143" s="77">
        <f t="shared" si="13"/>
        <v>1</v>
      </c>
      <c r="E143" s="77">
        <f t="shared" si="13"/>
        <v>1</v>
      </c>
      <c r="F143" s="77">
        <f t="shared" si="13"/>
        <v>1</v>
      </c>
      <c r="G143" s="77">
        <f t="shared" si="13"/>
        <v>1</v>
      </c>
      <c r="H143" s="77">
        <f t="shared" si="13"/>
        <v>1</v>
      </c>
      <c r="I143" s="77">
        <f t="shared" si="13"/>
        <v>1</v>
      </c>
      <c r="J143" s="77">
        <f t="shared" si="13"/>
        <v>1</v>
      </c>
      <c r="K143" s="77">
        <f t="shared" si="13"/>
        <v>1</v>
      </c>
      <c r="L143" s="77">
        <f t="shared" si="13"/>
        <v>1</v>
      </c>
      <c r="M143" s="77">
        <f t="shared" si="13"/>
        <v>1</v>
      </c>
      <c r="N143" s="77">
        <f t="shared" si="13"/>
        <v>0.99999999999999989</v>
      </c>
      <c r="O143" s="77">
        <f t="shared" si="13"/>
        <v>1</v>
      </c>
      <c r="P143" s="77">
        <f t="shared" si="13"/>
        <v>0.99999999999999989</v>
      </c>
      <c r="Q143" s="77">
        <f t="shared" si="13"/>
        <v>1</v>
      </c>
    </row>
    <row r="144" spans="1:17" x14ac:dyDescent="0.25">
      <c r="A144" s="132" t="s">
        <v>83</v>
      </c>
      <c r="B144" s="240">
        <f t="shared" ref="B144:Q144" si="14">IF(B$48=0,0,B$48/B$47)</f>
        <v>0</v>
      </c>
      <c r="C144" s="240">
        <f t="shared" si="14"/>
        <v>0</v>
      </c>
      <c r="D144" s="240">
        <f t="shared" si="14"/>
        <v>0</v>
      </c>
      <c r="E144" s="240">
        <f t="shared" si="14"/>
        <v>0</v>
      </c>
      <c r="F144" s="240">
        <f t="shared" si="14"/>
        <v>0</v>
      </c>
      <c r="G144" s="240">
        <f t="shared" si="14"/>
        <v>0</v>
      </c>
      <c r="H144" s="240">
        <f t="shared" si="14"/>
        <v>0</v>
      </c>
      <c r="I144" s="240">
        <f t="shared" si="14"/>
        <v>0</v>
      </c>
      <c r="J144" s="240">
        <f t="shared" si="14"/>
        <v>0</v>
      </c>
      <c r="K144" s="240">
        <f t="shared" si="14"/>
        <v>0</v>
      </c>
      <c r="L144" s="240">
        <f t="shared" si="14"/>
        <v>0</v>
      </c>
      <c r="M144" s="240">
        <f t="shared" si="14"/>
        <v>0</v>
      </c>
      <c r="N144" s="240">
        <f t="shared" si="14"/>
        <v>0</v>
      </c>
      <c r="O144" s="240">
        <f t="shared" si="14"/>
        <v>0</v>
      </c>
      <c r="P144" s="240">
        <f t="shared" si="14"/>
        <v>0</v>
      </c>
      <c r="Q144" s="240">
        <f t="shared" si="14"/>
        <v>0</v>
      </c>
    </row>
    <row r="145" spans="1:17" x14ac:dyDescent="0.25">
      <c r="A145" s="76" t="s">
        <v>82</v>
      </c>
      <c r="B145" s="239">
        <f t="shared" ref="B145:Q145" si="15">IF(B$49=0,0,B$49/B$47)</f>
        <v>0</v>
      </c>
      <c r="C145" s="239">
        <f t="shared" si="15"/>
        <v>0</v>
      </c>
      <c r="D145" s="239">
        <f t="shared" si="15"/>
        <v>0</v>
      </c>
      <c r="E145" s="239">
        <f t="shared" si="15"/>
        <v>0</v>
      </c>
      <c r="F145" s="239">
        <f t="shared" si="15"/>
        <v>0</v>
      </c>
      <c r="G145" s="239">
        <f t="shared" si="15"/>
        <v>0</v>
      </c>
      <c r="H145" s="239">
        <f t="shared" si="15"/>
        <v>0</v>
      </c>
      <c r="I145" s="239">
        <f t="shared" si="15"/>
        <v>0</v>
      </c>
      <c r="J145" s="239">
        <f t="shared" si="15"/>
        <v>0</v>
      </c>
      <c r="K145" s="239">
        <f t="shared" si="15"/>
        <v>0</v>
      </c>
      <c r="L145" s="239">
        <f t="shared" si="15"/>
        <v>0</v>
      </c>
      <c r="M145" s="239">
        <f t="shared" si="15"/>
        <v>0</v>
      </c>
      <c r="N145" s="239">
        <f t="shared" si="15"/>
        <v>0</v>
      </c>
      <c r="O145" s="239">
        <f t="shared" si="15"/>
        <v>0</v>
      </c>
      <c r="P145" s="239">
        <f t="shared" si="15"/>
        <v>0</v>
      </c>
      <c r="Q145" s="239">
        <f t="shared" si="15"/>
        <v>0</v>
      </c>
    </row>
    <row r="146" spans="1:17" x14ac:dyDescent="0.25">
      <c r="A146" s="76" t="s">
        <v>81</v>
      </c>
      <c r="B146" s="239">
        <f t="shared" ref="B146:Q146" si="16">IF(B$50=0,0,B$50/B$47)</f>
        <v>0</v>
      </c>
      <c r="C146" s="239">
        <f t="shared" si="16"/>
        <v>0</v>
      </c>
      <c r="D146" s="239">
        <f t="shared" si="16"/>
        <v>0</v>
      </c>
      <c r="E146" s="239">
        <f t="shared" si="16"/>
        <v>0</v>
      </c>
      <c r="F146" s="239">
        <f t="shared" si="16"/>
        <v>0</v>
      </c>
      <c r="G146" s="239">
        <f t="shared" si="16"/>
        <v>0</v>
      </c>
      <c r="H146" s="239">
        <f t="shared" si="16"/>
        <v>0</v>
      </c>
      <c r="I146" s="239">
        <f t="shared" si="16"/>
        <v>0</v>
      </c>
      <c r="J146" s="239">
        <f t="shared" si="16"/>
        <v>0</v>
      </c>
      <c r="K146" s="239">
        <f t="shared" si="16"/>
        <v>0</v>
      </c>
      <c r="L146" s="239">
        <f t="shared" si="16"/>
        <v>0</v>
      </c>
      <c r="M146" s="239">
        <f t="shared" si="16"/>
        <v>0</v>
      </c>
      <c r="N146" s="239">
        <f t="shared" si="16"/>
        <v>0</v>
      </c>
      <c r="O146" s="239">
        <f t="shared" si="16"/>
        <v>0</v>
      </c>
      <c r="P146" s="239">
        <f t="shared" si="16"/>
        <v>0</v>
      </c>
      <c r="Q146" s="239">
        <f t="shared" si="16"/>
        <v>0</v>
      </c>
    </row>
    <row r="147" spans="1:17" x14ac:dyDescent="0.25">
      <c r="A147" s="76" t="s">
        <v>80</v>
      </c>
      <c r="B147" s="239">
        <f t="shared" ref="B147:Q147" si="17">IF(B$51=0,0,B$51/B$47)</f>
        <v>0</v>
      </c>
      <c r="C147" s="239">
        <f t="shared" si="17"/>
        <v>0</v>
      </c>
      <c r="D147" s="239">
        <f t="shared" si="17"/>
        <v>0</v>
      </c>
      <c r="E147" s="239">
        <f t="shared" si="17"/>
        <v>0</v>
      </c>
      <c r="F147" s="239">
        <f t="shared" si="17"/>
        <v>0</v>
      </c>
      <c r="G147" s="239">
        <f t="shared" si="17"/>
        <v>0</v>
      </c>
      <c r="H147" s="239">
        <f t="shared" si="17"/>
        <v>0</v>
      </c>
      <c r="I147" s="239">
        <f t="shared" si="17"/>
        <v>0</v>
      </c>
      <c r="J147" s="239">
        <f t="shared" si="17"/>
        <v>0</v>
      </c>
      <c r="K147" s="239">
        <f t="shared" si="17"/>
        <v>0</v>
      </c>
      <c r="L147" s="239">
        <f t="shared" si="17"/>
        <v>0</v>
      </c>
      <c r="M147" s="239">
        <f t="shared" si="17"/>
        <v>0</v>
      </c>
      <c r="N147" s="239">
        <f t="shared" si="17"/>
        <v>0</v>
      </c>
      <c r="O147" s="239">
        <f t="shared" si="17"/>
        <v>0</v>
      </c>
      <c r="P147" s="239">
        <f t="shared" si="17"/>
        <v>0</v>
      </c>
      <c r="Q147" s="239">
        <f t="shared" si="17"/>
        <v>0</v>
      </c>
    </row>
    <row r="148" spans="1:17" x14ac:dyDescent="0.25">
      <c r="A148" s="129" t="s">
        <v>79</v>
      </c>
      <c r="B148" s="238">
        <f t="shared" ref="B148:Q148" si="18">IF(B$52=0,0,B$52/B$47)</f>
        <v>2.5450795750306993E-3</v>
      </c>
      <c r="C148" s="238">
        <f t="shared" si="18"/>
        <v>2.6712705252398363E-3</v>
      </c>
      <c r="D148" s="238">
        <f t="shared" si="18"/>
        <v>2.4501304880103023E-3</v>
      </c>
      <c r="E148" s="238">
        <f t="shared" si="18"/>
        <v>2.3457500583057849E-3</v>
      </c>
      <c r="F148" s="238">
        <f t="shared" si="18"/>
        <v>2.5218311127132129E-3</v>
      </c>
      <c r="G148" s="238">
        <f t="shared" si="18"/>
        <v>2.2359000508792798E-3</v>
      </c>
      <c r="H148" s="238">
        <f t="shared" si="18"/>
        <v>2.2532817814932275E-3</v>
      </c>
      <c r="I148" s="238">
        <f t="shared" si="18"/>
        <v>2.4088640839415544E-3</v>
      </c>
      <c r="J148" s="238">
        <f t="shared" si="18"/>
        <v>2.742776298683774E-3</v>
      </c>
      <c r="K148" s="238">
        <f t="shared" si="18"/>
        <v>2.6795753498071199E-3</v>
      </c>
      <c r="L148" s="238">
        <f t="shared" si="18"/>
        <v>2.6329706614071943E-3</v>
      </c>
      <c r="M148" s="238">
        <f t="shared" si="18"/>
        <v>2.4564077164731016E-3</v>
      </c>
      <c r="N148" s="238">
        <f t="shared" si="18"/>
        <v>2.6174293148320004E-3</v>
      </c>
      <c r="O148" s="238">
        <f t="shared" si="18"/>
        <v>2.7486673339003451E-3</v>
      </c>
      <c r="P148" s="238">
        <f t="shared" si="18"/>
        <v>2.8522894579737432E-3</v>
      </c>
      <c r="Q148" s="238">
        <f t="shared" si="18"/>
        <v>2.9271610135952753E-3</v>
      </c>
    </row>
    <row r="149" spans="1:17" x14ac:dyDescent="0.25">
      <c r="A149" s="127" t="s">
        <v>210</v>
      </c>
      <c r="B149" s="237">
        <f t="shared" ref="B149:Q149" si="19">IF(B$57=0,0,B$57/B$47)</f>
        <v>0</v>
      </c>
      <c r="C149" s="237">
        <f t="shared" si="19"/>
        <v>0</v>
      </c>
      <c r="D149" s="237">
        <f t="shared" si="19"/>
        <v>0</v>
      </c>
      <c r="E149" s="237">
        <f t="shared" si="19"/>
        <v>0</v>
      </c>
      <c r="F149" s="237">
        <f t="shared" si="19"/>
        <v>0</v>
      </c>
      <c r="G149" s="237">
        <f t="shared" si="19"/>
        <v>0</v>
      </c>
      <c r="H149" s="237">
        <f t="shared" si="19"/>
        <v>0</v>
      </c>
      <c r="I149" s="237">
        <f t="shared" si="19"/>
        <v>0</v>
      </c>
      <c r="J149" s="237">
        <f t="shared" si="19"/>
        <v>0</v>
      </c>
      <c r="K149" s="237">
        <f t="shared" si="19"/>
        <v>0</v>
      </c>
      <c r="L149" s="237">
        <f t="shared" si="19"/>
        <v>0</v>
      </c>
      <c r="M149" s="237">
        <f t="shared" si="19"/>
        <v>0</v>
      </c>
      <c r="N149" s="237">
        <f t="shared" si="19"/>
        <v>0</v>
      </c>
      <c r="O149" s="237">
        <f t="shared" si="19"/>
        <v>0</v>
      </c>
      <c r="P149" s="237">
        <f t="shared" si="19"/>
        <v>0</v>
      </c>
      <c r="Q149" s="237">
        <f t="shared" si="19"/>
        <v>0</v>
      </c>
    </row>
    <row r="150" spans="1:17" x14ac:dyDescent="0.25">
      <c r="A150" s="127" t="s">
        <v>209</v>
      </c>
      <c r="B150" s="237">
        <f t="shared" ref="B150:Q150" si="20">IF(B$58=0,0,B$58/B$47)</f>
        <v>0.143314105130498</v>
      </c>
      <c r="C150" s="237">
        <f t="shared" si="20"/>
        <v>0.11826791619130599</v>
      </c>
      <c r="D150" s="237">
        <f t="shared" si="20"/>
        <v>0.13439223794813454</v>
      </c>
      <c r="E150" s="237">
        <f t="shared" si="20"/>
        <v>0.120706197344788</v>
      </c>
      <c r="F150" s="237">
        <f t="shared" si="20"/>
        <v>0.13255763278924909</v>
      </c>
      <c r="G150" s="237">
        <f t="shared" si="20"/>
        <v>0.12277381139873664</v>
      </c>
      <c r="H150" s="237">
        <f t="shared" si="20"/>
        <v>0.12618440377125476</v>
      </c>
      <c r="I150" s="237">
        <f t="shared" si="20"/>
        <v>0.12206781730327103</v>
      </c>
      <c r="J150" s="237">
        <f t="shared" si="20"/>
        <v>0.10149293658843518</v>
      </c>
      <c r="K150" s="237">
        <f t="shared" si="20"/>
        <v>0.13300723347720178</v>
      </c>
      <c r="L150" s="237">
        <f t="shared" si="20"/>
        <v>0.14616512338709367</v>
      </c>
      <c r="M150" s="237">
        <f t="shared" si="20"/>
        <v>0.15567578069022717</v>
      </c>
      <c r="N150" s="237">
        <f t="shared" si="20"/>
        <v>0.15533994431568965</v>
      </c>
      <c r="O150" s="237">
        <f t="shared" si="20"/>
        <v>0.11258521348383214</v>
      </c>
      <c r="P150" s="237">
        <f t="shared" si="20"/>
        <v>0.11141996148787391</v>
      </c>
      <c r="Q150" s="237">
        <f t="shared" si="20"/>
        <v>0.13771723229568</v>
      </c>
    </row>
    <row r="151" spans="1:17" x14ac:dyDescent="0.25">
      <c r="A151" s="142" t="s">
        <v>225</v>
      </c>
      <c r="B151" s="235">
        <f t="shared" ref="B151:Q151" si="21">IF(B$59=0,0,B$59/B$47)</f>
        <v>0.11779684737580171</v>
      </c>
      <c r="C151" s="235">
        <f t="shared" si="21"/>
        <v>9.1485453594141175E-2</v>
      </c>
      <c r="D151" s="235">
        <f t="shared" si="21"/>
        <v>0.10982695055650375</v>
      </c>
      <c r="E151" s="235">
        <f t="shared" si="21"/>
        <v>9.7187440032392172E-2</v>
      </c>
      <c r="F151" s="235">
        <f t="shared" si="21"/>
        <v>0.10727346676621249</v>
      </c>
      <c r="G151" s="235">
        <f t="shared" si="21"/>
        <v>0.10035642277491064</v>
      </c>
      <c r="H151" s="235">
        <f t="shared" si="21"/>
        <v>0.10359274393616674</v>
      </c>
      <c r="I151" s="235">
        <f t="shared" si="21"/>
        <v>9.7916271579901834E-2</v>
      </c>
      <c r="J151" s="235">
        <f t="shared" si="21"/>
        <v>7.3993548960784472E-2</v>
      </c>
      <c r="K151" s="235">
        <f t="shared" si="21"/>
        <v>0.10614150576283984</v>
      </c>
      <c r="L151" s="235">
        <f t="shared" si="21"/>
        <v>0.11976665958783497</v>
      </c>
      <c r="M151" s="235">
        <f t="shared" si="21"/>
        <v>0.12958279619261989</v>
      </c>
      <c r="N151" s="235">
        <f t="shared" si="21"/>
        <v>0.12717690726907982</v>
      </c>
      <c r="O151" s="235">
        <f t="shared" si="21"/>
        <v>8.3206094929550153E-2</v>
      </c>
      <c r="P151" s="235">
        <f t="shared" si="21"/>
        <v>7.9071276293585166E-2</v>
      </c>
      <c r="Q151" s="235">
        <f t="shared" si="21"/>
        <v>0.10464997078844292</v>
      </c>
    </row>
    <row r="152" spans="1:17" x14ac:dyDescent="0.25">
      <c r="A152" s="142" t="s">
        <v>224</v>
      </c>
      <c r="B152" s="235">
        <f t="shared" ref="B152:Q152" si="22">IF(B$65=0,0,B$65/B$47)</f>
        <v>2.551725775469629E-2</v>
      </c>
      <c r="C152" s="235">
        <f t="shared" si="22"/>
        <v>2.6782462597164818E-2</v>
      </c>
      <c r="D152" s="235">
        <f t="shared" si="22"/>
        <v>2.4565287391630792E-2</v>
      </c>
      <c r="E152" s="235">
        <f t="shared" si="22"/>
        <v>2.3518757312395836E-2</v>
      </c>
      <c r="F152" s="235">
        <f t="shared" si="22"/>
        <v>2.528416602303659E-2</v>
      </c>
      <c r="G152" s="235">
        <f t="shared" si="22"/>
        <v>2.2417388623826005E-2</v>
      </c>
      <c r="H152" s="235">
        <f t="shared" si="22"/>
        <v>2.2591659835088016E-2</v>
      </c>
      <c r="I152" s="235">
        <f t="shared" si="22"/>
        <v>2.4151545723369194E-2</v>
      </c>
      <c r="J152" s="235">
        <f t="shared" si="22"/>
        <v>2.7499387627650702E-2</v>
      </c>
      <c r="K152" s="235">
        <f t="shared" si="22"/>
        <v>2.6865727714361933E-2</v>
      </c>
      <c r="L152" s="235">
        <f t="shared" si="22"/>
        <v>2.6398463799258681E-2</v>
      </c>
      <c r="M152" s="235">
        <f t="shared" si="22"/>
        <v>2.6092984497607292E-2</v>
      </c>
      <c r="N152" s="235">
        <f t="shared" si="22"/>
        <v>2.8163037046609829E-2</v>
      </c>
      <c r="O152" s="235">
        <f t="shared" si="22"/>
        <v>2.9379118554282001E-2</v>
      </c>
      <c r="P152" s="235">
        <f t="shared" si="22"/>
        <v>3.234868519428874E-2</v>
      </c>
      <c r="Q152" s="235">
        <f t="shared" si="22"/>
        <v>3.3067261507237079E-2</v>
      </c>
    </row>
    <row r="153" spans="1:17" x14ac:dyDescent="0.25">
      <c r="A153" s="142" t="s">
        <v>223</v>
      </c>
      <c r="B153" s="259">
        <f t="shared" ref="B153:Q153" si="23">IF(B$76=0,0,B$76/B$47)</f>
        <v>0</v>
      </c>
      <c r="C153" s="259">
        <f t="shared" si="23"/>
        <v>0</v>
      </c>
      <c r="D153" s="259">
        <f t="shared" si="23"/>
        <v>0</v>
      </c>
      <c r="E153" s="259">
        <f t="shared" si="23"/>
        <v>0</v>
      </c>
      <c r="F153" s="259">
        <f t="shared" si="23"/>
        <v>0</v>
      </c>
      <c r="G153" s="259">
        <f t="shared" si="23"/>
        <v>0</v>
      </c>
      <c r="H153" s="259">
        <f t="shared" si="23"/>
        <v>0</v>
      </c>
      <c r="I153" s="259">
        <f t="shared" si="23"/>
        <v>0</v>
      </c>
      <c r="J153" s="259">
        <f t="shared" si="23"/>
        <v>0</v>
      </c>
      <c r="K153" s="259">
        <f t="shared" si="23"/>
        <v>0</v>
      </c>
      <c r="L153" s="259">
        <f t="shared" si="23"/>
        <v>0</v>
      </c>
      <c r="M153" s="259">
        <f t="shared" si="23"/>
        <v>0</v>
      </c>
      <c r="N153" s="259">
        <f t="shared" si="23"/>
        <v>0</v>
      </c>
      <c r="O153" s="259">
        <f t="shared" si="23"/>
        <v>0</v>
      </c>
      <c r="P153" s="259">
        <f t="shared" si="23"/>
        <v>0</v>
      </c>
      <c r="Q153" s="259">
        <f t="shared" si="23"/>
        <v>0</v>
      </c>
    </row>
    <row r="154" spans="1:17" x14ac:dyDescent="0.25">
      <c r="A154" s="127" t="s">
        <v>208</v>
      </c>
      <c r="B154" s="237">
        <f t="shared" ref="B154:Q154" si="24">IF(B$77=0,0,B$77/B$47)</f>
        <v>0.56409953334848939</v>
      </c>
      <c r="C154" s="237">
        <f t="shared" si="24"/>
        <v>0.59206889698809884</v>
      </c>
      <c r="D154" s="237">
        <f t="shared" si="24"/>
        <v>0.5430547156518063</v>
      </c>
      <c r="E154" s="237">
        <f t="shared" si="24"/>
        <v>0.51991950515988239</v>
      </c>
      <c r="F154" s="237">
        <f t="shared" si="24"/>
        <v>0.57642823672191179</v>
      </c>
      <c r="G154" s="237">
        <f t="shared" si="24"/>
        <v>0.62738977887108438</v>
      </c>
      <c r="H154" s="237">
        <f t="shared" si="24"/>
        <v>0.6006194365615134</v>
      </c>
      <c r="I154" s="237">
        <f t="shared" si="24"/>
        <v>0.56912098680454748</v>
      </c>
      <c r="J154" s="237">
        <f t="shared" si="24"/>
        <v>0.65493519648490939</v>
      </c>
      <c r="K154" s="237">
        <f t="shared" si="24"/>
        <v>0.64358547783048947</v>
      </c>
      <c r="L154" s="237">
        <f t="shared" si="24"/>
        <v>0.65278012780433758</v>
      </c>
      <c r="M154" s="237">
        <f t="shared" si="24"/>
        <v>0.69327831031691678</v>
      </c>
      <c r="N154" s="237">
        <f t="shared" si="24"/>
        <v>0.68948248627003628</v>
      </c>
      <c r="O154" s="237">
        <f t="shared" si="24"/>
        <v>0.60922337187225939</v>
      </c>
      <c r="P154" s="237">
        <f t="shared" si="24"/>
        <v>0.63219050909180163</v>
      </c>
      <c r="Q154" s="237">
        <f t="shared" si="24"/>
        <v>0.64878527885913662</v>
      </c>
    </row>
    <row r="155" spans="1:17" x14ac:dyDescent="0.25">
      <c r="A155" s="142" t="s">
        <v>222</v>
      </c>
      <c r="B155" s="259">
        <f t="shared" ref="B155:Q155" si="25">IF(B$78=0,0,B$78/B$47)</f>
        <v>0.56409953334848939</v>
      </c>
      <c r="C155" s="259">
        <f t="shared" si="25"/>
        <v>0.59206889698809884</v>
      </c>
      <c r="D155" s="259">
        <f t="shared" si="25"/>
        <v>0.5430547156518063</v>
      </c>
      <c r="E155" s="259">
        <f t="shared" si="25"/>
        <v>0.51991950515988239</v>
      </c>
      <c r="F155" s="259">
        <f t="shared" si="25"/>
        <v>0.57642823672191179</v>
      </c>
      <c r="G155" s="259">
        <f t="shared" si="25"/>
        <v>0.62738977887108438</v>
      </c>
      <c r="H155" s="259">
        <f t="shared" si="25"/>
        <v>0.6006194365615134</v>
      </c>
      <c r="I155" s="259">
        <f t="shared" si="25"/>
        <v>0.56912098680454748</v>
      </c>
      <c r="J155" s="259">
        <f t="shared" si="25"/>
        <v>0.65493519648490939</v>
      </c>
      <c r="K155" s="259">
        <f t="shared" si="25"/>
        <v>0.64358547783048947</v>
      </c>
      <c r="L155" s="259">
        <f t="shared" si="25"/>
        <v>0.65278012780433758</v>
      </c>
      <c r="M155" s="259">
        <f t="shared" si="25"/>
        <v>0.69327831031691678</v>
      </c>
      <c r="N155" s="259">
        <f t="shared" si="25"/>
        <v>0.68948248627003628</v>
      </c>
      <c r="O155" s="259">
        <f t="shared" si="25"/>
        <v>0.60922337187225939</v>
      </c>
      <c r="P155" s="259">
        <f t="shared" si="25"/>
        <v>0.63219050909180163</v>
      </c>
      <c r="Q155" s="259">
        <f t="shared" si="25"/>
        <v>0.64878527885913662</v>
      </c>
    </row>
    <row r="156" spans="1:17" x14ac:dyDescent="0.25">
      <c r="A156" s="142" t="s">
        <v>221</v>
      </c>
      <c r="B156" s="259">
        <f t="shared" ref="B156:Q156" si="26">IF(B$86=0,0,B$86/B$47)</f>
        <v>0</v>
      </c>
      <c r="C156" s="259">
        <f t="shared" si="26"/>
        <v>0</v>
      </c>
      <c r="D156" s="259">
        <f t="shared" si="26"/>
        <v>0</v>
      </c>
      <c r="E156" s="259">
        <f t="shared" si="26"/>
        <v>0</v>
      </c>
      <c r="F156" s="259">
        <f t="shared" si="26"/>
        <v>0</v>
      </c>
      <c r="G156" s="259">
        <f t="shared" si="26"/>
        <v>0</v>
      </c>
      <c r="H156" s="259">
        <f t="shared" si="26"/>
        <v>0</v>
      </c>
      <c r="I156" s="259">
        <f t="shared" si="26"/>
        <v>0</v>
      </c>
      <c r="J156" s="259">
        <f t="shared" si="26"/>
        <v>0</v>
      </c>
      <c r="K156" s="259">
        <f t="shared" si="26"/>
        <v>0</v>
      </c>
      <c r="L156" s="259">
        <f t="shared" si="26"/>
        <v>0</v>
      </c>
      <c r="M156" s="259">
        <f t="shared" si="26"/>
        <v>0</v>
      </c>
      <c r="N156" s="259">
        <f t="shared" si="26"/>
        <v>0</v>
      </c>
      <c r="O156" s="259">
        <f t="shared" si="26"/>
        <v>0</v>
      </c>
      <c r="P156" s="259">
        <f t="shared" si="26"/>
        <v>0</v>
      </c>
      <c r="Q156" s="259">
        <f t="shared" si="26"/>
        <v>0</v>
      </c>
    </row>
    <row r="157" spans="1:17" x14ac:dyDescent="0.25">
      <c r="A157" s="127" t="s">
        <v>207</v>
      </c>
      <c r="B157" s="237">
        <f t="shared" ref="B157:Q157" si="27">IF(B$87=0,0,B$87/B$47)</f>
        <v>6.0281230961349686E-2</v>
      </c>
      <c r="C157" s="237">
        <f t="shared" si="27"/>
        <v>4.6816666834202103E-2</v>
      </c>
      <c r="D157" s="237">
        <f t="shared" si="27"/>
        <v>5.620272460396377E-2</v>
      </c>
      <c r="E157" s="237">
        <f t="shared" si="27"/>
        <v>4.973459519204796E-2</v>
      </c>
      <c r="F157" s="237">
        <f t="shared" si="27"/>
        <v>5.4896007577594254E-2</v>
      </c>
      <c r="G157" s="237">
        <f t="shared" si="27"/>
        <v>5.1356286984909384E-2</v>
      </c>
      <c r="H157" s="237">
        <f t="shared" si="27"/>
        <v>5.3012438467167626E-2</v>
      </c>
      <c r="I157" s="237">
        <f t="shared" si="27"/>
        <v>5.0107566657975097E-2</v>
      </c>
      <c r="J157" s="237">
        <f t="shared" si="27"/>
        <v>3.7865378521762229E-2</v>
      </c>
      <c r="K157" s="237">
        <f t="shared" si="27"/>
        <v>5.4316739080994707E-2</v>
      </c>
      <c r="L157" s="237">
        <f t="shared" si="27"/>
        <v>6.1289260527075187E-2</v>
      </c>
      <c r="M157" s="237">
        <f t="shared" si="27"/>
        <v>6.3772698296683292E-2</v>
      </c>
      <c r="N157" s="237">
        <f t="shared" si="27"/>
        <v>6.4124784646130237E-2</v>
      </c>
      <c r="O157" s="237">
        <f t="shared" si="27"/>
        <v>4.2579796807622868E-2</v>
      </c>
      <c r="P157" s="237">
        <f t="shared" si="27"/>
        <v>4.0463849201803501E-2</v>
      </c>
      <c r="Q157" s="237">
        <f t="shared" si="27"/>
        <v>5.3553462590311462E-2</v>
      </c>
    </row>
    <row r="158" spans="1:17" x14ac:dyDescent="0.25">
      <c r="A158" s="142" t="s">
        <v>220</v>
      </c>
      <c r="B158" s="259">
        <f t="shared" ref="B158:Q158" si="28">IF(B$88=0,0,B$88/B$47)</f>
        <v>6.0281230961349686E-2</v>
      </c>
      <c r="C158" s="259">
        <f t="shared" si="28"/>
        <v>4.6816666834202103E-2</v>
      </c>
      <c r="D158" s="259">
        <f t="shared" si="28"/>
        <v>5.620272460396377E-2</v>
      </c>
      <c r="E158" s="259">
        <f t="shared" si="28"/>
        <v>4.973459519204796E-2</v>
      </c>
      <c r="F158" s="259">
        <f t="shared" si="28"/>
        <v>5.4896007577594254E-2</v>
      </c>
      <c r="G158" s="259">
        <f t="shared" si="28"/>
        <v>5.1356286984909384E-2</v>
      </c>
      <c r="H158" s="259">
        <f t="shared" si="28"/>
        <v>5.3012438467167626E-2</v>
      </c>
      <c r="I158" s="259">
        <f t="shared" si="28"/>
        <v>5.0107566657975097E-2</v>
      </c>
      <c r="J158" s="259">
        <f t="shared" si="28"/>
        <v>3.7865378521762229E-2</v>
      </c>
      <c r="K158" s="259">
        <f t="shared" si="28"/>
        <v>5.4316739080994707E-2</v>
      </c>
      <c r="L158" s="259">
        <f t="shared" si="28"/>
        <v>6.1289260527075187E-2</v>
      </c>
      <c r="M158" s="259">
        <f t="shared" si="28"/>
        <v>6.3772698296683292E-2</v>
      </c>
      <c r="N158" s="259">
        <f t="shared" si="28"/>
        <v>6.4124784646130237E-2</v>
      </c>
      <c r="O158" s="259">
        <f t="shared" si="28"/>
        <v>4.2579796807622868E-2</v>
      </c>
      <c r="P158" s="259">
        <f t="shared" si="28"/>
        <v>4.0463849201803501E-2</v>
      </c>
      <c r="Q158" s="259">
        <f t="shared" si="28"/>
        <v>5.3553462590311462E-2</v>
      </c>
    </row>
    <row r="159" spans="1:17" x14ac:dyDescent="0.25">
      <c r="A159" s="142" t="s">
        <v>219</v>
      </c>
      <c r="B159" s="259">
        <f t="shared" ref="B159:Q159" si="29">IF(B$94=0,0,B$94/B$47)</f>
        <v>0</v>
      </c>
      <c r="C159" s="259">
        <f t="shared" si="29"/>
        <v>0</v>
      </c>
      <c r="D159" s="259">
        <f t="shared" si="29"/>
        <v>0</v>
      </c>
      <c r="E159" s="259">
        <f t="shared" si="29"/>
        <v>0</v>
      </c>
      <c r="F159" s="259">
        <f t="shared" si="29"/>
        <v>0</v>
      </c>
      <c r="G159" s="259">
        <f t="shared" si="29"/>
        <v>0</v>
      </c>
      <c r="H159" s="259">
        <f t="shared" si="29"/>
        <v>0</v>
      </c>
      <c r="I159" s="259">
        <f t="shared" si="29"/>
        <v>0</v>
      </c>
      <c r="J159" s="259">
        <f t="shared" si="29"/>
        <v>0</v>
      </c>
      <c r="K159" s="259">
        <f t="shared" si="29"/>
        <v>0</v>
      </c>
      <c r="L159" s="259">
        <f t="shared" si="29"/>
        <v>0</v>
      </c>
      <c r="M159" s="259">
        <f t="shared" si="29"/>
        <v>0</v>
      </c>
      <c r="N159" s="259">
        <f t="shared" si="29"/>
        <v>0</v>
      </c>
      <c r="O159" s="259">
        <f t="shared" si="29"/>
        <v>0</v>
      </c>
      <c r="P159" s="259">
        <f t="shared" si="29"/>
        <v>0</v>
      </c>
      <c r="Q159" s="259">
        <f t="shared" si="29"/>
        <v>0</v>
      </c>
    </row>
    <row r="160" spans="1:17" x14ac:dyDescent="0.25">
      <c r="A160" s="177" t="s">
        <v>98</v>
      </c>
      <c r="B160" s="209">
        <f t="shared" ref="B160:Q160" si="30">IF(B$95=0,0,B$95/B$47)</f>
        <v>0.22976005098463223</v>
      </c>
      <c r="C160" s="209">
        <f t="shared" si="30"/>
        <v>0.24017524946115323</v>
      </c>
      <c r="D160" s="209">
        <f t="shared" si="30"/>
        <v>0.26390019130808512</v>
      </c>
      <c r="E160" s="209">
        <f t="shared" si="30"/>
        <v>0.30729395224497585</v>
      </c>
      <c r="F160" s="209">
        <f t="shared" si="30"/>
        <v>0.23359629179853159</v>
      </c>
      <c r="G160" s="209">
        <f t="shared" si="30"/>
        <v>0.19624422269439035</v>
      </c>
      <c r="H160" s="209">
        <f t="shared" si="30"/>
        <v>0.21793043941857099</v>
      </c>
      <c r="I160" s="209">
        <f t="shared" si="30"/>
        <v>0.25629476515026495</v>
      </c>
      <c r="J160" s="209">
        <f t="shared" si="30"/>
        <v>0.20296371210620953</v>
      </c>
      <c r="K160" s="209">
        <f t="shared" si="30"/>
        <v>0.166410974261507</v>
      </c>
      <c r="L160" s="209">
        <f t="shared" si="30"/>
        <v>0.13713251762008641</v>
      </c>
      <c r="M160" s="209">
        <f t="shared" si="30"/>
        <v>8.4816802979699721E-2</v>
      </c>
      <c r="N160" s="209">
        <f t="shared" si="30"/>
        <v>8.8435355453311715E-2</v>
      </c>
      <c r="O160" s="209">
        <f t="shared" si="30"/>
        <v>0.2328629505023852</v>
      </c>
      <c r="P160" s="209">
        <f t="shared" si="30"/>
        <v>0.21307339076054721</v>
      </c>
      <c r="Q160" s="209">
        <f t="shared" si="30"/>
        <v>0.15701686524127673</v>
      </c>
    </row>
    <row r="161" spans="1:17" x14ac:dyDescent="0.2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</row>
    <row r="162" spans="1:17" x14ac:dyDescent="0.25">
      <c r="A162" s="78" t="s">
        <v>36</v>
      </c>
      <c r="B162" s="77">
        <f t="shared" ref="B162:Q162" si="31">SUM(B163:B167,B169:B171,B173:B175,B176)</f>
        <v>0.99999999999999989</v>
      </c>
      <c r="C162" s="77">
        <f t="shared" si="31"/>
        <v>0.99999999999999989</v>
      </c>
      <c r="D162" s="77">
        <f t="shared" si="31"/>
        <v>0.99999999999999989</v>
      </c>
      <c r="E162" s="77">
        <f t="shared" si="31"/>
        <v>1</v>
      </c>
      <c r="F162" s="77">
        <f t="shared" si="31"/>
        <v>1</v>
      </c>
      <c r="G162" s="77">
        <f t="shared" si="31"/>
        <v>0.99999999999999978</v>
      </c>
      <c r="H162" s="77">
        <f t="shared" si="31"/>
        <v>1</v>
      </c>
      <c r="I162" s="77">
        <f t="shared" si="31"/>
        <v>0.99999999999999989</v>
      </c>
      <c r="J162" s="77">
        <f t="shared" si="31"/>
        <v>1</v>
      </c>
      <c r="K162" s="77">
        <f t="shared" si="31"/>
        <v>1</v>
      </c>
      <c r="L162" s="77">
        <f t="shared" si="31"/>
        <v>1</v>
      </c>
      <c r="M162" s="77">
        <f t="shared" si="31"/>
        <v>1</v>
      </c>
      <c r="N162" s="77">
        <f t="shared" si="31"/>
        <v>1</v>
      </c>
      <c r="O162" s="77">
        <f t="shared" si="31"/>
        <v>0.99999999999999978</v>
      </c>
      <c r="P162" s="77">
        <f t="shared" si="31"/>
        <v>1.0000000000000002</v>
      </c>
      <c r="Q162" s="77">
        <f t="shared" si="31"/>
        <v>0.99999999999999978</v>
      </c>
    </row>
    <row r="163" spans="1:17" x14ac:dyDescent="0.25">
      <c r="A163" s="132" t="s">
        <v>83</v>
      </c>
      <c r="B163" s="240">
        <f t="shared" ref="B163:Q163" si="32">IF(B$98=0,0,B$98/B$97)</f>
        <v>0</v>
      </c>
      <c r="C163" s="240">
        <f t="shared" si="32"/>
        <v>0</v>
      </c>
      <c r="D163" s="240">
        <f t="shared" si="32"/>
        <v>0</v>
      </c>
      <c r="E163" s="240">
        <f t="shared" si="32"/>
        <v>0</v>
      </c>
      <c r="F163" s="240">
        <f t="shared" si="32"/>
        <v>0</v>
      </c>
      <c r="G163" s="240">
        <f t="shared" si="32"/>
        <v>0</v>
      </c>
      <c r="H163" s="240">
        <f t="shared" si="32"/>
        <v>0</v>
      </c>
      <c r="I163" s="240">
        <f t="shared" si="32"/>
        <v>0</v>
      </c>
      <c r="J163" s="240">
        <f t="shared" si="32"/>
        <v>0</v>
      </c>
      <c r="K163" s="240">
        <f t="shared" si="32"/>
        <v>0</v>
      </c>
      <c r="L163" s="240">
        <f t="shared" si="32"/>
        <v>0</v>
      </c>
      <c r="M163" s="240">
        <f t="shared" si="32"/>
        <v>0</v>
      </c>
      <c r="N163" s="240">
        <f t="shared" si="32"/>
        <v>0</v>
      </c>
      <c r="O163" s="240">
        <f t="shared" si="32"/>
        <v>0</v>
      </c>
      <c r="P163" s="240">
        <f t="shared" si="32"/>
        <v>0</v>
      </c>
      <c r="Q163" s="240">
        <f t="shared" si="32"/>
        <v>0</v>
      </c>
    </row>
    <row r="164" spans="1:17" x14ac:dyDescent="0.25">
      <c r="A164" s="76" t="s">
        <v>82</v>
      </c>
      <c r="B164" s="239">
        <f t="shared" ref="B164:Q164" si="33">IF(B$99=0,0,B$99/B$97)</f>
        <v>0</v>
      </c>
      <c r="C164" s="239">
        <f t="shared" si="33"/>
        <v>0</v>
      </c>
      <c r="D164" s="239">
        <f t="shared" si="33"/>
        <v>0</v>
      </c>
      <c r="E164" s="239">
        <f t="shared" si="33"/>
        <v>0</v>
      </c>
      <c r="F164" s="239">
        <f t="shared" si="33"/>
        <v>0</v>
      </c>
      <c r="G164" s="239">
        <f t="shared" si="33"/>
        <v>0</v>
      </c>
      <c r="H164" s="239">
        <f t="shared" si="33"/>
        <v>0</v>
      </c>
      <c r="I164" s="239">
        <f t="shared" si="33"/>
        <v>0</v>
      </c>
      <c r="J164" s="239">
        <f t="shared" si="33"/>
        <v>0</v>
      </c>
      <c r="K164" s="239">
        <f t="shared" si="33"/>
        <v>0</v>
      </c>
      <c r="L164" s="239">
        <f t="shared" si="33"/>
        <v>0</v>
      </c>
      <c r="M164" s="239">
        <f t="shared" si="33"/>
        <v>0</v>
      </c>
      <c r="N164" s="239">
        <f t="shared" si="33"/>
        <v>0</v>
      </c>
      <c r="O164" s="239">
        <f t="shared" si="33"/>
        <v>0</v>
      </c>
      <c r="P164" s="239">
        <f t="shared" si="33"/>
        <v>0</v>
      </c>
      <c r="Q164" s="239">
        <f t="shared" si="33"/>
        <v>0</v>
      </c>
    </row>
    <row r="165" spans="1:17" x14ac:dyDescent="0.25">
      <c r="A165" s="76" t="s">
        <v>81</v>
      </c>
      <c r="B165" s="239">
        <f t="shared" ref="B165:Q165" si="34">IF(B$100=0,0,B$100/B$97)</f>
        <v>0</v>
      </c>
      <c r="C165" s="239">
        <f t="shared" si="34"/>
        <v>0</v>
      </c>
      <c r="D165" s="239">
        <f t="shared" si="34"/>
        <v>0</v>
      </c>
      <c r="E165" s="239">
        <f t="shared" si="34"/>
        <v>0</v>
      </c>
      <c r="F165" s="239">
        <f t="shared" si="34"/>
        <v>0</v>
      </c>
      <c r="G165" s="239">
        <f t="shared" si="34"/>
        <v>0</v>
      </c>
      <c r="H165" s="239">
        <f t="shared" si="34"/>
        <v>0</v>
      </c>
      <c r="I165" s="239">
        <f t="shared" si="34"/>
        <v>0</v>
      </c>
      <c r="J165" s="239">
        <f t="shared" si="34"/>
        <v>0</v>
      </c>
      <c r="K165" s="239">
        <f t="shared" si="34"/>
        <v>0</v>
      </c>
      <c r="L165" s="239">
        <f t="shared" si="34"/>
        <v>0</v>
      </c>
      <c r="M165" s="239">
        <f t="shared" si="34"/>
        <v>0</v>
      </c>
      <c r="N165" s="239">
        <f t="shared" si="34"/>
        <v>0</v>
      </c>
      <c r="O165" s="239">
        <f t="shared" si="34"/>
        <v>0</v>
      </c>
      <c r="P165" s="239">
        <f t="shared" si="34"/>
        <v>0</v>
      </c>
      <c r="Q165" s="239">
        <f t="shared" si="34"/>
        <v>0</v>
      </c>
    </row>
    <row r="166" spans="1:17" x14ac:dyDescent="0.25">
      <c r="A166" s="76" t="s">
        <v>80</v>
      </c>
      <c r="B166" s="239">
        <f t="shared" ref="B166:Q166" si="35">IF(B$101=0,0,B$101/B$97)</f>
        <v>0</v>
      </c>
      <c r="C166" s="239">
        <f t="shared" si="35"/>
        <v>0</v>
      </c>
      <c r="D166" s="239">
        <f t="shared" si="35"/>
        <v>0</v>
      </c>
      <c r="E166" s="239">
        <f t="shared" si="35"/>
        <v>0</v>
      </c>
      <c r="F166" s="239">
        <f t="shared" si="35"/>
        <v>0</v>
      </c>
      <c r="G166" s="239">
        <f t="shared" si="35"/>
        <v>0</v>
      </c>
      <c r="H166" s="239">
        <f t="shared" si="35"/>
        <v>0</v>
      </c>
      <c r="I166" s="239">
        <f t="shared" si="35"/>
        <v>0</v>
      </c>
      <c r="J166" s="239">
        <f t="shared" si="35"/>
        <v>0</v>
      </c>
      <c r="K166" s="239">
        <f t="shared" si="35"/>
        <v>0</v>
      </c>
      <c r="L166" s="239">
        <f t="shared" si="35"/>
        <v>0</v>
      </c>
      <c r="M166" s="239">
        <f t="shared" si="35"/>
        <v>0</v>
      </c>
      <c r="N166" s="239">
        <f t="shared" si="35"/>
        <v>0</v>
      </c>
      <c r="O166" s="239">
        <f t="shared" si="35"/>
        <v>0</v>
      </c>
      <c r="P166" s="239">
        <f t="shared" si="35"/>
        <v>0</v>
      </c>
      <c r="Q166" s="239">
        <f t="shared" si="35"/>
        <v>0</v>
      </c>
    </row>
    <row r="167" spans="1:17" x14ac:dyDescent="0.25">
      <c r="A167" s="129" t="s">
        <v>79</v>
      </c>
      <c r="B167" s="238">
        <f t="shared" ref="B167:Q167" si="36">IF(B$102=0,0,B$102/B$97)</f>
        <v>4.5853295214123048E-3</v>
      </c>
      <c r="C167" s="238">
        <f t="shared" si="36"/>
        <v>5.7387133555945949E-3</v>
      </c>
      <c r="D167" s="238">
        <f t="shared" si="36"/>
        <v>4.6444573943829146E-3</v>
      </c>
      <c r="E167" s="238">
        <f t="shared" si="36"/>
        <v>4.845641301377504E-3</v>
      </c>
      <c r="F167" s="238">
        <f t="shared" si="36"/>
        <v>4.7917788203677113E-3</v>
      </c>
      <c r="G167" s="238">
        <f t="shared" si="36"/>
        <v>4.5279196377508227E-3</v>
      </c>
      <c r="H167" s="238">
        <f t="shared" si="36"/>
        <v>4.3822086374097598E-3</v>
      </c>
      <c r="I167" s="238">
        <f t="shared" si="36"/>
        <v>4.7319925381225899E-3</v>
      </c>
      <c r="J167" s="238">
        <f t="shared" si="36"/>
        <v>5.9520130149426555E-3</v>
      </c>
      <c r="K167" s="238">
        <f t="shared" si="36"/>
        <v>5.1119748912387929E-3</v>
      </c>
      <c r="L167" s="238">
        <f t="shared" si="36"/>
        <v>4.7251569570696123E-3</v>
      </c>
      <c r="M167" s="238">
        <f t="shared" si="36"/>
        <v>4.569291699708768E-3</v>
      </c>
      <c r="N167" s="238">
        <f t="shared" si="36"/>
        <v>4.8633552778644543E-3</v>
      </c>
      <c r="O167" s="238">
        <f t="shared" si="36"/>
        <v>7.5024738029783409E-3</v>
      </c>
      <c r="P167" s="238">
        <f t="shared" si="36"/>
        <v>8.1441206607757409E-3</v>
      </c>
      <c r="Q167" s="238">
        <f t="shared" si="36"/>
        <v>6.6590666682825837E-3</v>
      </c>
    </row>
    <row r="168" spans="1:17" x14ac:dyDescent="0.25">
      <c r="A168" s="127" t="s">
        <v>206</v>
      </c>
      <c r="B168" s="237">
        <f t="shared" ref="B168:Q168" si="37">IF(B$107=0,0,B$107/B$97)</f>
        <v>0.72482020540059244</v>
      </c>
      <c r="C168" s="237">
        <f t="shared" si="37"/>
        <v>0.67214009924829843</v>
      </c>
      <c r="D168" s="237">
        <f t="shared" si="37"/>
        <v>0.7144613167208429</v>
      </c>
      <c r="E168" s="237">
        <f t="shared" si="37"/>
        <v>0.68713684860708912</v>
      </c>
      <c r="F168" s="237">
        <f t="shared" si="37"/>
        <v>0.69570608141288459</v>
      </c>
      <c r="G168" s="237">
        <f t="shared" si="37"/>
        <v>0.68956384113705682</v>
      </c>
      <c r="H168" s="237">
        <f t="shared" si="37"/>
        <v>0.69039999691355169</v>
      </c>
      <c r="I168" s="237">
        <f t="shared" si="37"/>
        <v>0.6611123015881033</v>
      </c>
      <c r="J168" s="237">
        <f t="shared" si="37"/>
        <v>0.53020187469599367</v>
      </c>
      <c r="K168" s="237">
        <f t="shared" si="37"/>
        <v>0.66025466965808477</v>
      </c>
      <c r="L168" s="237">
        <f t="shared" si="37"/>
        <v>0.6821692891036818</v>
      </c>
      <c r="M168" s="237">
        <f t="shared" si="37"/>
        <v>0.7059487252352612</v>
      </c>
      <c r="N168" s="237">
        <f t="shared" si="37"/>
        <v>0.70021209945050966</v>
      </c>
      <c r="O168" s="237">
        <f t="shared" si="37"/>
        <v>0.76353343475170798</v>
      </c>
      <c r="P168" s="237">
        <f t="shared" si="37"/>
        <v>0.75028100754642857</v>
      </c>
      <c r="Q168" s="237">
        <f t="shared" si="37"/>
        <v>0.78842085216537261</v>
      </c>
    </row>
    <row r="169" spans="1:17" x14ac:dyDescent="0.25">
      <c r="A169" s="142" t="s">
        <v>218</v>
      </c>
      <c r="B169" s="235">
        <f t="shared" ref="B169:Q169" si="38">IF(B$108=0,0,B$108/B$97)</f>
        <v>0.72482020540059244</v>
      </c>
      <c r="C169" s="235">
        <f t="shared" si="38"/>
        <v>0.67214009924829843</v>
      </c>
      <c r="D169" s="235">
        <f t="shared" si="38"/>
        <v>0.7144613167208429</v>
      </c>
      <c r="E169" s="235">
        <f t="shared" si="38"/>
        <v>0.68713684860708912</v>
      </c>
      <c r="F169" s="235">
        <f t="shared" si="38"/>
        <v>0.69570608141288459</v>
      </c>
      <c r="G169" s="235">
        <f t="shared" si="38"/>
        <v>0.68956384113705682</v>
      </c>
      <c r="H169" s="235">
        <f t="shared" si="38"/>
        <v>0.69039999691355169</v>
      </c>
      <c r="I169" s="235">
        <f t="shared" si="38"/>
        <v>0.6611123015881033</v>
      </c>
      <c r="J169" s="235">
        <f t="shared" si="38"/>
        <v>0.53020187469599367</v>
      </c>
      <c r="K169" s="235">
        <f t="shared" si="38"/>
        <v>0.66025466965808477</v>
      </c>
      <c r="L169" s="235">
        <f t="shared" si="38"/>
        <v>0.6821692891036818</v>
      </c>
      <c r="M169" s="235">
        <f t="shared" si="38"/>
        <v>0.7059487252352612</v>
      </c>
      <c r="N169" s="235">
        <f t="shared" si="38"/>
        <v>0.70021209945050966</v>
      </c>
      <c r="O169" s="235">
        <f t="shared" si="38"/>
        <v>0.76353343475170798</v>
      </c>
      <c r="P169" s="235">
        <f t="shared" si="38"/>
        <v>0.75028100754642857</v>
      </c>
      <c r="Q169" s="235">
        <f t="shared" si="38"/>
        <v>0.78842085216537261</v>
      </c>
    </row>
    <row r="170" spans="1:17" x14ac:dyDescent="0.25">
      <c r="A170" s="142" t="s">
        <v>217</v>
      </c>
      <c r="B170" s="235">
        <f t="shared" ref="B170:Q170" si="39">IF(B$114=0,0,B$114/B$97)</f>
        <v>0</v>
      </c>
      <c r="C170" s="235">
        <f t="shared" si="39"/>
        <v>0</v>
      </c>
      <c r="D170" s="235">
        <f t="shared" si="39"/>
        <v>0</v>
      </c>
      <c r="E170" s="235">
        <f t="shared" si="39"/>
        <v>0</v>
      </c>
      <c r="F170" s="235">
        <f t="shared" si="39"/>
        <v>0</v>
      </c>
      <c r="G170" s="235">
        <f t="shared" si="39"/>
        <v>0</v>
      </c>
      <c r="H170" s="235">
        <f t="shared" si="39"/>
        <v>0</v>
      </c>
      <c r="I170" s="235">
        <f t="shared" si="39"/>
        <v>0</v>
      </c>
      <c r="J170" s="235">
        <f t="shared" si="39"/>
        <v>0</v>
      </c>
      <c r="K170" s="235">
        <f t="shared" si="39"/>
        <v>0</v>
      </c>
      <c r="L170" s="235">
        <f t="shared" si="39"/>
        <v>0</v>
      </c>
      <c r="M170" s="235">
        <f t="shared" si="39"/>
        <v>0</v>
      </c>
      <c r="N170" s="235">
        <f t="shared" si="39"/>
        <v>0</v>
      </c>
      <c r="O170" s="235">
        <f t="shared" si="39"/>
        <v>0</v>
      </c>
      <c r="P170" s="235">
        <f t="shared" si="39"/>
        <v>0</v>
      </c>
      <c r="Q170" s="235">
        <f t="shared" si="39"/>
        <v>0</v>
      </c>
    </row>
    <row r="171" spans="1:17" x14ac:dyDescent="0.25">
      <c r="A171" s="127" t="s">
        <v>205</v>
      </c>
      <c r="B171" s="237">
        <f t="shared" ref="B171:Q171" si="40">IF(B$115=0,0,B$115/B$97)</f>
        <v>0</v>
      </c>
      <c r="C171" s="237">
        <f t="shared" si="40"/>
        <v>0</v>
      </c>
      <c r="D171" s="237">
        <f t="shared" si="40"/>
        <v>0</v>
      </c>
      <c r="E171" s="237">
        <f t="shared" si="40"/>
        <v>0</v>
      </c>
      <c r="F171" s="237">
        <f t="shared" si="40"/>
        <v>0</v>
      </c>
      <c r="G171" s="237">
        <f t="shared" si="40"/>
        <v>0</v>
      </c>
      <c r="H171" s="237">
        <f t="shared" si="40"/>
        <v>0</v>
      </c>
      <c r="I171" s="237">
        <f t="shared" si="40"/>
        <v>0</v>
      </c>
      <c r="J171" s="237">
        <f t="shared" si="40"/>
        <v>0</v>
      </c>
      <c r="K171" s="237">
        <f t="shared" si="40"/>
        <v>0</v>
      </c>
      <c r="L171" s="237">
        <f t="shared" si="40"/>
        <v>0</v>
      </c>
      <c r="M171" s="237">
        <f t="shared" si="40"/>
        <v>0</v>
      </c>
      <c r="N171" s="237">
        <f t="shared" si="40"/>
        <v>0</v>
      </c>
      <c r="O171" s="237">
        <f t="shared" si="40"/>
        <v>0</v>
      </c>
      <c r="P171" s="237">
        <f t="shared" si="40"/>
        <v>0</v>
      </c>
      <c r="Q171" s="237">
        <f t="shared" si="40"/>
        <v>0</v>
      </c>
    </row>
    <row r="172" spans="1:17" x14ac:dyDescent="0.25">
      <c r="A172" s="127" t="s">
        <v>204</v>
      </c>
      <c r="B172" s="237">
        <f t="shared" ref="B172:Q172" si="41">IF(B$116=0,0,B$116/B$97)</f>
        <v>4.9638875081345284E-2</v>
      </c>
      <c r="C172" s="237">
        <f t="shared" si="41"/>
        <v>4.5919902163170656E-2</v>
      </c>
      <c r="D172" s="237">
        <f t="shared" si="41"/>
        <v>4.6148008580076422E-2</v>
      </c>
      <c r="E172" s="237">
        <f t="shared" si="41"/>
        <v>4.6600937941890887E-2</v>
      </c>
      <c r="F172" s="237">
        <f t="shared" si="41"/>
        <v>4.4350618294586641E-2</v>
      </c>
      <c r="G172" s="237">
        <f t="shared" si="41"/>
        <v>4.4219934453244923E-2</v>
      </c>
      <c r="H172" s="237">
        <f t="shared" si="41"/>
        <v>4.3836258523982707E-2</v>
      </c>
      <c r="I172" s="237">
        <f t="shared" si="41"/>
        <v>4.4344285889389871E-2</v>
      </c>
      <c r="J172" s="237">
        <f t="shared" si="41"/>
        <v>3.6310366766631741E-2</v>
      </c>
      <c r="K172" s="237">
        <f t="shared" si="41"/>
        <v>4.4058994345095241E-2</v>
      </c>
      <c r="L172" s="237">
        <f t="shared" si="41"/>
        <v>4.6766272264745147E-2</v>
      </c>
      <c r="M172" s="237">
        <f t="shared" si="41"/>
        <v>5.2447208234661091E-2</v>
      </c>
      <c r="N172" s="237">
        <f t="shared" si="41"/>
        <v>5.1415716436944384E-2</v>
      </c>
      <c r="O172" s="237">
        <f t="shared" si="41"/>
        <v>5.4860849959111647E-2</v>
      </c>
      <c r="P172" s="237">
        <f t="shared" si="41"/>
        <v>5.5190422219963682E-2</v>
      </c>
      <c r="Q172" s="237">
        <f t="shared" si="41"/>
        <v>5.1800322041685644E-2</v>
      </c>
    </row>
    <row r="173" spans="1:17" x14ac:dyDescent="0.25">
      <c r="A173" s="142" t="s">
        <v>216</v>
      </c>
      <c r="B173" s="235">
        <f t="shared" ref="B173:Q173" si="42">IF(B$117=0,0,B$117/B$97)</f>
        <v>4.9638875081345284E-2</v>
      </c>
      <c r="C173" s="235">
        <f t="shared" si="42"/>
        <v>4.5919902163170656E-2</v>
      </c>
      <c r="D173" s="235">
        <f t="shared" si="42"/>
        <v>4.6148008580076422E-2</v>
      </c>
      <c r="E173" s="235">
        <f t="shared" si="42"/>
        <v>4.6600937941890887E-2</v>
      </c>
      <c r="F173" s="235">
        <f t="shared" si="42"/>
        <v>4.4350618294586641E-2</v>
      </c>
      <c r="G173" s="235">
        <f t="shared" si="42"/>
        <v>4.4219934453244923E-2</v>
      </c>
      <c r="H173" s="235">
        <f t="shared" si="42"/>
        <v>4.3836258523982707E-2</v>
      </c>
      <c r="I173" s="235">
        <f t="shared" si="42"/>
        <v>4.4344285889389871E-2</v>
      </c>
      <c r="J173" s="235">
        <f t="shared" si="42"/>
        <v>3.6310366766631741E-2</v>
      </c>
      <c r="K173" s="235">
        <f t="shared" si="42"/>
        <v>4.4058994345095241E-2</v>
      </c>
      <c r="L173" s="235">
        <f t="shared" si="42"/>
        <v>4.6766272264745147E-2</v>
      </c>
      <c r="M173" s="235">
        <f t="shared" si="42"/>
        <v>5.2447208234661091E-2</v>
      </c>
      <c r="N173" s="235">
        <f t="shared" si="42"/>
        <v>5.1415716436944384E-2</v>
      </c>
      <c r="O173" s="235">
        <f t="shared" si="42"/>
        <v>5.4860849959111647E-2</v>
      </c>
      <c r="P173" s="235">
        <f t="shared" si="42"/>
        <v>5.5190422219963682E-2</v>
      </c>
      <c r="Q173" s="235">
        <f t="shared" si="42"/>
        <v>5.1800322041685644E-2</v>
      </c>
    </row>
    <row r="174" spans="1:17" x14ac:dyDescent="0.25">
      <c r="A174" s="142" t="s">
        <v>215</v>
      </c>
      <c r="B174" s="259">
        <f t="shared" ref="B174:Q174" si="43">IF(B$123=0,0,B$123/B$97)</f>
        <v>0</v>
      </c>
      <c r="C174" s="259">
        <f t="shared" si="43"/>
        <v>0</v>
      </c>
      <c r="D174" s="259">
        <f t="shared" si="43"/>
        <v>0</v>
      </c>
      <c r="E174" s="259">
        <f t="shared" si="43"/>
        <v>0</v>
      </c>
      <c r="F174" s="259">
        <f t="shared" si="43"/>
        <v>0</v>
      </c>
      <c r="G174" s="259">
        <f t="shared" si="43"/>
        <v>0</v>
      </c>
      <c r="H174" s="259">
        <f t="shared" si="43"/>
        <v>0</v>
      </c>
      <c r="I174" s="259">
        <f t="shared" si="43"/>
        <v>0</v>
      </c>
      <c r="J174" s="259">
        <f t="shared" si="43"/>
        <v>0</v>
      </c>
      <c r="K174" s="259">
        <f t="shared" si="43"/>
        <v>0</v>
      </c>
      <c r="L174" s="259">
        <f t="shared" si="43"/>
        <v>0</v>
      </c>
      <c r="M174" s="259">
        <f t="shared" si="43"/>
        <v>0</v>
      </c>
      <c r="N174" s="259">
        <f t="shared" si="43"/>
        <v>0</v>
      </c>
      <c r="O174" s="259">
        <f t="shared" si="43"/>
        <v>0</v>
      </c>
      <c r="P174" s="259">
        <f t="shared" si="43"/>
        <v>0</v>
      </c>
      <c r="Q174" s="259">
        <f t="shared" si="43"/>
        <v>0</v>
      </c>
    </row>
    <row r="175" spans="1:17" x14ac:dyDescent="0.25">
      <c r="A175" s="127" t="s">
        <v>203</v>
      </c>
      <c r="B175" s="236">
        <f t="shared" ref="B175:Q175" si="44">IF(B$124=0,0,B$124/B$97)</f>
        <v>0</v>
      </c>
      <c r="C175" s="236">
        <f t="shared" si="44"/>
        <v>0</v>
      </c>
      <c r="D175" s="236">
        <f t="shared" si="44"/>
        <v>0</v>
      </c>
      <c r="E175" s="236">
        <f t="shared" si="44"/>
        <v>0</v>
      </c>
      <c r="F175" s="236">
        <f t="shared" si="44"/>
        <v>0</v>
      </c>
      <c r="G175" s="236">
        <f t="shared" si="44"/>
        <v>0</v>
      </c>
      <c r="H175" s="236">
        <f t="shared" si="44"/>
        <v>0</v>
      </c>
      <c r="I175" s="236">
        <f t="shared" si="44"/>
        <v>0</v>
      </c>
      <c r="J175" s="236">
        <f t="shared" si="44"/>
        <v>0</v>
      </c>
      <c r="K175" s="236">
        <f t="shared" si="44"/>
        <v>0</v>
      </c>
      <c r="L175" s="236">
        <f t="shared" si="44"/>
        <v>0</v>
      </c>
      <c r="M175" s="236">
        <f t="shared" si="44"/>
        <v>0</v>
      </c>
      <c r="N175" s="236">
        <f t="shared" si="44"/>
        <v>0</v>
      </c>
      <c r="O175" s="236">
        <f t="shared" si="44"/>
        <v>0</v>
      </c>
      <c r="P175" s="236">
        <f t="shared" si="44"/>
        <v>0</v>
      </c>
      <c r="Q175" s="236">
        <f t="shared" si="44"/>
        <v>0</v>
      </c>
    </row>
    <row r="176" spans="1:17" x14ac:dyDescent="0.25">
      <c r="A176" s="177" t="s">
        <v>98</v>
      </c>
      <c r="B176" s="209">
        <f t="shared" ref="B176:Q176" si="45">IF(B$125=0,0,B$125/B$97)</f>
        <v>0.22095558999664988</v>
      </c>
      <c r="C176" s="209">
        <f t="shared" si="45"/>
        <v>0.27620128523293619</v>
      </c>
      <c r="D176" s="209">
        <f t="shared" si="45"/>
        <v>0.23474621730469766</v>
      </c>
      <c r="E176" s="209">
        <f t="shared" si="45"/>
        <v>0.26141657214964237</v>
      </c>
      <c r="F176" s="209">
        <f t="shared" si="45"/>
        <v>0.25515152147216097</v>
      </c>
      <c r="G176" s="209">
        <f t="shared" si="45"/>
        <v>0.26168830477194732</v>
      </c>
      <c r="H176" s="209">
        <f t="shared" si="45"/>
        <v>0.26138153592505586</v>
      </c>
      <c r="I176" s="209">
        <f t="shared" si="45"/>
        <v>0.28981141998438409</v>
      </c>
      <c r="J176" s="209">
        <f t="shared" si="45"/>
        <v>0.42753574552243195</v>
      </c>
      <c r="K176" s="209">
        <f t="shared" si="45"/>
        <v>0.29057436110558127</v>
      </c>
      <c r="L176" s="209">
        <f t="shared" si="45"/>
        <v>0.26633928167450333</v>
      </c>
      <c r="M176" s="209">
        <f t="shared" si="45"/>
        <v>0.23703477483036897</v>
      </c>
      <c r="N176" s="209">
        <f t="shared" si="45"/>
        <v>0.24350882883468147</v>
      </c>
      <c r="O176" s="209">
        <f t="shared" si="45"/>
        <v>0.17410324148620188</v>
      </c>
      <c r="P176" s="209">
        <f t="shared" si="45"/>
        <v>0.18638444957283215</v>
      </c>
      <c r="Q176" s="209">
        <f t="shared" si="45"/>
        <v>0.153119759124659</v>
      </c>
    </row>
    <row r="177" spans="1:17" x14ac:dyDescent="0.2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</row>
    <row r="178" spans="1:17" ht="12.75" x14ac:dyDescent="0.25">
      <c r="A178" s="266" t="s">
        <v>133</v>
      </c>
      <c r="B178" s="233"/>
      <c r="C178" s="233"/>
      <c r="D178" s="233"/>
      <c r="E178" s="233"/>
      <c r="F178" s="233"/>
      <c r="G178" s="233"/>
      <c r="H178" s="233"/>
      <c r="I178" s="233"/>
      <c r="J178" s="233"/>
      <c r="K178" s="233"/>
      <c r="L178" s="233"/>
      <c r="M178" s="233"/>
      <c r="N178" s="233"/>
      <c r="O178" s="233"/>
      <c r="P178" s="233"/>
      <c r="Q178" s="233"/>
    </row>
    <row r="179" spans="1:17" x14ac:dyDescent="0.2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</row>
    <row r="180" spans="1:17" x14ac:dyDescent="0.25">
      <c r="A180" s="78" t="s">
        <v>230</v>
      </c>
      <c r="B180" s="230">
        <f>IF(B$5=0,0,(B$5-B$45)/NMM_fec!B$5)</f>
        <v>3.3985387354618033</v>
      </c>
      <c r="C180" s="230">
        <f>IF(C$5=0,0,(C$5-C$45)/NMM_fec!C$5)</f>
        <v>3.3106883169815609</v>
      </c>
      <c r="D180" s="230">
        <f>IF(D$5=0,0,(D$5-D$45)/NMM_fec!D$5)</f>
        <v>3.3802286667493022</v>
      </c>
      <c r="E180" s="230">
        <f>IF(E$5=0,0,(E$5-E$45)/NMM_fec!E$5)</f>
        <v>3.3502321419936973</v>
      </c>
      <c r="F180" s="230">
        <f>IF(F$5=0,0,(F$5-F$45)/NMM_fec!F$5)</f>
        <v>3.4914379857858533</v>
      </c>
      <c r="G180" s="230">
        <f>IF(G$5=0,0,(G$5-G$45)/NMM_fec!G$5)</f>
        <v>3.4839245623731023</v>
      </c>
      <c r="H180" s="230">
        <f>IF(H$5=0,0,(H$5-H$45)/NMM_fec!H$5)</f>
        <v>3.4898607245698634</v>
      </c>
      <c r="I180" s="230">
        <f>IF(I$5=0,0,(I$5-I$45)/NMM_fec!I$5)</f>
        <v>3.468411040023347</v>
      </c>
      <c r="J180" s="230">
        <f>IF(J$5=0,0,(J$5-J$45)/NMM_fec!J$5)</f>
        <v>3.5266315847396661</v>
      </c>
      <c r="K180" s="230">
        <f>IF(K$5=0,0,(K$5-K$45)/NMM_fec!K$5)</f>
        <v>3.4815104218751087</v>
      </c>
      <c r="L180" s="230">
        <f>IF(L$5=0,0,(L$5-L$45)/NMM_fec!L$5)</f>
        <v>3.5032304957083813</v>
      </c>
      <c r="M180" s="230">
        <f>IF(M$5=0,0,(M$5-M$45)/NMM_fec!M$5)</f>
        <v>3.6707806370748854</v>
      </c>
      <c r="N180" s="230">
        <f>IF(N$5=0,0,(N$5-N$45)/NMM_fec!N$5)</f>
        <v>3.6488540776253653</v>
      </c>
      <c r="O180" s="230">
        <f>IF(O$5=0,0,(O$5-O$45)/NMM_fec!O$5)</f>
        <v>3.5359779125653139</v>
      </c>
      <c r="P180" s="230">
        <f>IF(P$5=0,0,(P$5-P$45)/NMM_fec!P$5)</f>
        <v>3.5159559901595614</v>
      </c>
      <c r="Q180" s="230">
        <f>IF(Q$5=0,0,(Q$5-Q$45)/NMM_fec!Q$5)</f>
        <v>3.6180590351690567</v>
      </c>
    </row>
    <row r="181" spans="1:17" x14ac:dyDescent="0.25">
      <c r="A181" s="132" t="s">
        <v>83</v>
      </c>
      <c r="B181" s="229">
        <f>IF(B$6=0,0,B$6/NMM_fec!B$6)</f>
        <v>0</v>
      </c>
      <c r="C181" s="229">
        <f>IF(C$6=0,0,C$6/NMM_fec!C$6)</f>
        <v>0</v>
      </c>
      <c r="D181" s="229">
        <f>IF(D$6=0,0,D$6/NMM_fec!D$6)</f>
        <v>0</v>
      </c>
      <c r="E181" s="229">
        <f>IF(E$6=0,0,E$6/NMM_fec!E$6)</f>
        <v>0</v>
      </c>
      <c r="F181" s="229">
        <f>IF(F$6=0,0,F$6/NMM_fec!F$6)</f>
        <v>0</v>
      </c>
      <c r="G181" s="229">
        <f>IF(G$6=0,0,G$6/NMM_fec!G$6)</f>
        <v>0</v>
      </c>
      <c r="H181" s="229">
        <f>IF(H$6=0,0,H$6/NMM_fec!H$6)</f>
        <v>0</v>
      </c>
      <c r="I181" s="229">
        <f>IF(I$6=0,0,I$6/NMM_fec!I$6)</f>
        <v>0</v>
      </c>
      <c r="J181" s="229">
        <f>IF(J$6=0,0,J$6/NMM_fec!J$6)</f>
        <v>0</v>
      </c>
      <c r="K181" s="229">
        <f>IF(K$6=0,0,K$6/NMM_fec!K$6)</f>
        <v>0</v>
      </c>
      <c r="L181" s="229">
        <f>IF(L$6=0,0,L$6/NMM_fec!L$6)</f>
        <v>0</v>
      </c>
      <c r="M181" s="229">
        <f>IF(M$6=0,0,M$6/NMM_fec!M$6)</f>
        <v>0</v>
      </c>
      <c r="N181" s="229">
        <f>IF(N$6=0,0,N$6/NMM_fec!N$6)</f>
        <v>0</v>
      </c>
      <c r="O181" s="229">
        <f>IF(O$6=0,0,O$6/NMM_fec!O$6)</f>
        <v>0</v>
      </c>
      <c r="P181" s="229">
        <f>IF(P$6=0,0,P$6/NMM_fec!P$6)</f>
        <v>0</v>
      </c>
      <c r="Q181" s="229">
        <f>IF(Q$6=0,0,Q$6/NMM_fec!Q$6)</f>
        <v>0</v>
      </c>
    </row>
    <row r="182" spans="1:17" x14ac:dyDescent="0.25">
      <c r="A182" s="76" t="s">
        <v>82</v>
      </c>
      <c r="B182" s="228">
        <f>IF(B$7=0,0,B$7/NMM_fec!B$7)</f>
        <v>0</v>
      </c>
      <c r="C182" s="228">
        <f>IF(C$7=0,0,C$7/NMM_fec!C$7)</f>
        <v>0</v>
      </c>
      <c r="D182" s="228">
        <f>IF(D$7=0,0,D$7/NMM_fec!D$7)</f>
        <v>0</v>
      </c>
      <c r="E182" s="228">
        <f>IF(E$7=0,0,E$7/NMM_fec!E$7)</f>
        <v>0</v>
      </c>
      <c r="F182" s="228">
        <f>IF(F$7=0,0,F$7/NMM_fec!F$7)</f>
        <v>0</v>
      </c>
      <c r="G182" s="228">
        <f>IF(G$7=0,0,G$7/NMM_fec!G$7)</f>
        <v>0</v>
      </c>
      <c r="H182" s="228">
        <f>IF(H$7=0,0,H$7/NMM_fec!H$7)</f>
        <v>0</v>
      </c>
      <c r="I182" s="228">
        <f>IF(I$7=0,0,I$7/NMM_fec!I$7)</f>
        <v>0</v>
      </c>
      <c r="J182" s="228">
        <f>IF(J$7=0,0,J$7/NMM_fec!J$7)</f>
        <v>0</v>
      </c>
      <c r="K182" s="228">
        <f>IF(K$7=0,0,K$7/NMM_fec!K$7)</f>
        <v>0</v>
      </c>
      <c r="L182" s="228">
        <f>IF(L$7=0,0,L$7/NMM_fec!L$7)</f>
        <v>0</v>
      </c>
      <c r="M182" s="228">
        <f>IF(M$7=0,0,M$7/NMM_fec!M$7)</f>
        <v>0</v>
      </c>
      <c r="N182" s="228">
        <f>IF(N$7=0,0,N$7/NMM_fec!N$7)</f>
        <v>0</v>
      </c>
      <c r="O182" s="228">
        <f>IF(O$7=0,0,O$7/NMM_fec!O$7)</f>
        <v>0</v>
      </c>
      <c r="P182" s="228">
        <f>IF(P$7=0,0,P$7/NMM_fec!P$7)</f>
        <v>0</v>
      </c>
      <c r="Q182" s="228">
        <f>IF(Q$7=0,0,Q$7/NMM_fec!Q$7)</f>
        <v>0</v>
      </c>
    </row>
    <row r="183" spans="1:17" x14ac:dyDescent="0.25">
      <c r="A183" s="76" t="s">
        <v>81</v>
      </c>
      <c r="B183" s="228">
        <f>IF(B$8=0,0,B$8/NMM_fec!B$8)</f>
        <v>0</v>
      </c>
      <c r="C183" s="228">
        <f>IF(C$8=0,0,C$8/NMM_fec!C$8)</f>
        <v>0</v>
      </c>
      <c r="D183" s="228">
        <f>IF(D$8=0,0,D$8/NMM_fec!D$8)</f>
        <v>0</v>
      </c>
      <c r="E183" s="228">
        <f>IF(E$8=0,0,E$8/NMM_fec!E$8)</f>
        <v>0</v>
      </c>
      <c r="F183" s="228">
        <f>IF(F$8=0,0,F$8/NMM_fec!F$8)</f>
        <v>0</v>
      </c>
      <c r="G183" s="228">
        <f>IF(G$8=0,0,G$8/NMM_fec!G$8)</f>
        <v>0</v>
      </c>
      <c r="H183" s="228">
        <f>IF(H$8=0,0,H$8/NMM_fec!H$8)</f>
        <v>0</v>
      </c>
      <c r="I183" s="228">
        <f>IF(I$8=0,0,I$8/NMM_fec!I$8)</f>
        <v>0</v>
      </c>
      <c r="J183" s="228">
        <f>IF(J$8=0,0,J$8/NMM_fec!J$8)</f>
        <v>0</v>
      </c>
      <c r="K183" s="228">
        <f>IF(K$8=0,0,K$8/NMM_fec!K$8)</f>
        <v>0</v>
      </c>
      <c r="L183" s="228">
        <f>IF(L$8=0,0,L$8/NMM_fec!L$8)</f>
        <v>0</v>
      </c>
      <c r="M183" s="228">
        <f>IF(M$8=0,0,M$8/NMM_fec!M$8)</f>
        <v>0</v>
      </c>
      <c r="N183" s="228">
        <f>IF(N$8=0,0,N$8/NMM_fec!N$8)</f>
        <v>0</v>
      </c>
      <c r="O183" s="228">
        <f>IF(O$8=0,0,O$8/NMM_fec!O$8)</f>
        <v>0</v>
      </c>
      <c r="P183" s="228">
        <f>IF(P$8=0,0,P$8/NMM_fec!P$8)</f>
        <v>0</v>
      </c>
      <c r="Q183" s="228">
        <f>IF(Q$8=0,0,Q$8/NMM_fec!Q$8)</f>
        <v>0</v>
      </c>
    </row>
    <row r="184" spans="1:17" x14ac:dyDescent="0.25">
      <c r="A184" s="76" t="s">
        <v>80</v>
      </c>
      <c r="B184" s="228">
        <f>IF(B$9=0,0,B$9/NMM_fec!B$9)</f>
        <v>0</v>
      </c>
      <c r="C184" s="228">
        <f>IF(C$9=0,0,C$9/NMM_fec!C$9)</f>
        <v>0</v>
      </c>
      <c r="D184" s="228">
        <f>IF(D$9=0,0,D$9/NMM_fec!D$9)</f>
        <v>0</v>
      </c>
      <c r="E184" s="228">
        <f>IF(E$9=0,0,E$9/NMM_fec!E$9)</f>
        <v>0</v>
      </c>
      <c r="F184" s="228">
        <f>IF(F$9=0,0,F$9/NMM_fec!F$9)</f>
        <v>0</v>
      </c>
      <c r="G184" s="228">
        <f>IF(G$9=0,0,G$9/NMM_fec!G$9)</f>
        <v>0</v>
      </c>
      <c r="H184" s="228">
        <f>IF(H$9=0,0,H$9/NMM_fec!H$9)</f>
        <v>0</v>
      </c>
      <c r="I184" s="228">
        <f>IF(I$9=0,0,I$9/NMM_fec!I$9)</f>
        <v>0</v>
      </c>
      <c r="J184" s="228">
        <f>IF(J$9=0,0,J$9/NMM_fec!J$9)</f>
        <v>0</v>
      </c>
      <c r="K184" s="228">
        <f>IF(K$9=0,0,K$9/NMM_fec!K$9)</f>
        <v>0</v>
      </c>
      <c r="L184" s="228">
        <f>IF(L$9=0,0,L$9/NMM_fec!L$9)</f>
        <v>0</v>
      </c>
      <c r="M184" s="228">
        <f>IF(M$9=0,0,M$9/NMM_fec!M$9)</f>
        <v>0</v>
      </c>
      <c r="N184" s="228">
        <f>IF(N$9=0,0,N$9/NMM_fec!N$9)</f>
        <v>0</v>
      </c>
      <c r="O184" s="228">
        <f>IF(O$9=0,0,O$9/NMM_fec!O$9)</f>
        <v>0</v>
      </c>
      <c r="P184" s="228">
        <f>IF(P$9=0,0,P$9/NMM_fec!P$9)</f>
        <v>0</v>
      </c>
      <c r="Q184" s="228">
        <f>IF(Q$9=0,0,Q$9/NMM_fec!Q$9)</f>
        <v>0</v>
      </c>
    </row>
    <row r="185" spans="1:17" x14ac:dyDescent="0.25">
      <c r="A185" s="129" t="s">
        <v>79</v>
      </c>
      <c r="B185" s="227">
        <f>IF(B$10=0,0,B$10/NMM_fec!B$10)</f>
        <v>1.3251222</v>
      </c>
      <c r="C185" s="227">
        <f>IF(C$10=0,0,C$10/NMM_fec!C$10)</f>
        <v>1.3251222</v>
      </c>
      <c r="D185" s="227">
        <f>IF(D$10=0,0,D$10/NMM_fec!D$10)</f>
        <v>1.3251222</v>
      </c>
      <c r="E185" s="227">
        <f>IF(E$10=0,0,E$10/NMM_fec!E$10)</f>
        <v>1.3251222</v>
      </c>
      <c r="F185" s="227">
        <f>IF(F$10=0,0,F$10/NMM_fec!F$10)</f>
        <v>1.3251222</v>
      </c>
      <c r="G185" s="227">
        <f>IF(G$10=0,0,G$10/NMM_fec!G$10)</f>
        <v>1.3251222</v>
      </c>
      <c r="H185" s="227">
        <f>IF(H$10=0,0,H$10/NMM_fec!H$10)</f>
        <v>1.3251222</v>
      </c>
      <c r="I185" s="227">
        <f>IF(I$10=0,0,I$10/NMM_fec!I$10)</f>
        <v>1.3251222</v>
      </c>
      <c r="J185" s="227">
        <f>IF(J$10=0,0,J$10/NMM_fec!J$10)</f>
        <v>1.3251222000000002</v>
      </c>
      <c r="K185" s="227">
        <f>IF(K$10=0,0,K$10/NMM_fec!K$10)</f>
        <v>1.3251222000000002</v>
      </c>
      <c r="L185" s="227">
        <f>IF(L$10=0,0,L$10/NMM_fec!L$10)</f>
        <v>1.3251222</v>
      </c>
      <c r="M185" s="227">
        <f>IF(M$10=0,0,M$10/NMM_fec!M$10)</f>
        <v>1.3251222000000002</v>
      </c>
      <c r="N185" s="227">
        <f>IF(N$10=0,0,N$10/NMM_fec!N$10)</f>
        <v>1.3251221999999998</v>
      </c>
      <c r="O185" s="227">
        <f>IF(O$10=0,0,O$10/NMM_fec!O$10)</f>
        <v>1.3251222000000002</v>
      </c>
      <c r="P185" s="227">
        <f>IF(P$10=0,0,P$10/NMM_fec!P$10)</f>
        <v>1.3251222000000002</v>
      </c>
      <c r="Q185" s="227">
        <f>IF(Q$10=0,0,Q$10/NMM_fec!Q$10)</f>
        <v>1.3251222000000002</v>
      </c>
    </row>
    <row r="186" spans="1:17" x14ac:dyDescent="0.25">
      <c r="A186" s="127" t="s">
        <v>214</v>
      </c>
      <c r="B186" s="225">
        <f>IF(B$15=0,0,B$15/NMM_fec!B$15)</f>
        <v>0</v>
      </c>
      <c r="C186" s="225">
        <f>IF(C$15=0,0,C$15/NMM_fec!C$15)</f>
        <v>0</v>
      </c>
      <c r="D186" s="225">
        <f>IF(D$15=0,0,D$15/NMM_fec!D$15)</f>
        <v>0</v>
      </c>
      <c r="E186" s="225">
        <f>IF(E$15=0,0,E$15/NMM_fec!E$15)</f>
        <v>0</v>
      </c>
      <c r="F186" s="225">
        <f>IF(F$15=0,0,F$15/NMM_fec!F$15)</f>
        <v>0</v>
      </c>
      <c r="G186" s="225">
        <f>IF(G$15=0,0,G$15/NMM_fec!G$15)</f>
        <v>0</v>
      </c>
      <c r="H186" s="225">
        <f>IF(H$15=0,0,H$15/NMM_fec!H$15)</f>
        <v>0</v>
      </c>
      <c r="I186" s="225">
        <f>IF(I$15=0,0,I$15/NMM_fec!I$15)</f>
        <v>0</v>
      </c>
      <c r="J186" s="225">
        <f>IF(J$15=0,0,J$15/NMM_fec!J$15)</f>
        <v>0</v>
      </c>
      <c r="K186" s="225">
        <f>IF(K$15=0,0,K$15/NMM_fec!K$15)</f>
        <v>0</v>
      </c>
      <c r="L186" s="225">
        <f>IF(L$15=0,0,L$15/NMM_fec!L$15)</f>
        <v>0</v>
      </c>
      <c r="M186" s="225">
        <f>IF(M$15=0,0,M$15/NMM_fec!M$15)</f>
        <v>0</v>
      </c>
      <c r="N186" s="225">
        <f>IF(N$15=0,0,N$15/NMM_fec!N$15)</f>
        <v>0</v>
      </c>
      <c r="O186" s="225">
        <f>IF(O$15=0,0,O$15/NMM_fec!O$15)</f>
        <v>0</v>
      </c>
      <c r="P186" s="225">
        <f>IF(P$15=0,0,P$15/NMM_fec!P$15)</f>
        <v>0</v>
      </c>
      <c r="Q186" s="225">
        <f>IF(Q$15=0,0,Q$15/NMM_fec!Q$15)</f>
        <v>0</v>
      </c>
    </row>
    <row r="187" spans="1:17" x14ac:dyDescent="0.25">
      <c r="A187" s="127" t="s">
        <v>213</v>
      </c>
      <c r="B187" s="226">
        <f>IF(B$16=0,0,B$16/NMM_fec!B$16)</f>
        <v>3.9056267399409283</v>
      </c>
      <c r="C187" s="226">
        <f>IF(C$16=0,0,C$16/NMM_fec!C$16)</f>
        <v>3.8277714804852763</v>
      </c>
      <c r="D187" s="226">
        <f>IF(D$16=0,0,D$16/NMM_fec!D$16)</f>
        <v>3.9023320667356916</v>
      </c>
      <c r="E187" s="226">
        <f>IF(E$16=0,0,E$16/NMM_fec!E$16)</f>
        <v>4.0164647529261153</v>
      </c>
      <c r="F187" s="226">
        <f>IF(F$16=0,0,F$16/NMM_fec!F$16)</f>
        <v>4.001034592396147</v>
      </c>
      <c r="G187" s="226">
        <f>IF(G$16=0,0,G$16/NMM_fec!G$16)</f>
        <v>3.9959573149965126</v>
      </c>
      <c r="H187" s="226">
        <f>IF(H$16=0,0,H$16/NMM_fec!H$16)</f>
        <v>4.0025781630533341</v>
      </c>
      <c r="I187" s="226">
        <f>IF(I$16=0,0,I$16/NMM_fec!I$16)</f>
        <v>3.9682399887856317</v>
      </c>
      <c r="J187" s="226">
        <f>IF(J$16=0,0,J$16/NMM_fec!J$16)</f>
        <v>3.9981648484399295</v>
      </c>
      <c r="K187" s="226">
        <f>IF(K$16=0,0,K$16/NMM_fec!K$16)</f>
        <v>3.9961523940512205</v>
      </c>
      <c r="L187" s="226">
        <f>IF(L$16=0,0,L$16/NMM_fec!L$16)</f>
        <v>3.9991042606315164</v>
      </c>
      <c r="M187" s="226">
        <f>IF(M$16=0,0,M$16/NMM_fec!M$16)</f>
        <v>3.9965662450618216</v>
      </c>
      <c r="N187" s="226">
        <f>IF(N$16=0,0,N$16/NMM_fec!N$16)</f>
        <v>3.9968146781368192</v>
      </c>
      <c r="O187" s="226">
        <f>IF(O$16=0,0,O$16/NMM_fec!O$16)</f>
        <v>4.0008591732791947</v>
      </c>
      <c r="P187" s="226">
        <f>IF(P$16=0,0,P$16/NMM_fec!P$16)</f>
        <v>3.9998887499987212</v>
      </c>
      <c r="Q187" s="226">
        <f>IF(Q$16=0,0,Q$16/NMM_fec!Q$16)</f>
        <v>3.9956196488737086</v>
      </c>
    </row>
    <row r="188" spans="1:17" x14ac:dyDescent="0.25">
      <c r="A188" s="127" t="s">
        <v>212</v>
      </c>
      <c r="B188" s="226">
        <f>IF(B$36=0,0,B$36/NMM_fec!B$36)</f>
        <v>3.5301622807942667</v>
      </c>
      <c r="C188" s="226">
        <f>IF(C$36=0,0,C$36/NMM_fec!C$36)</f>
        <v>3.4245617124033858</v>
      </c>
      <c r="D188" s="226">
        <f>IF(D$36=0,0,D$36/NMM_fec!D$36)</f>
        <v>3.5002005169181722</v>
      </c>
      <c r="E188" s="226">
        <f>IF(E$36=0,0,E$36/NMM_fec!E$36)</f>
        <v>3.3776149833033773</v>
      </c>
      <c r="F188" s="226">
        <f>IF(F$36=0,0,F$36/NMM_fec!F$36)</f>
        <v>3.6337898558630282</v>
      </c>
      <c r="G188" s="226">
        <f>IF(G$36=0,0,G$36/NMM_fec!G$36)</f>
        <v>3.6237859817549092</v>
      </c>
      <c r="H188" s="226">
        <f>IF(H$36=0,0,H$36/NMM_fec!H$36)</f>
        <v>3.6300852192030928</v>
      </c>
      <c r="I188" s="226">
        <f>IF(I$36=0,0,I$36/NMM_fec!I$36)</f>
        <v>3.6137275749867324</v>
      </c>
      <c r="J188" s="226">
        <f>IF(J$36=0,0,J$36/NMM_fec!J$36)</f>
        <v>3.6970377310472702</v>
      </c>
      <c r="K188" s="226">
        <f>IF(K$36=0,0,K$36/NMM_fec!K$36)</f>
        <v>3.6194485206315972</v>
      </c>
      <c r="L188" s="226">
        <f>IF(L$36=0,0,L$36/NMM_fec!L$36)</f>
        <v>3.6555783611054782</v>
      </c>
      <c r="M188" s="226">
        <f>IF(M$36=0,0,M$36/NMM_fec!M$36)</f>
        <v>3.9498491960003417</v>
      </c>
      <c r="N188" s="226">
        <f>IF(N$36=0,0,N$36/NMM_fec!N$36)</f>
        <v>3.9113907214951067</v>
      </c>
      <c r="O188" s="226">
        <f>IF(O$36=0,0,O$36/NMM_fec!O$36)</f>
        <v>3.7117089968443477</v>
      </c>
      <c r="P188" s="226">
        <f>IF(P$36=0,0,P$36/NMM_fec!P$36)</f>
        <v>3.6773274139165704</v>
      </c>
      <c r="Q188" s="226">
        <f>IF(Q$36=0,0,Q$36/NMM_fec!Q$36)</f>
        <v>3.8583266056088719</v>
      </c>
    </row>
    <row r="189" spans="1:17" x14ac:dyDescent="0.25">
      <c r="A189" s="72" t="s">
        <v>211</v>
      </c>
      <c r="B189" s="224">
        <f>IF(B$44=0,0,B$44/NMM_fec!B$44)</f>
        <v>0</v>
      </c>
      <c r="C189" s="224">
        <f>IF(C$44=0,0,C$44/NMM_fec!C$44)</f>
        <v>0</v>
      </c>
      <c r="D189" s="224">
        <f>IF(D$44=0,0,D$44/NMM_fec!D$44)</f>
        <v>0</v>
      </c>
      <c r="E189" s="224">
        <f>IF(E$44=0,0,E$44/NMM_fec!E$44)</f>
        <v>0</v>
      </c>
      <c r="F189" s="224">
        <f>IF(F$44=0,0,F$44/NMM_fec!F$44)</f>
        <v>0</v>
      </c>
      <c r="G189" s="224">
        <f>IF(G$44=0,0,G$44/NMM_fec!G$44)</f>
        <v>0</v>
      </c>
      <c r="H189" s="224">
        <f>IF(H$44=0,0,H$44/NMM_fec!H$44)</f>
        <v>0</v>
      </c>
      <c r="I189" s="224">
        <f>IF(I$44=0,0,I$44/NMM_fec!I$44)</f>
        <v>0</v>
      </c>
      <c r="J189" s="224">
        <f>IF(J$44=0,0,J$44/NMM_fec!J$44)</f>
        <v>0</v>
      </c>
      <c r="K189" s="224">
        <f>IF(K$44=0,0,K$44/NMM_fec!K$44)</f>
        <v>0</v>
      </c>
      <c r="L189" s="224">
        <f>IF(L$44=0,0,L$44/NMM_fec!L$44)</f>
        <v>0</v>
      </c>
      <c r="M189" s="224">
        <f>IF(M$44=0,0,M$44/NMM_fec!M$44)</f>
        <v>0</v>
      </c>
      <c r="N189" s="224">
        <f>IF(N$44=0,0,N$44/NMM_fec!N$44)</f>
        <v>0</v>
      </c>
      <c r="O189" s="224">
        <f>IF(O$44=0,0,O$44/NMM_fec!O$44)</f>
        <v>0</v>
      </c>
      <c r="P189" s="224">
        <f>IF(P$44=0,0,P$44/NMM_fec!P$44)</f>
        <v>0</v>
      </c>
      <c r="Q189" s="224">
        <f>IF(Q$44=0,0,Q$44/NMM_fec!Q$44)</f>
        <v>0</v>
      </c>
    </row>
    <row r="190" spans="1:17" x14ac:dyDescent="0.2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</row>
    <row r="191" spans="1:17" x14ac:dyDescent="0.25">
      <c r="A191" s="78" t="s">
        <v>229</v>
      </c>
      <c r="B191" s="230">
        <f>IF(B$47=0,0,(B$47-B$95)/NMM_fec!B$47)</f>
        <v>1.9631444224653225</v>
      </c>
      <c r="C191" s="230">
        <f>IF(C$47=0,0,(C$47-C$95)/NMM_fec!C$47)</f>
        <v>1.8451137286492667</v>
      </c>
      <c r="D191" s="230">
        <f>IF(D$47=0,0,(D$47-D$95)/NMM_fec!D$47)</f>
        <v>1.9488349818775157</v>
      </c>
      <c r="E191" s="230">
        <f>IF(E$47=0,0,(E$47-E$95)/NMM_fec!E$47)</f>
        <v>1.915555854323457</v>
      </c>
      <c r="F191" s="230">
        <f>IF(F$47=0,0,(F$47-F$95)/NMM_fec!F$47)</f>
        <v>1.9713746842391142</v>
      </c>
      <c r="G191" s="230">
        <f>IF(G$47=0,0,(G$47-G$95)/NMM_fec!G$47)</f>
        <v>2.3318429541141685</v>
      </c>
      <c r="H191" s="230">
        <f>IF(H$47=0,0,(H$47-H$95)/NMM_fec!H$47)</f>
        <v>2.25142484193782</v>
      </c>
      <c r="I191" s="230">
        <f>IF(I$47=0,0,(I$47-I$95)/NMM_fec!I$47)</f>
        <v>2.0027010169308315</v>
      </c>
      <c r="J191" s="230">
        <f>IF(J$47=0,0,(J$47-J$95)/NMM_fec!J$47)</f>
        <v>1.8850170509922513</v>
      </c>
      <c r="K191" s="230">
        <f>IF(K$47=0,0,(K$47-K$95)/NMM_fec!K$47)</f>
        <v>2.0179648203106275</v>
      </c>
      <c r="L191" s="230">
        <f>IF(L$47=0,0,(L$47-L$95)/NMM_fec!L$47)</f>
        <v>2.1258159392966074</v>
      </c>
      <c r="M191" s="230">
        <f>IF(M$47=0,0,(M$47-M$95)/NMM_fec!M$47)</f>
        <v>2.4167691082922662</v>
      </c>
      <c r="N191" s="230">
        <f>IF(N$47=0,0,(N$47-N$95)/NMM_fec!N$47)</f>
        <v>2.25912408992528</v>
      </c>
      <c r="O191" s="230">
        <f>IF(O$47=0,0,(O$47-O$95)/NMM_fec!O$47)</f>
        <v>1.8104158907709471</v>
      </c>
      <c r="P191" s="230">
        <f>IF(P$47=0,0,(P$47-P$95)/NMM_fec!P$47)</f>
        <v>1.7896504350265596</v>
      </c>
      <c r="Q191" s="230">
        <f>IF(Q$47=0,0,(Q$47-Q$95)/NMM_fec!Q$47)</f>
        <v>1.86809883669167</v>
      </c>
    </row>
    <row r="192" spans="1:17" x14ac:dyDescent="0.25">
      <c r="A192" s="132" t="s">
        <v>83</v>
      </c>
      <c r="B192" s="229">
        <f>IF(B$48=0,0,B$48/NMM_fec!B$48)</f>
        <v>0</v>
      </c>
      <c r="C192" s="229">
        <f>IF(C$48=0,0,C$48/NMM_fec!C$48)</f>
        <v>0</v>
      </c>
      <c r="D192" s="229">
        <f>IF(D$48=0,0,D$48/NMM_fec!D$48)</f>
        <v>0</v>
      </c>
      <c r="E192" s="229">
        <f>IF(E$48=0,0,E$48/NMM_fec!E$48)</f>
        <v>0</v>
      </c>
      <c r="F192" s="229">
        <f>IF(F$48=0,0,F$48/NMM_fec!F$48)</f>
        <v>0</v>
      </c>
      <c r="G192" s="229">
        <f>IF(G$48=0,0,G$48/NMM_fec!G$48)</f>
        <v>0</v>
      </c>
      <c r="H192" s="229">
        <f>IF(H$48=0,0,H$48/NMM_fec!H$48)</f>
        <v>0</v>
      </c>
      <c r="I192" s="229">
        <f>IF(I$48=0,0,I$48/NMM_fec!I$48)</f>
        <v>0</v>
      </c>
      <c r="J192" s="229">
        <f>IF(J$48=0,0,J$48/NMM_fec!J$48)</f>
        <v>0</v>
      </c>
      <c r="K192" s="229">
        <f>IF(K$48=0,0,K$48/NMM_fec!K$48)</f>
        <v>0</v>
      </c>
      <c r="L192" s="229">
        <f>IF(L$48=0,0,L$48/NMM_fec!L$48)</f>
        <v>0</v>
      </c>
      <c r="M192" s="229">
        <f>IF(M$48=0,0,M$48/NMM_fec!M$48)</f>
        <v>0</v>
      </c>
      <c r="N192" s="229">
        <f>IF(N$48=0,0,N$48/NMM_fec!N$48)</f>
        <v>0</v>
      </c>
      <c r="O192" s="229">
        <f>IF(O$48=0,0,O$48/NMM_fec!O$48)</f>
        <v>0</v>
      </c>
      <c r="P192" s="229">
        <f>IF(P$48=0,0,P$48/NMM_fec!P$48)</f>
        <v>0</v>
      </c>
      <c r="Q192" s="229">
        <f>IF(Q$48=0,0,Q$48/NMM_fec!Q$48)</f>
        <v>0</v>
      </c>
    </row>
    <row r="193" spans="1:17" x14ac:dyDescent="0.25">
      <c r="A193" s="76" t="s">
        <v>82</v>
      </c>
      <c r="B193" s="228">
        <f>IF(B$49=0,0,B$49/NMM_fec!B$49)</f>
        <v>0</v>
      </c>
      <c r="C193" s="228">
        <f>IF(C$49=0,0,C$49/NMM_fec!C$49)</f>
        <v>0</v>
      </c>
      <c r="D193" s="228">
        <f>IF(D$49=0,0,D$49/NMM_fec!D$49)</f>
        <v>0</v>
      </c>
      <c r="E193" s="228">
        <f>IF(E$49=0,0,E$49/NMM_fec!E$49)</f>
        <v>0</v>
      </c>
      <c r="F193" s="228">
        <f>IF(F$49=0,0,F$49/NMM_fec!F$49)</f>
        <v>0</v>
      </c>
      <c r="G193" s="228">
        <f>IF(G$49=0,0,G$49/NMM_fec!G$49)</f>
        <v>0</v>
      </c>
      <c r="H193" s="228">
        <f>IF(H$49=0,0,H$49/NMM_fec!H$49)</f>
        <v>0</v>
      </c>
      <c r="I193" s="228">
        <f>IF(I$49=0,0,I$49/NMM_fec!I$49)</f>
        <v>0</v>
      </c>
      <c r="J193" s="228">
        <f>IF(J$49=0,0,J$49/NMM_fec!J$49)</f>
        <v>0</v>
      </c>
      <c r="K193" s="228">
        <f>IF(K$49=0,0,K$49/NMM_fec!K$49)</f>
        <v>0</v>
      </c>
      <c r="L193" s="228">
        <f>IF(L$49=0,0,L$49/NMM_fec!L$49)</f>
        <v>0</v>
      </c>
      <c r="M193" s="228">
        <f>IF(M$49=0,0,M$49/NMM_fec!M$49)</f>
        <v>0</v>
      </c>
      <c r="N193" s="228">
        <f>IF(N$49=0,0,N$49/NMM_fec!N$49)</f>
        <v>0</v>
      </c>
      <c r="O193" s="228">
        <f>IF(O$49=0,0,O$49/NMM_fec!O$49)</f>
        <v>0</v>
      </c>
      <c r="P193" s="228">
        <f>IF(P$49=0,0,P$49/NMM_fec!P$49)</f>
        <v>0</v>
      </c>
      <c r="Q193" s="228">
        <f>IF(Q$49=0,0,Q$49/NMM_fec!Q$49)</f>
        <v>0</v>
      </c>
    </row>
    <row r="194" spans="1:17" x14ac:dyDescent="0.25">
      <c r="A194" s="76" t="s">
        <v>81</v>
      </c>
      <c r="B194" s="228">
        <f>IF(B$50=0,0,B$50/NMM_fec!B$50)</f>
        <v>0</v>
      </c>
      <c r="C194" s="228">
        <f>IF(C$50=0,0,C$50/NMM_fec!C$50)</f>
        <v>0</v>
      </c>
      <c r="D194" s="228">
        <f>IF(D$50=0,0,D$50/NMM_fec!D$50)</f>
        <v>0</v>
      </c>
      <c r="E194" s="228">
        <f>IF(E$50=0,0,E$50/NMM_fec!E$50)</f>
        <v>0</v>
      </c>
      <c r="F194" s="228">
        <f>IF(F$50=0,0,F$50/NMM_fec!F$50)</f>
        <v>0</v>
      </c>
      <c r="G194" s="228">
        <f>IF(G$50=0,0,G$50/NMM_fec!G$50)</f>
        <v>0</v>
      </c>
      <c r="H194" s="228">
        <f>IF(H$50=0,0,H$50/NMM_fec!H$50)</f>
        <v>0</v>
      </c>
      <c r="I194" s="228">
        <f>IF(I$50=0,0,I$50/NMM_fec!I$50)</f>
        <v>0</v>
      </c>
      <c r="J194" s="228">
        <f>IF(J$50=0,0,J$50/NMM_fec!J$50)</f>
        <v>0</v>
      </c>
      <c r="K194" s="228">
        <f>IF(K$50=0,0,K$50/NMM_fec!K$50)</f>
        <v>0</v>
      </c>
      <c r="L194" s="228">
        <f>IF(L$50=0,0,L$50/NMM_fec!L$50)</f>
        <v>0</v>
      </c>
      <c r="M194" s="228">
        <f>IF(M$50=0,0,M$50/NMM_fec!M$50)</f>
        <v>0</v>
      </c>
      <c r="N194" s="228">
        <f>IF(N$50=0,0,N$50/NMM_fec!N$50)</f>
        <v>0</v>
      </c>
      <c r="O194" s="228">
        <f>IF(O$50=0,0,O$50/NMM_fec!O$50)</f>
        <v>0</v>
      </c>
      <c r="P194" s="228">
        <f>IF(P$50=0,0,P$50/NMM_fec!P$50)</f>
        <v>0</v>
      </c>
      <c r="Q194" s="228">
        <f>IF(Q$50=0,0,Q$50/NMM_fec!Q$50)</f>
        <v>0</v>
      </c>
    </row>
    <row r="195" spans="1:17" x14ac:dyDescent="0.25">
      <c r="A195" s="76" t="s">
        <v>80</v>
      </c>
      <c r="B195" s="228">
        <f>IF(B$51=0,0,B$51/NMM_fec!B$51)</f>
        <v>0</v>
      </c>
      <c r="C195" s="228">
        <f>IF(C$51=0,0,C$51/NMM_fec!C$51)</f>
        <v>0</v>
      </c>
      <c r="D195" s="228">
        <f>IF(D$51=0,0,D$51/NMM_fec!D$51)</f>
        <v>0</v>
      </c>
      <c r="E195" s="228">
        <f>IF(E$51=0,0,E$51/NMM_fec!E$51)</f>
        <v>0</v>
      </c>
      <c r="F195" s="228">
        <f>IF(F$51=0,0,F$51/NMM_fec!F$51)</f>
        <v>0</v>
      </c>
      <c r="G195" s="228">
        <f>IF(G$51=0,0,G$51/NMM_fec!G$51)</f>
        <v>0</v>
      </c>
      <c r="H195" s="228">
        <f>IF(H$51=0,0,H$51/NMM_fec!H$51)</f>
        <v>0</v>
      </c>
      <c r="I195" s="228">
        <f>IF(I$51=0,0,I$51/NMM_fec!I$51)</f>
        <v>0</v>
      </c>
      <c r="J195" s="228">
        <f>IF(J$51=0,0,J$51/NMM_fec!J$51)</f>
        <v>0</v>
      </c>
      <c r="K195" s="228">
        <f>IF(K$51=0,0,K$51/NMM_fec!K$51)</f>
        <v>0</v>
      </c>
      <c r="L195" s="228">
        <f>IF(L$51=0,0,L$51/NMM_fec!L$51)</f>
        <v>0</v>
      </c>
      <c r="M195" s="228">
        <f>IF(M$51=0,0,M$51/NMM_fec!M$51)</f>
        <v>0</v>
      </c>
      <c r="N195" s="228">
        <f>IF(N$51=0,0,N$51/NMM_fec!N$51)</f>
        <v>0</v>
      </c>
      <c r="O195" s="228">
        <f>IF(O$51=0,0,O$51/NMM_fec!O$51)</f>
        <v>0</v>
      </c>
      <c r="P195" s="228">
        <f>IF(P$51=0,0,P$51/NMM_fec!P$51)</f>
        <v>0</v>
      </c>
      <c r="Q195" s="228">
        <f>IF(Q$51=0,0,Q$51/NMM_fec!Q$51)</f>
        <v>0</v>
      </c>
    </row>
    <row r="196" spans="1:17" x14ac:dyDescent="0.25">
      <c r="A196" s="129" t="s">
        <v>79</v>
      </c>
      <c r="B196" s="227">
        <f>IF(B$52=0,0,B$52/NMM_fec!B$52)</f>
        <v>1.3251222000000002</v>
      </c>
      <c r="C196" s="227">
        <f>IF(C$52=0,0,C$52/NMM_fec!C$52)</f>
        <v>1.3251221999999998</v>
      </c>
      <c r="D196" s="227">
        <f>IF(D$52=0,0,D$52/NMM_fec!D$52)</f>
        <v>1.3251222</v>
      </c>
      <c r="E196" s="227">
        <f>IF(E$52=0,0,E$52/NMM_fec!E$52)</f>
        <v>1.3251221999999998</v>
      </c>
      <c r="F196" s="227">
        <f>IF(F$52=0,0,F$52/NMM_fec!F$52)</f>
        <v>1.3251222</v>
      </c>
      <c r="G196" s="227">
        <f>IF(G$52=0,0,G$52/NMM_fec!G$52)</f>
        <v>1.3251222000000002</v>
      </c>
      <c r="H196" s="227">
        <f>IF(H$52=0,0,H$52/NMM_fec!H$52)</f>
        <v>1.3251222000000002</v>
      </c>
      <c r="I196" s="227">
        <f>IF(I$52=0,0,I$52/NMM_fec!I$52)</f>
        <v>1.3251222</v>
      </c>
      <c r="J196" s="227">
        <f>IF(J$52=0,0,J$52/NMM_fec!J$52)</f>
        <v>1.3251221999999998</v>
      </c>
      <c r="K196" s="227">
        <f>IF(K$52=0,0,K$52/NMM_fec!K$52)</f>
        <v>1.3251222000000002</v>
      </c>
      <c r="L196" s="227">
        <f>IF(L$52=0,0,L$52/NMM_fec!L$52)</f>
        <v>1.3251221999999998</v>
      </c>
      <c r="M196" s="227">
        <f>IF(M$52=0,0,M$52/NMM_fec!M$52)</f>
        <v>1.3251222</v>
      </c>
      <c r="N196" s="227">
        <f>IF(N$52=0,0,N$52/NMM_fec!N$52)</f>
        <v>1.3251222000000002</v>
      </c>
      <c r="O196" s="227">
        <f>IF(O$52=0,0,O$52/NMM_fec!O$52)</f>
        <v>1.3251222</v>
      </c>
      <c r="P196" s="227">
        <f>IF(P$52=0,0,P$52/NMM_fec!P$52)</f>
        <v>1.3251222000000002</v>
      </c>
      <c r="Q196" s="227">
        <f>IF(Q$52=0,0,Q$52/NMM_fec!Q$52)</f>
        <v>1.3251221999999998</v>
      </c>
    </row>
    <row r="197" spans="1:17" x14ac:dyDescent="0.25">
      <c r="A197" s="127" t="s">
        <v>210</v>
      </c>
      <c r="B197" s="226">
        <f>IF(B$57=0,0,B$57/NMM_fec!B$57)</f>
        <v>0</v>
      </c>
      <c r="C197" s="226">
        <f>IF(C$57=0,0,C$57/NMM_fec!C$57)</f>
        <v>0</v>
      </c>
      <c r="D197" s="226">
        <f>IF(D$57=0,0,D$57/NMM_fec!D$57)</f>
        <v>0</v>
      </c>
      <c r="E197" s="226">
        <f>IF(E$57=0,0,E$57/NMM_fec!E$57)</f>
        <v>0</v>
      </c>
      <c r="F197" s="226">
        <f>IF(F$57=0,0,F$57/NMM_fec!F$57)</f>
        <v>0</v>
      </c>
      <c r="G197" s="226">
        <f>IF(G$57=0,0,G$57/NMM_fec!G$57)</f>
        <v>0</v>
      </c>
      <c r="H197" s="226">
        <f>IF(H$57=0,0,H$57/NMM_fec!H$57)</f>
        <v>0</v>
      </c>
      <c r="I197" s="226">
        <f>IF(I$57=0,0,I$57/NMM_fec!I$57)</f>
        <v>0</v>
      </c>
      <c r="J197" s="226">
        <f>IF(J$57=0,0,J$57/NMM_fec!J$57)</f>
        <v>0</v>
      </c>
      <c r="K197" s="226">
        <f>IF(K$57=0,0,K$57/NMM_fec!K$57)</f>
        <v>0</v>
      </c>
      <c r="L197" s="226">
        <f>IF(L$57=0,0,L$57/NMM_fec!L$57)</f>
        <v>0</v>
      </c>
      <c r="M197" s="226">
        <f>IF(M$57=0,0,M$57/NMM_fec!M$57)</f>
        <v>0</v>
      </c>
      <c r="N197" s="226">
        <f>IF(N$57=0,0,N$57/NMM_fec!N$57)</f>
        <v>0</v>
      </c>
      <c r="O197" s="226">
        <f>IF(O$57=0,0,O$57/NMM_fec!O$57)</f>
        <v>0</v>
      </c>
      <c r="P197" s="226">
        <f>IF(P$57=0,0,P$57/NMM_fec!P$57)</f>
        <v>0</v>
      </c>
      <c r="Q197" s="226">
        <f>IF(Q$57=0,0,Q$57/NMM_fec!Q$57)</f>
        <v>0</v>
      </c>
    </row>
    <row r="198" spans="1:17" x14ac:dyDescent="0.25">
      <c r="A198" s="127" t="s">
        <v>209</v>
      </c>
      <c r="B198" s="226">
        <f>IF(B$58=0,0,B$58/NMM_fec!B$58)</f>
        <v>3.1261504491202872</v>
      </c>
      <c r="C198" s="226">
        <f>IF(C$58=0,0,C$58/NMM_fec!C$58)</f>
        <v>3.1326649772676265</v>
      </c>
      <c r="D198" s="226">
        <f>IF(D$58=0,0,D$58/NMM_fec!D$58)</f>
        <v>3.1267867449432378</v>
      </c>
      <c r="E198" s="226">
        <f>IF(E$58=0,0,E$58/NMM_fec!E$58)</f>
        <v>3.1284072914579606</v>
      </c>
      <c r="F198" s="226">
        <f>IF(F$58=0,0,F$58/NMM_fec!F$58)</f>
        <v>3.1278556645240445</v>
      </c>
      <c r="G198" s="226">
        <f>IF(G$58=0,0,G$58/NMM_fec!G$58)</f>
        <v>3.1267602725153427</v>
      </c>
      <c r="H198" s="226">
        <f>IF(H$58=0,0,H$58/NMM_fec!H$58)</f>
        <v>3.1262828254876949</v>
      </c>
      <c r="I198" s="226">
        <f>IF(I$58=0,0,I$58/NMM_fec!I$58)</f>
        <v>3.1288122544339063</v>
      </c>
      <c r="J198" s="226">
        <f>IF(J$58=0,0,J$58/NMM_fec!J$58)</f>
        <v>3.1386770479923531</v>
      </c>
      <c r="K198" s="226">
        <f>IF(K$58=0,0,K$58/NMM_fec!K$58)</f>
        <v>3.1293684436248328</v>
      </c>
      <c r="L198" s="226">
        <f>IF(L$58=0,0,L$58/NMM_fec!L$58)</f>
        <v>3.1264937526519754</v>
      </c>
      <c r="M198" s="226">
        <f>IF(M$58=0,0,M$58/NMM_fec!M$58)</f>
        <v>3.1533584538328809</v>
      </c>
      <c r="N198" s="226">
        <f>IF(N$58=0,0,N$58/NMM_fec!N$58)</f>
        <v>3.1643297048640311</v>
      </c>
      <c r="O198" s="226">
        <f>IF(O$58=0,0,O$58/NMM_fec!O$58)</f>
        <v>3.187223658052607</v>
      </c>
      <c r="P198" s="226">
        <f>IF(P$58=0,0,P$58/NMM_fec!P$58)</f>
        <v>3.2472839177278572</v>
      </c>
      <c r="Q198" s="226">
        <f>IF(Q$58=0,0,Q$58/NMM_fec!Q$58)</f>
        <v>2.7507355889695866</v>
      </c>
    </row>
    <row r="199" spans="1:17" x14ac:dyDescent="0.25">
      <c r="A199" s="127" t="s">
        <v>208</v>
      </c>
      <c r="B199" s="226">
        <f>IF(B$77=0,0,B$77/NMM_fec!B$77)</f>
        <v>2.14145339314303</v>
      </c>
      <c r="C199" s="226">
        <f>IF(C$77=0,0,C$77/NMM_fec!C$77)</f>
        <v>2.1041922098651522</v>
      </c>
      <c r="D199" s="226">
        <f>IF(D$77=0,0,D$77/NMM_fec!D$77)</f>
        <v>2.1368658918808263</v>
      </c>
      <c r="E199" s="226">
        <f>IF(E$77=0,0,E$77/NMM_fec!E$77)</f>
        <v>2.1262724822739645</v>
      </c>
      <c r="F199" s="226">
        <f>IF(F$77=0,0,F$77/NMM_fec!F$77)</f>
        <v>2.1963241304378607</v>
      </c>
      <c r="G199" s="226">
        <f>IF(G$77=0,0,G$77/NMM_fec!G$77)</f>
        <v>2.7054884494327958</v>
      </c>
      <c r="H199" s="226">
        <f>IF(H$77=0,0,H$77/NMM_fec!H$77)</f>
        <v>2.5741870911162525</v>
      </c>
      <c r="I199" s="226">
        <f>IF(I$77=0,0,I$77/NMM_fec!I$77)</f>
        <v>2.2639164934295617</v>
      </c>
      <c r="J199" s="226">
        <f>IF(J$77=0,0,J$77/NMM_fec!J$77)</f>
        <v>2.2433564362615415</v>
      </c>
      <c r="K199" s="226">
        <f>IF(K$77=0,0,K$77/NMM_fec!K$77)</f>
        <v>2.2980089578509566</v>
      </c>
      <c r="L199" s="226">
        <f>IF(L$77=0,0,L$77/NMM_fec!L$77)</f>
        <v>2.3925790377000795</v>
      </c>
      <c r="M199" s="226">
        <f>IF(M$77=0,0,M$77/NMM_fec!M$77)</f>
        <v>2.7530521495840974</v>
      </c>
      <c r="N199" s="226">
        <f>IF(N$77=0,0,N$77/NMM_fec!N$77)</f>
        <v>2.5537440845241322</v>
      </c>
      <c r="O199" s="226">
        <f>IF(O$77=0,0,O$77/NMM_fec!O$77)</f>
        <v>2.0921653313214699</v>
      </c>
      <c r="P199" s="226">
        <f>IF(P$77=0,0,P$77/NMM_fec!P$77)</f>
        <v>2.0845267555100673</v>
      </c>
      <c r="Q199" s="226">
        <f>IF(Q$77=0,0,Q$77/NMM_fec!Q$77)</f>
        <v>2.1244794969127843</v>
      </c>
    </row>
    <row r="200" spans="1:17" x14ac:dyDescent="0.25">
      <c r="A200" s="72" t="s">
        <v>207</v>
      </c>
      <c r="B200" s="258">
        <f>IF(B$87=0,0,B$87/NMM_fec!B$87)</f>
        <v>1.3222302551968648</v>
      </c>
      <c r="C200" s="258">
        <f>IF(C$87=0,0,C$87/NMM_fec!C$87)</f>
        <v>0.97421982150738262</v>
      </c>
      <c r="D200" s="258">
        <f>IF(D$87=0,0,D$87/NMM_fec!D$87)</f>
        <v>1.2798808794635896</v>
      </c>
      <c r="E200" s="258">
        <f>IF(E$87=0,0,E$87/NMM_fec!E$87)</f>
        <v>1.1815593480533586</v>
      </c>
      <c r="F200" s="258">
        <f>IF(F$87=0,0,F$87/NMM_fec!F$87)</f>
        <v>1.2135951498662345</v>
      </c>
      <c r="G200" s="258">
        <f>IF(G$87=0,0,G$87/NMM_fec!G$87)</f>
        <v>1.28159778720942</v>
      </c>
      <c r="H200" s="258">
        <f>IF(H$87=0,0,H$87/NMM_fec!H$87)</f>
        <v>1.3132300843828606</v>
      </c>
      <c r="I200" s="258">
        <f>IF(I$87=0,0,I$87/NMM_fec!I$87)</f>
        <v>1.1589086334569678</v>
      </c>
      <c r="J200" s="258">
        <f>IF(J$87=0,0,J$87/NMM_fec!J$87)</f>
        <v>0.76544043161658681</v>
      </c>
      <c r="K200" s="258">
        <f>IF(K$87=0,0,K$87/NMM_fec!K$87)</f>
        <v>1.1289282546434012</v>
      </c>
      <c r="L200" s="258">
        <f>IF(L$87=0,0,L$87/NMM_fec!L$87)</f>
        <v>1.2990977981572858</v>
      </c>
      <c r="M200" s="258">
        <f>IF(M$87=0,0,M$87/NMM_fec!M$87)</f>
        <v>1.4526443701329657</v>
      </c>
      <c r="N200" s="258">
        <f>IF(N$87=0,0,N$87/NMM_fec!N$87)</f>
        <v>1.3687772172294002</v>
      </c>
      <c r="O200" s="258">
        <f>IF(O$87=0,0,O$87/NMM_fec!O$87)</f>
        <v>0.85989539096469159</v>
      </c>
      <c r="P200" s="258">
        <f>IF(P$87=0,0,P$87/NMM_fec!P$87)</f>
        <v>0.78676875209321195</v>
      </c>
      <c r="Q200" s="258">
        <f>IF(Q$87=0,0,Q$87/NMM_fec!Q$87)</f>
        <v>1.0695186937633312</v>
      </c>
    </row>
    <row r="201" spans="1:17" x14ac:dyDescent="0.2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</row>
    <row r="202" spans="1:17" x14ac:dyDescent="0.25">
      <c r="A202" s="78" t="s">
        <v>228</v>
      </c>
      <c r="B202" s="230">
        <f>IF(B$97=0,0,(B$97-B$125)/NMM_fec!B$97)</f>
        <v>1.4577768342367254</v>
      </c>
      <c r="C202" s="230">
        <f>IF(C$97=0,0,(C$97-C$125)/NMM_fec!C$97)</f>
        <v>1.0821878538554428</v>
      </c>
      <c r="D202" s="230">
        <f>IF(D$97=0,0,(D$97-D$125)/NMM_fec!D$97)</f>
        <v>1.4137410937769221</v>
      </c>
      <c r="E202" s="230">
        <f>IF(E$97=0,0,(E$97-E$125)/NMM_fec!E$97)</f>
        <v>1.3078191030656299</v>
      </c>
      <c r="F202" s="230">
        <f>IF(F$97=0,0,(F$97-F$125)/NMM_fec!F$97)</f>
        <v>1.3337380817600635</v>
      </c>
      <c r="G202" s="230">
        <f>IF(G$97=0,0,(G$97-G$125)/NMM_fec!G$97)</f>
        <v>1.3990731365707325</v>
      </c>
      <c r="H202" s="230">
        <f>IF(H$97=0,0,(H$97-H$125)/NMM_fec!H$97)</f>
        <v>1.4461937812866186</v>
      </c>
      <c r="I202" s="230">
        <f>IF(I$97=0,0,(I$97-I$125)/NMM_fec!I$97)</f>
        <v>1.2877424538235804</v>
      </c>
      <c r="J202" s="230">
        <f>IF(J$97=0,0,(J$97-J$125)/NMM_fec!J$97)</f>
        <v>0.82524686259138935</v>
      </c>
      <c r="K202" s="230">
        <f>IF(K$97=0,0,(K$97-K$125)/NMM_fec!K$97)</f>
        <v>1.1907416595219611</v>
      </c>
      <c r="L202" s="230">
        <f>IF(L$97=0,0,(L$97-L$125)/NMM_fec!L$97)</f>
        <v>1.3322275416385836</v>
      </c>
      <c r="M202" s="230">
        <f>IF(M$97=0,0,(M$97-M$125)/NMM_fec!M$97)</f>
        <v>1.4326999317727052</v>
      </c>
      <c r="N202" s="230">
        <f>IF(N$97=0,0,(N$97-N$125)/NMM_fec!N$97)</f>
        <v>1.3346495589042056</v>
      </c>
      <c r="O202" s="230">
        <f>IF(O$97=0,0,(O$97-O$125)/NMM_fec!O$97)</f>
        <v>0.94454065194023973</v>
      </c>
      <c r="P202" s="230">
        <f>IF(P$97=0,0,(P$97-P$125)/NMM_fec!P$97)</f>
        <v>0.85718472115164912</v>
      </c>
      <c r="Q202" s="230">
        <f>IF(Q$97=0,0,(Q$97-Q$125)/NMM_fec!Q$97)</f>
        <v>1.0912091965249573</v>
      </c>
    </row>
    <row r="203" spans="1:17" x14ac:dyDescent="0.25">
      <c r="A203" s="132" t="s">
        <v>83</v>
      </c>
      <c r="B203" s="229">
        <f>IF(B$98=0,0,B$98/NMM_fec!B$98)</f>
        <v>0</v>
      </c>
      <c r="C203" s="229">
        <f>IF(C$98=0,0,C$98/NMM_fec!C$98)</f>
        <v>0</v>
      </c>
      <c r="D203" s="229">
        <f>IF(D$98=0,0,D$98/NMM_fec!D$98)</f>
        <v>0</v>
      </c>
      <c r="E203" s="229">
        <f>IF(E$98=0,0,E$98/NMM_fec!E$98)</f>
        <v>0</v>
      </c>
      <c r="F203" s="229">
        <f>IF(F$98=0,0,F$98/NMM_fec!F$98)</f>
        <v>0</v>
      </c>
      <c r="G203" s="229">
        <f>IF(G$98=0,0,G$98/NMM_fec!G$98)</f>
        <v>0</v>
      </c>
      <c r="H203" s="229">
        <f>IF(H$98=0,0,H$98/NMM_fec!H$98)</f>
        <v>0</v>
      </c>
      <c r="I203" s="229">
        <f>IF(I$98=0,0,I$98/NMM_fec!I$98)</f>
        <v>0</v>
      </c>
      <c r="J203" s="229">
        <f>IF(J$98=0,0,J$98/NMM_fec!J$98)</f>
        <v>0</v>
      </c>
      <c r="K203" s="229">
        <f>IF(K$98=0,0,K$98/NMM_fec!K$98)</f>
        <v>0</v>
      </c>
      <c r="L203" s="229">
        <f>IF(L$98=0,0,L$98/NMM_fec!L$98)</f>
        <v>0</v>
      </c>
      <c r="M203" s="229">
        <f>IF(M$98=0,0,M$98/NMM_fec!M$98)</f>
        <v>0</v>
      </c>
      <c r="N203" s="229">
        <f>IF(N$98=0,0,N$98/NMM_fec!N$98)</f>
        <v>0</v>
      </c>
      <c r="O203" s="229">
        <f>IF(O$98=0,0,O$98/NMM_fec!O$98)</f>
        <v>0</v>
      </c>
      <c r="P203" s="229">
        <f>IF(P$98=0,0,P$98/NMM_fec!P$98)</f>
        <v>0</v>
      </c>
      <c r="Q203" s="229">
        <f>IF(Q$98=0,0,Q$98/NMM_fec!Q$98)</f>
        <v>0</v>
      </c>
    </row>
    <row r="204" spans="1:17" x14ac:dyDescent="0.25">
      <c r="A204" s="76" t="s">
        <v>82</v>
      </c>
      <c r="B204" s="228">
        <f>IF(B$99=0,0,B$99/NMM_fec!B$99)</f>
        <v>0</v>
      </c>
      <c r="C204" s="228">
        <f>IF(C$99=0,0,C$99/NMM_fec!C$99)</f>
        <v>0</v>
      </c>
      <c r="D204" s="228">
        <f>IF(D$99=0,0,D$99/NMM_fec!D$99)</f>
        <v>0</v>
      </c>
      <c r="E204" s="228">
        <f>IF(E$99=0,0,E$99/NMM_fec!E$99)</f>
        <v>0</v>
      </c>
      <c r="F204" s="228">
        <f>IF(F$99=0,0,F$99/NMM_fec!F$99)</f>
        <v>0</v>
      </c>
      <c r="G204" s="228">
        <f>IF(G$99=0,0,G$99/NMM_fec!G$99)</f>
        <v>0</v>
      </c>
      <c r="H204" s="228">
        <f>IF(H$99=0,0,H$99/NMM_fec!H$99)</f>
        <v>0</v>
      </c>
      <c r="I204" s="228">
        <f>IF(I$99=0,0,I$99/NMM_fec!I$99)</f>
        <v>0</v>
      </c>
      <c r="J204" s="228">
        <f>IF(J$99=0,0,J$99/NMM_fec!J$99)</f>
        <v>0</v>
      </c>
      <c r="K204" s="228">
        <f>IF(K$99=0,0,K$99/NMM_fec!K$99)</f>
        <v>0</v>
      </c>
      <c r="L204" s="228">
        <f>IF(L$99=0,0,L$99/NMM_fec!L$99)</f>
        <v>0</v>
      </c>
      <c r="M204" s="228">
        <f>IF(M$99=0,0,M$99/NMM_fec!M$99)</f>
        <v>0</v>
      </c>
      <c r="N204" s="228">
        <f>IF(N$99=0,0,N$99/NMM_fec!N$99)</f>
        <v>0</v>
      </c>
      <c r="O204" s="228">
        <f>IF(O$99=0,0,O$99/NMM_fec!O$99)</f>
        <v>0</v>
      </c>
      <c r="P204" s="228">
        <f>IF(P$99=0,0,P$99/NMM_fec!P$99)</f>
        <v>0</v>
      </c>
      <c r="Q204" s="228">
        <f>IF(Q$99=0,0,Q$99/NMM_fec!Q$99)</f>
        <v>0</v>
      </c>
    </row>
    <row r="205" spans="1:17" x14ac:dyDescent="0.25">
      <c r="A205" s="76" t="s">
        <v>81</v>
      </c>
      <c r="B205" s="228">
        <f>IF(B$100=0,0,B$100/NMM_fec!B$100)</f>
        <v>0</v>
      </c>
      <c r="C205" s="228">
        <f>IF(C$100=0,0,C$100/NMM_fec!C$100)</f>
        <v>0</v>
      </c>
      <c r="D205" s="228">
        <f>IF(D$100=0,0,D$100/NMM_fec!D$100)</f>
        <v>0</v>
      </c>
      <c r="E205" s="228">
        <f>IF(E$100=0,0,E$100/NMM_fec!E$100)</f>
        <v>0</v>
      </c>
      <c r="F205" s="228">
        <f>IF(F$100=0,0,F$100/NMM_fec!F$100)</f>
        <v>0</v>
      </c>
      <c r="G205" s="228">
        <f>IF(G$100=0,0,G$100/NMM_fec!G$100)</f>
        <v>0</v>
      </c>
      <c r="H205" s="228">
        <f>IF(H$100=0,0,H$100/NMM_fec!H$100)</f>
        <v>0</v>
      </c>
      <c r="I205" s="228">
        <f>IF(I$100=0,0,I$100/NMM_fec!I$100)</f>
        <v>0</v>
      </c>
      <c r="J205" s="228">
        <f>IF(J$100=0,0,J$100/NMM_fec!J$100)</f>
        <v>0</v>
      </c>
      <c r="K205" s="228">
        <f>IF(K$100=0,0,K$100/NMM_fec!K$100)</f>
        <v>0</v>
      </c>
      <c r="L205" s="228">
        <f>IF(L$100=0,0,L$100/NMM_fec!L$100)</f>
        <v>0</v>
      </c>
      <c r="M205" s="228">
        <f>IF(M$100=0,0,M$100/NMM_fec!M$100)</f>
        <v>0</v>
      </c>
      <c r="N205" s="228">
        <f>IF(N$100=0,0,N$100/NMM_fec!N$100)</f>
        <v>0</v>
      </c>
      <c r="O205" s="228">
        <f>IF(O$100=0,0,O$100/NMM_fec!O$100)</f>
        <v>0</v>
      </c>
      <c r="P205" s="228">
        <f>IF(P$100=0,0,P$100/NMM_fec!P$100)</f>
        <v>0</v>
      </c>
      <c r="Q205" s="228">
        <f>IF(Q$100=0,0,Q$100/NMM_fec!Q$100)</f>
        <v>0</v>
      </c>
    </row>
    <row r="206" spans="1:17" x14ac:dyDescent="0.25">
      <c r="A206" s="76" t="s">
        <v>80</v>
      </c>
      <c r="B206" s="228">
        <f>IF(B$101=0,0,B$101/NMM_fec!B$101)</f>
        <v>0</v>
      </c>
      <c r="C206" s="228">
        <f>IF(C$101=0,0,C$101/NMM_fec!C$101)</f>
        <v>0</v>
      </c>
      <c r="D206" s="228">
        <f>IF(D$101=0,0,D$101/NMM_fec!D$101)</f>
        <v>0</v>
      </c>
      <c r="E206" s="228">
        <f>IF(E$101=0,0,E$101/NMM_fec!E$101)</f>
        <v>0</v>
      </c>
      <c r="F206" s="228">
        <f>IF(F$101=0,0,F$101/NMM_fec!F$101)</f>
        <v>0</v>
      </c>
      <c r="G206" s="228">
        <f>IF(G$101=0,0,G$101/NMM_fec!G$101)</f>
        <v>0</v>
      </c>
      <c r="H206" s="228">
        <f>IF(H$101=0,0,H$101/NMM_fec!H$101)</f>
        <v>0</v>
      </c>
      <c r="I206" s="228">
        <f>IF(I$101=0,0,I$101/NMM_fec!I$101)</f>
        <v>0</v>
      </c>
      <c r="J206" s="228">
        <f>IF(J$101=0,0,J$101/NMM_fec!J$101)</f>
        <v>0</v>
      </c>
      <c r="K206" s="228">
        <f>IF(K$101=0,0,K$101/NMM_fec!K$101)</f>
        <v>0</v>
      </c>
      <c r="L206" s="228">
        <f>IF(L$101=0,0,L$101/NMM_fec!L$101)</f>
        <v>0</v>
      </c>
      <c r="M206" s="228">
        <f>IF(M$101=0,0,M$101/NMM_fec!M$101)</f>
        <v>0</v>
      </c>
      <c r="N206" s="228">
        <f>IF(N$101=0,0,N$101/NMM_fec!N$101)</f>
        <v>0</v>
      </c>
      <c r="O206" s="228">
        <f>IF(O$101=0,0,O$101/NMM_fec!O$101)</f>
        <v>0</v>
      </c>
      <c r="P206" s="228">
        <f>IF(P$101=0,0,P$101/NMM_fec!P$101)</f>
        <v>0</v>
      </c>
      <c r="Q206" s="228">
        <f>IF(Q$101=0,0,Q$101/NMM_fec!Q$101)</f>
        <v>0</v>
      </c>
    </row>
    <row r="207" spans="1:17" x14ac:dyDescent="0.25">
      <c r="A207" s="129" t="s">
        <v>79</v>
      </c>
      <c r="B207" s="227">
        <f>IF(B$102=0,0,B$102/NMM_fec!B$102)</f>
        <v>1.3251222</v>
      </c>
      <c r="C207" s="227">
        <f>IF(C$102=0,0,C$102/NMM_fec!C$102)</f>
        <v>1.3251222000000002</v>
      </c>
      <c r="D207" s="227">
        <f>IF(D$102=0,0,D$102/NMM_fec!D$102)</f>
        <v>1.3251221999999998</v>
      </c>
      <c r="E207" s="227">
        <f>IF(E$102=0,0,E$102/NMM_fec!E$102)</f>
        <v>1.3251222000000002</v>
      </c>
      <c r="F207" s="227">
        <f>IF(F$102=0,0,F$102/NMM_fec!F$102)</f>
        <v>1.3251222</v>
      </c>
      <c r="G207" s="227">
        <f>IF(G$102=0,0,G$102/NMM_fec!G$102)</f>
        <v>1.3251222000000002</v>
      </c>
      <c r="H207" s="227">
        <f>IF(H$102=0,0,H$102/NMM_fec!H$102)</f>
        <v>1.3251222000000002</v>
      </c>
      <c r="I207" s="227">
        <f>IF(I$102=0,0,I$102/NMM_fec!I$102)</f>
        <v>1.3251222</v>
      </c>
      <c r="J207" s="227">
        <f>IF(J$102=0,0,J$102/NMM_fec!J$102)</f>
        <v>1.3251222</v>
      </c>
      <c r="K207" s="227">
        <f>IF(K$102=0,0,K$102/NMM_fec!K$102)</f>
        <v>1.3251222</v>
      </c>
      <c r="L207" s="227">
        <f>IF(L$102=0,0,L$102/NMM_fec!L$102)</f>
        <v>1.3251222</v>
      </c>
      <c r="M207" s="227">
        <f>IF(M$102=0,0,M$102/NMM_fec!M$102)</f>
        <v>1.3251222</v>
      </c>
      <c r="N207" s="227">
        <f>IF(N$102=0,0,N$102/NMM_fec!N$102)</f>
        <v>1.3251222</v>
      </c>
      <c r="O207" s="227">
        <f>IF(O$102=0,0,O$102/NMM_fec!O$102)</f>
        <v>1.3251222</v>
      </c>
      <c r="P207" s="227">
        <f>IF(P$102=0,0,P$102/NMM_fec!P$102)</f>
        <v>1.3251222000000002</v>
      </c>
      <c r="Q207" s="227">
        <f>IF(Q$102=0,0,Q$102/NMM_fec!Q$102)</f>
        <v>1.3251222000000002</v>
      </c>
    </row>
    <row r="208" spans="1:17" x14ac:dyDescent="0.25">
      <c r="A208" s="127" t="s">
        <v>206</v>
      </c>
      <c r="B208" s="226">
        <f>IF(B$107=0,0,B$107/NMM_fec!B$107)</f>
        <v>2.1231565793391716</v>
      </c>
      <c r="C208" s="226">
        <f>IF(C$107=0,0,C$107/NMM_fec!C$107)</f>
        <v>1.786430630097682</v>
      </c>
      <c r="D208" s="226">
        <f>IF(D$107=0,0,D$107/NMM_fec!D$107)</f>
        <v>2.0965164654999358</v>
      </c>
      <c r="E208" s="226">
        <f>IF(E$107=0,0,E$107/NMM_fec!E$107)</f>
        <v>2.0009694977448076</v>
      </c>
      <c r="F208" s="226">
        <f>IF(F$107=0,0,F$107/NMM_fec!F$107)</f>
        <v>2.0253386462192999</v>
      </c>
      <c r="G208" s="226">
        <f>IF(G$107=0,0,G$107/NMM_fec!G$107)</f>
        <v>2.074300440600561</v>
      </c>
      <c r="H208" s="226">
        <f>IF(H$107=0,0,H$107/NMM_fec!H$107)</f>
        <v>2.1225968081849769</v>
      </c>
      <c r="I208" s="226">
        <f>IF(I$107=0,0,I$107/NMM_fec!I$107)</f>
        <v>1.987640532802001</v>
      </c>
      <c r="J208" s="226">
        <f>IF(J$107=0,0,J$107/NMM_fec!J$107)</f>
        <v>1.4798803535231271</v>
      </c>
      <c r="K208" s="226">
        <f>IF(K$107=0,0,K$107/NMM_fec!K$107)</f>
        <v>1.857750391198862</v>
      </c>
      <c r="L208" s="226">
        <f>IF(L$107=0,0,L$107/NMM_fec!L$107)</f>
        <v>1.9545411134292014</v>
      </c>
      <c r="M208" s="226">
        <f>IF(M$107=0,0,M$107/NMM_fec!M$107)</f>
        <v>1.9500078640746905</v>
      </c>
      <c r="N208" s="226">
        <f>IF(N$107=0,0,N$107/NMM_fec!N$107)</f>
        <v>1.8906039489356632</v>
      </c>
      <c r="O208" s="226">
        <f>IF(O$107=0,0,O$107/NMM_fec!O$107)</f>
        <v>1.6250511487158501</v>
      </c>
      <c r="P208" s="226">
        <f>IF(P$107=0,0,P$107/NMM_fec!P$107)</f>
        <v>1.5166322718025393</v>
      </c>
      <c r="Q208" s="226">
        <f>IF(Q$107=0,0,Q$107/NMM_fec!Q$107)</f>
        <v>1.7757925306938993</v>
      </c>
    </row>
    <row r="209" spans="1:17" x14ac:dyDescent="0.25">
      <c r="A209" s="127" t="s">
        <v>205</v>
      </c>
      <c r="B209" s="226">
        <f>IF(B$115=0,0,B$115/NMM_fec!B$115)</f>
        <v>0</v>
      </c>
      <c r="C209" s="226">
        <f>IF(C$115=0,0,C$115/NMM_fec!C$115)</f>
        <v>0</v>
      </c>
      <c r="D209" s="226">
        <f>IF(D$115=0,0,D$115/NMM_fec!D$115)</f>
        <v>0</v>
      </c>
      <c r="E209" s="226">
        <f>IF(E$115=0,0,E$115/NMM_fec!E$115)</f>
        <v>0</v>
      </c>
      <c r="F209" s="226">
        <f>IF(F$115=0,0,F$115/NMM_fec!F$115)</f>
        <v>0</v>
      </c>
      <c r="G209" s="226">
        <f>IF(G$115=0,0,G$115/NMM_fec!G$115)</f>
        <v>0</v>
      </c>
      <c r="H209" s="226">
        <f>IF(H$115=0,0,H$115/NMM_fec!H$115)</f>
        <v>0</v>
      </c>
      <c r="I209" s="226">
        <f>IF(I$115=0,0,I$115/NMM_fec!I$115)</f>
        <v>0</v>
      </c>
      <c r="J209" s="226">
        <f>IF(J$115=0,0,J$115/NMM_fec!J$115)</f>
        <v>0</v>
      </c>
      <c r="K209" s="226">
        <f>IF(K$115=0,0,K$115/NMM_fec!K$115)</f>
        <v>0</v>
      </c>
      <c r="L209" s="226">
        <f>IF(L$115=0,0,L$115/NMM_fec!L$115)</f>
        <v>0</v>
      </c>
      <c r="M209" s="226">
        <f>IF(M$115=0,0,M$115/NMM_fec!M$115)</f>
        <v>0</v>
      </c>
      <c r="N209" s="226">
        <f>IF(N$115=0,0,N$115/NMM_fec!N$115)</f>
        <v>0</v>
      </c>
      <c r="O209" s="226">
        <f>IF(O$115=0,0,O$115/NMM_fec!O$115)</f>
        <v>0</v>
      </c>
      <c r="P209" s="226">
        <f>IF(P$115=0,0,P$115/NMM_fec!P$115)</f>
        <v>0</v>
      </c>
      <c r="Q209" s="226">
        <f>IF(Q$115=0,0,Q$115/NMM_fec!Q$115)</f>
        <v>0</v>
      </c>
    </row>
    <row r="210" spans="1:17" x14ac:dyDescent="0.25">
      <c r="A210" s="127" t="s">
        <v>204</v>
      </c>
      <c r="B210" s="226">
        <f>IF(B$116=0,0,B$116/NMM_fec!B$116)</f>
        <v>1.2437121044774455</v>
      </c>
      <c r="C210" s="226">
        <f>IF(C$116=0,0,C$116/NMM_fec!C$116)</f>
        <v>0.89627163440952462</v>
      </c>
      <c r="D210" s="226">
        <f>IF(D$116=0,0,D$116/NMM_fec!D$116)</f>
        <v>1.1379837275689724</v>
      </c>
      <c r="E210" s="226">
        <f>IF(E$116=0,0,E$116/NMM_fec!E$116)</f>
        <v>1.0935458355268057</v>
      </c>
      <c r="F210" s="226">
        <f>IF(F$116=0,0,F$116/NMM_fec!F$116)</f>
        <v>1.0549039222512224</v>
      </c>
      <c r="G210" s="226">
        <f>IF(G$116=0,0,G$116/NMM_fec!G$116)</f>
        <v>1.1186446450205969</v>
      </c>
      <c r="H210" s="226">
        <f>IF(H$116=0,0,H$116/NMM_fec!H$116)</f>
        <v>1.1484753656887412</v>
      </c>
      <c r="I210" s="226">
        <f>IF(I$116=0,0,I$116/NMM_fec!I$116)</f>
        <v>1.0638233678070395</v>
      </c>
      <c r="J210" s="226">
        <f>IF(J$116=0,0,J$116/NMM_fec!J$116)</f>
        <v>0.67313049239669254</v>
      </c>
      <c r="K210" s="226">
        <f>IF(K$116=0,0,K$116/NMM_fec!K$116)</f>
        <v>0.97627701644833409</v>
      </c>
      <c r="L210" s="226">
        <f>IF(L$116=0,0,L$116/NMM_fec!L$116)</f>
        <v>1.1351336952756577</v>
      </c>
      <c r="M210" s="226">
        <f>IF(M$116=0,0,M$116/NMM_fec!M$116)</f>
        <v>1.3371482414090121</v>
      </c>
      <c r="N210" s="226">
        <f>IF(N$116=0,0,N$116/NMM_fec!N$116)</f>
        <v>1.2205890749585773</v>
      </c>
      <c r="O210" s="226">
        <f>IF(O$116=0,0,O$116/NMM_fec!O$116)</f>
        <v>0.81233028500646465</v>
      </c>
      <c r="P210" s="226">
        <f>IF(P$116=0,0,P$116/NMM_fec!P$116)</f>
        <v>0.74888513998747908</v>
      </c>
      <c r="Q210" s="226">
        <f>IF(Q$116=0,0,Q$116/NMM_fec!Q$116)</f>
        <v>0.87404352703178678</v>
      </c>
    </row>
    <row r="211" spans="1:17" x14ac:dyDescent="0.25">
      <c r="A211" s="72" t="s">
        <v>203</v>
      </c>
      <c r="B211" s="224">
        <f>IF(B$124=0,0,B$124/NMM_fec!B$124)</f>
        <v>0</v>
      </c>
      <c r="C211" s="224">
        <f>IF(C$124=0,0,C$124/NMM_fec!C$124)</f>
        <v>0</v>
      </c>
      <c r="D211" s="224">
        <f>IF(D$124=0,0,D$124/NMM_fec!D$124)</f>
        <v>0</v>
      </c>
      <c r="E211" s="224">
        <f>IF(E$124=0,0,E$124/NMM_fec!E$124)</f>
        <v>0</v>
      </c>
      <c r="F211" s="224">
        <f>IF(F$124=0,0,F$124/NMM_fec!F$124)</f>
        <v>0</v>
      </c>
      <c r="G211" s="224">
        <f>IF(G$124=0,0,G$124/NMM_fec!G$124)</f>
        <v>0</v>
      </c>
      <c r="H211" s="224">
        <f>IF(H$124=0,0,H$124/NMM_fec!H$124)</f>
        <v>0</v>
      </c>
      <c r="I211" s="224">
        <f>IF(I$124=0,0,I$124/NMM_fec!I$124)</f>
        <v>0</v>
      </c>
      <c r="J211" s="224">
        <f>IF(J$124=0,0,J$124/NMM_fec!J$124)</f>
        <v>0</v>
      </c>
      <c r="K211" s="224">
        <f>IF(K$124=0,0,K$124/NMM_fec!K$124)</f>
        <v>0</v>
      </c>
      <c r="L211" s="224">
        <f>IF(L$124=0,0,L$124/NMM_fec!L$124)</f>
        <v>0</v>
      </c>
      <c r="M211" s="224">
        <f>IF(M$124=0,0,M$124/NMM_fec!M$124)</f>
        <v>0</v>
      </c>
      <c r="N211" s="224">
        <f>IF(N$124=0,0,N$124/NMM_fec!N$124)</f>
        <v>0</v>
      </c>
      <c r="O211" s="224">
        <f>IF(O$124=0,0,O$124/NMM_fec!O$124)</f>
        <v>0</v>
      </c>
      <c r="P211" s="224">
        <f>IF(P$124=0,0,P$124/NMM_fec!P$124)</f>
        <v>0</v>
      </c>
      <c r="Q211" s="224">
        <f>IF(Q$124=0,0,Q$124/NMM_fec!Q$124)</f>
        <v>0</v>
      </c>
    </row>
  </sheetData>
  <pageMargins left="0.39370078740157483" right="0.39370078740157483" top="0.39370078740157483" bottom="0.39370078740157483" header="0.31496062992125984" footer="0.31496062992125984"/>
  <pageSetup paperSize="9" scale="34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4" tint="0.39997558519241921"/>
    <pageSetUpPr fitToPage="1"/>
  </sheetPr>
  <dimension ref="A1:Q7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371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271"/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</row>
    <row r="3" spans="1:17" x14ac:dyDescent="0.25">
      <c r="A3" s="31" t="s">
        <v>78</v>
      </c>
      <c r="B3" s="46">
        <f>SUM(B4,B7)</f>
        <v>7139.1490443700468</v>
      </c>
      <c r="C3" s="46">
        <f t="shared" ref="C3:Q3" si="0">SUM(C4,C7)</f>
        <v>7194.994904314347</v>
      </c>
      <c r="D3" s="46">
        <f t="shared" si="0"/>
        <v>6532.753693548565</v>
      </c>
      <c r="E3" s="46">
        <f t="shared" si="0"/>
        <v>6117.1235391959908</v>
      </c>
      <c r="F3" s="46">
        <f t="shared" si="0"/>
        <v>5655.8577180630018</v>
      </c>
      <c r="G3" s="46">
        <f t="shared" si="0"/>
        <v>5253.2410279855012</v>
      </c>
      <c r="H3" s="46">
        <f t="shared" si="0"/>
        <v>5236.8118288733585</v>
      </c>
      <c r="I3" s="46">
        <f t="shared" si="0"/>
        <v>5112.8737034777305</v>
      </c>
      <c r="J3" s="46">
        <f t="shared" si="0"/>
        <v>4564.0422052558661</v>
      </c>
      <c r="K3" s="46">
        <f t="shared" si="0"/>
        <v>4358.9167574610519</v>
      </c>
      <c r="L3" s="46">
        <f t="shared" si="0"/>
        <v>4357.8999999999996</v>
      </c>
      <c r="M3" s="46">
        <f t="shared" si="0"/>
        <v>4404.189206895906</v>
      </c>
      <c r="N3" s="46">
        <f t="shared" si="0"/>
        <v>4160.9103078982598</v>
      </c>
      <c r="O3" s="46">
        <f t="shared" si="0"/>
        <v>3840.463340792418</v>
      </c>
      <c r="P3" s="46">
        <f t="shared" si="0"/>
        <v>4115.2654747024608</v>
      </c>
      <c r="Q3" s="46">
        <f t="shared" si="0"/>
        <v>4266.0362404001207</v>
      </c>
    </row>
    <row r="4" spans="1:17" x14ac:dyDescent="0.25">
      <c r="A4" s="269" t="s">
        <v>234</v>
      </c>
      <c r="B4" s="214">
        <f>SUM(B5:B6)</f>
        <v>5635.2502436750428</v>
      </c>
      <c r="C4" s="214">
        <f t="shared" ref="C4:Q4" si="1">SUM(C5:C6)</f>
        <v>5729.0227607292491</v>
      </c>
      <c r="D4" s="214">
        <f t="shared" si="1"/>
        <v>5149.6728492458442</v>
      </c>
      <c r="E4" s="214">
        <f t="shared" si="1"/>
        <v>4821.6793035664141</v>
      </c>
      <c r="F4" s="214">
        <f t="shared" si="1"/>
        <v>4348.2333182610946</v>
      </c>
      <c r="G4" s="214">
        <f t="shared" si="1"/>
        <v>3980.8858265573808</v>
      </c>
      <c r="H4" s="214">
        <f t="shared" si="1"/>
        <v>4007.0521561274927</v>
      </c>
      <c r="I4" s="214">
        <f t="shared" si="1"/>
        <v>3891.7901572889632</v>
      </c>
      <c r="J4" s="214">
        <f t="shared" si="1"/>
        <v>3406.0016457133333</v>
      </c>
      <c r="K4" s="214">
        <f t="shared" si="1"/>
        <v>3326.7811611946672</v>
      </c>
      <c r="L4" s="214">
        <f t="shared" si="1"/>
        <v>3515.3</v>
      </c>
      <c r="M4" s="214">
        <f t="shared" si="1"/>
        <v>3551.6537820788799</v>
      </c>
      <c r="N4" s="214">
        <f t="shared" si="1"/>
        <v>3366.8897813476128</v>
      </c>
      <c r="O4" s="214">
        <f t="shared" si="1"/>
        <v>3160.5458294940986</v>
      </c>
      <c r="P4" s="214">
        <f t="shared" si="1"/>
        <v>3436.7697407749579</v>
      </c>
      <c r="Q4" s="214">
        <f t="shared" si="1"/>
        <v>3591.8809842666742</v>
      </c>
    </row>
    <row r="5" spans="1:17" x14ac:dyDescent="0.25">
      <c r="A5" s="268" t="s">
        <v>35</v>
      </c>
      <c r="B5" s="214">
        <v>840.9291189000005</v>
      </c>
      <c r="C5" s="214">
        <v>838.83777467240589</v>
      </c>
      <c r="D5" s="214">
        <v>762.934323525114</v>
      </c>
      <c r="E5" s="214">
        <v>715.7122363499675</v>
      </c>
      <c r="F5" s="214">
        <v>636.85836757902223</v>
      </c>
      <c r="G5" s="214">
        <v>575.2572470370344</v>
      </c>
      <c r="H5" s="214">
        <v>579.30870012497405</v>
      </c>
      <c r="I5" s="214">
        <v>592.64503167854582</v>
      </c>
      <c r="J5" s="214">
        <v>500.36388645225389</v>
      </c>
      <c r="K5" s="214">
        <v>320.00837736470618</v>
      </c>
      <c r="L5" s="214">
        <v>748.78018978290606</v>
      </c>
      <c r="M5" s="214">
        <v>586.28489614012801</v>
      </c>
      <c r="N5" s="214">
        <v>377.81266077826967</v>
      </c>
      <c r="O5" s="214">
        <v>462.28056273014289</v>
      </c>
      <c r="P5" s="214">
        <v>622.77938784754815</v>
      </c>
      <c r="Q5" s="214">
        <v>786.32505422864494</v>
      </c>
    </row>
    <row r="6" spans="1:17" x14ac:dyDescent="0.25">
      <c r="A6" s="268" t="s">
        <v>56</v>
      </c>
      <c r="B6" s="214">
        <v>4794.3211247750423</v>
      </c>
      <c r="C6" s="214">
        <v>4890.1849860568436</v>
      </c>
      <c r="D6" s="214">
        <v>4386.7385257207297</v>
      </c>
      <c r="E6" s="214">
        <v>4105.9670672164466</v>
      </c>
      <c r="F6" s="214">
        <v>3711.3749506820723</v>
      </c>
      <c r="G6" s="214">
        <v>3405.6285795203466</v>
      </c>
      <c r="H6" s="214">
        <v>3427.7434560025185</v>
      </c>
      <c r="I6" s="214">
        <v>3299.1451256104174</v>
      </c>
      <c r="J6" s="214">
        <v>2905.6377592610793</v>
      </c>
      <c r="K6" s="214">
        <v>3006.7727838299611</v>
      </c>
      <c r="L6" s="214">
        <v>2766.5198102170943</v>
      </c>
      <c r="M6" s="214">
        <v>2965.3688859387521</v>
      </c>
      <c r="N6" s="214">
        <v>2989.0771205693432</v>
      </c>
      <c r="O6" s="214">
        <v>2698.2652667639559</v>
      </c>
      <c r="P6" s="214">
        <v>2813.9903529274097</v>
      </c>
      <c r="Q6" s="214">
        <v>2805.5559300380291</v>
      </c>
    </row>
    <row r="7" spans="1:17" x14ac:dyDescent="0.25">
      <c r="A7" s="223" t="s">
        <v>55</v>
      </c>
      <c r="B7" s="213">
        <v>1503.898800695004</v>
      </c>
      <c r="C7" s="213">
        <v>1465.9721435850979</v>
      </c>
      <c r="D7" s="213">
        <v>1383.0808443027208</v>
      </c>
      <c r="E7" s="213">
        <v>1295.4442356295767</v>
      </c>
      <c r="F7" s="213">
        <v>1307.6243998019072</v>
      </c>
      <c r="G7" s="213">
        <v>1272.3552014281204</v>
      </c>
      <c r="H7" s="213">
        <v>1229.7596727458658</v>
      </c>
      <c r="I7" s="213">
        <v>1221.0835461887673</v>
      </c>
      <c r="J7" s="213">
        <v>1158.0405595425327</v>
      </c>
      <c r="K7" s="213">
        <v>1032.1355962663847</v>
      </c>
      <c r="L7" s="213">
        <v>842.59999999999945</v>
      </c>
      <c r="M7" s="213">
        <v>852.53542481702607</v>
      </c>
      <c r="N7" s="213">
        <v>794.02052655064699</v>
      </c>
      <c r="O7" s="213">
        <v>679.91751129831937</v>
      </c>
      <c r="P7" s="213">
        <v>678.4957339275029</v>
      </c>
      <c r="Q7" s="213">
        <v>674.15525613344653</v>
      </c>
    </row>
    <row r="8" spans="1:17" x14ac:dyDescent="0.25">
      <c r="A8" s="63"/>
      <c r="B8" s="267"/>
      <c r="C8" s="267"/>
      <c r="D8" s="267"/>
      <c r="E8" s="267"/>
      <c r="F8" s="267"/>
      <c r="G8" s="267"/>
      <c r="H8" s="267"/>
      <c r="I8" s="267"/>
      <c r="J8" s="267"/>
      <c r="K8" s="267"/>
      <c r="L8" s="267"/>
      <c r="M8" s="267"/>
      <c r="N8" s="267"/>
      <c r="O8" s="267"/>
      <c r="P8" s="267"/>
      <c r="Q8" s="267"/>
    </row>
    <row r="9" spans="1:17" x14ac:dyDescent="0.25">
      <c r="A9" s="31" t="s">
        <v>143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</row>
    <row r="10" spans="1:17" x14ac:dyDescent="0.25">
      <c r="A10" s="110" t="s">
        <v>233</v>
      </c>
      <c r="B10" s="215">
        <v>11517</v>
      </c>
      <c r="C10" s="215">
        <v>11000</v>
      </c>
      <c r="D10" s="215">
        <v>11354</v>
      </c>
      <c r="E10" s="215">
        <v>11737.4</v>
      </c>
      <c r="F10" s="215">
        <v>12106</v>
      </c>
      <c r="G10" s="215">
        <v>12108</v>
      </c>
      <c r="H10" s="215">
        <v>12414</v>
      </c>
      <c r="I10" s="215">
        <v>12588</v>
      </c>
      <c r="J10" s="215">
        <v>12226.48</v>
      </c>
      <c r="K10" s="215">
        <v>11474.08</v>
      </c>
      <c r="L10" s="215">
        <v>11876</v>
      </c>
      <c r="M10" s="215">
        <v>11858</v>
      </c>
      <c r="N10" s="215">
        <v>12222</v>
      </c>
      <c r="O10" s="215">
        <v>21925.360000000001</v>
      </c>
      <c r="P10" s="215">
        <v>11531</v>
      </c>
      <c r="Q10" s="215">
        <v>11622</v>
      </c>
    </row>
    <row r="11" spans="1:17" x14ac:dyDescent="0.25">
      <c r="A11" s="222" t="s">
        <v>232</v>
      </c>
      <c r="B11" s="214">
        <v>10786</v>
      </c>
      <c r="C11" s="214">
        <v>10534</v>
      </c>
      <c r="D11" s="214">
        <v>10724</v>
      </c>
      <c r="E11" s="214">
        <v>11061.2</v>
      </c>
      <c r="F11" s="214">
        <v>11589</v>
      </c>
      <c r="G11" s="214">
        <v>11775</v>
      </c>
      <c r="H11" s="214">
        <v>12066</v>
      </c>
      <c r="I11" s="214">
        <v>11511.1</v>
      </c>
      <c r="J11" s="214">
        <v>11663</v>
      </c>
      <c r="K11" s="214">
        <v>10932</v>
      </c>
      <c r="L11" s="214">
        <v>11397</v>
      </c>
      <c r="M11" s="214">
        <v>11298</v>
      </c>
      <c r="N11" s="214">
        <v>11451</v>
      </c>
      <c r="O11" s="214">
        <v>11774.09</v>
      </c>
      <c r="P11" s="214">
        <v>10419</v>
      </c>
      <c r="Q11" s="214">
        <v>10255</v>
      </c>
    </row>
    <row r="12" spans="1:17" x14ac:dyDescent="0.25">
      <c r="A12" s="221" t="s">
        <v>231</v>
      </c>
      <c r="B12" s="213">
        <v>309.79529554902268</v>
      </c>
      <c r="C12" s="213">
        <v>305.75659229208952</v>
      </c>
      <c r="D12" s="213">
        <v>286.26256077795864</v>
      </c>
      <c r="E12" s="213">
        <v>268.73444629938899</v>
      </c>
      <c r="F12" s="213">
        <v>273.2379121990686</v>
      </c>
      <c r="G12" s="213">
        <v>265.63498483316505</v>
      </c>
      <c r="H12" s="213">
        <v>259.76755937341972</v>
      </c>
      <c r="I12" s="213">
        <v>255.72566953006452</v>
      </c>
      <c r="J12" s="213">
        <v>253.50130368873056</v>
      </c>
      <c r="K12" s="213">
        <v>226.32404040404066</v>
      </c>
      <c r="L12" s="213">
        <v>187.68548387096794</v>
      </c>
      <c r="M12" s="213">
        <v>186.50700004834852</v>
      </c>
      <c r="N12" s="213">
        <v>186.10000004335737</v>
      </c>
      <c r="O12" s="213">
        <v>186.37199999267281</v>
      </c>
      <c r="P12" s="213">
        <v>141.38506850543013</v>
      </c>
      <c r="Q12" s="213">
        <v>132.05432595573453</v>
      </c>
    </row>
    <row r="13" spans="1:17" x14ac:dyDescent="0.25">
      <c r="A13" s="123"/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</row>
    <row r="14" spans="1:17" x14ac:dyDescent="0.25">
      <c r="A14" s="31" t="s">
        <v>142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</row>
    <row r="15" spans="1:17" x14ac:dyDescent="0.25">
      <c r="A15" s="110" t="s">
        <v>233</v>
      </c>
      <c r="B15" s="120">
        <v>12796.666666666666</v>
      </c>
      <c r="C15" s="120">
        <v>12796.666666666664</v>
      </c>
      <c r="D15" s="120">
        <v>12796.666666666664</v>
      </c>
      <c r="E15" s="120">
        <v>12796.666666666666</v>
      </c>
      <c r="F15" s="120">
        <v>12796.666666666666</v>
      </c>
      <c r="G15" s="120">
        <v>12796.666666666666</v>
      </c>
      <c r="H15" s="120">
        <v>14041.103306284276</v>
      </c>
      <c r="I15" s="120">
        <v>14041.103306284276</v>
      </c>
      <c r="J15" s="120">
        <v>14041.103306284276</v>
      </c>
      <c r="K15" s="120">
        <v>12796.666666666666</v>
      </c>
      <c r="L15" s="120">
        <v>12796.666666666664</v>
      </c>
      <c r="M15" s="120">
        <v>12796.666666666664</v>
      </c>
      <c r="N15" s="120">
        <v>14041.103306284274</v>
      </c>
      <c r="O15" s="120">
        <v>23996.596423225157</v>
      </c>
      <c r="P15" s="120">
        <v>23996.596423225157</v>
      </c>
      <c r="Q15" s="120">
        <v>22752.159783607549</v>
      </c>
    </row>
    <row r="16" spans="1:17" x14ac:dyDescent="0.25">
      <c r="A16" s="180" t="s">
        <v>232</v>
      </c>
      <c r="B16" s="189">
        <v>11984.444444444443</v>
      </c>
      <c r="C16" s="189">
        <v>11984.444444444443</v>
      </c>
      <c r="D16" s="189">
        <v>11984.444444444443</v>
      </c>
      <c r="E16" s="189">
        <v>11984.444444444443</v>
      </c>
      <c r="F16" s="189">
        <v>12878.653813145336</v>
      </c>
      <c r="G16" s="189">
        <v>12878.653813145334</v>
      </c>
      <c r="H16" s="189">
        <v>12878.653813145338</v>
      </c>
      <c r="I16" s="189">
        <v>12878.653813145334</v>
      </c>
      <c r="J16" s="189">
        <v>12878.653813145336</v>
      </c>
      <c r="K16" s="189">
        <v>11984.444444444443</v>
      </c>
      <c r="L16" s="189">
        <v>12878.653813145336</v>
      </c>
      <c r="M16" s="189">
        <v>12878.653813145336</v>
      </c>
      <c r="N16" s="189">
        <v>12878.653813145336</v>
      </c>
      <c r="O16" s="189">
        <v>12878.653813145336</v>
      </c>
      <c r="P16" s="189">
        <v>11984.444444444443</v>
      </c>
      <c r="Q16" s="189">
        <v>11984.444444444443</v>
      </c>
    </row>
    <row r="17" spans="1:17" x14ac:dyDescent="0.25">
      <c r="A17" s="108" t="s">
        <v>231</v>
      </c>
      <c r="B17" s="118">
        <v>344.21699505446963</v>
      </c>
      <c r="C17" s="118">
        <v>344.21699505446963</v>
      </c>
      <c r="D17" s="118">
        <v>314.21512997220145</v>
      </c>
      <c r="E17" s="118">
        <v>314.21512997220145</v>
      </c>
      <c r="F17" s="118">
        <v>314.21512997220145</v>
      </c>
      <c r="G17" s="118">
        <v>284.21326488993327</v>
      </c>
      <c r="H17" s="118">
        <v>284.21326488993327</v>
      </c>
      <c r="I17" s="118">
        <v>284.21326488993327</v>
      </c>
      <c r="J17" s="118">
        <v>284.21326488993327</v>
      </c>
      <c r="K17" s="118">
        <v>254.21139980766506</v>
      </c>
      <c r="L17" s="118">
        <v>254.21139980766506</v>
      </c>
      <c r="M17" s="118">
        <v>224.20953472539688</v>
      </c>
      <c r="N17" s="118">
        <v>224.20953472539685</v>
      </c>
      <c r="O17" s="118">
        <v>224.20953472539685</v>
      </c>
      <c r="P17" s="118">
        <v>194.20766964312864</v>
      </c>
      <c r="Q17" s="118">
        <v>194.20766964312864</v>
      </c>
    </row>
    <row r="18" spans="1:17" x14ac:dyDescent="0.25">
      <c r="A18" s="124" t="s">
        <v>141</v>
      </c>
      <c r="B18" s="193"/>
      <c r="C18" s="193"/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3"/>
      <c r="P18" s="193"/>
      <c r="Q18" s="193"/>
    </row>
    <row r="19" spans="1:17" x14ac:dyDescent="0.25">
      <c r="A19" s="121" t="s">
        <v>233</v>
      </c>
      <c r="B19" s="120"/>
      <c r="C19" s="120">
        <v>0</v>
      </c>
      <c r="D19" s="120">
        <v>0</v>
      </c>
      <c r="E19" s="120">
        <v>1244.4366396176099</v>
      </c>
      <c r="F19" s="120">
        <v>0</v>
      </c>
      <c r="G19" s="120">
        <v>0</v>
      </c>
      <c r="H19" s="120">
        <v>2488.8732792352198</v>
      </c>
      <c r="I19" s="120">
        <v>0</v>
      </c>
      <c r="J19" s="120">
        <v>0</v>
      </c>
      <c r="K19" s="120">
        <v>0</v>
      </c>
      <c r="L19" s="120">
        <v>0</v>
      </c>
      <c r="M19" s="120">
        <v>0</v>
      </c>
      <c r="N19" s="120">
        <v>2488.8732792352198</v>
      </c>
      <c r="O19" s="120">
        <v>9955.4931169408828</v>
      </c>
      <c r="P19" s="120">
        <v>0</v>
      </c>
      <c r="Q19" s="120">
        <v>0</v>
      </c>
    </row>
    <row r="20" spans="1:17" x14ac:dyDescent="0.25">
      <c r="A20" s="179" t="s">
        <v>232</v>
      </c>
      <c r="B20" s="189"/>
      <c r="C20" s="189">
        <v>0</v>
      </c>
      <c r="D20" s="189">
        <v>0</v>
      </c>
      <c r="E20" s="189">
        <v>894.20936870089349</v>
      </c>
      <c r="F20" s="189">
        <v>894.20936870089338</v>
      </c>
      <c r="G20" s="189">
        <v>894.20936870089326</v>
      </c>
      <c r="H20" s="189">
        <v>3.637978807091713E-12</v>
      </c>
      <c r="I20" s="189">
        <v>894.20936870089326</v>
      </c>
      <c r="J20" s="189">
        <v>1.8189894035458565E-12</v>
      </c>
      <c r="K20" s="189">
        <v>0</v>
      </c>
      <c r="L20" s="189">
        <v>894.20936870089338</v>
      </c>
      <c r="M20" s="189">
        <v>0</v>
      </c>
      <c r="N20" s="189">
        <v>894.20936870089338</v>
      </c>
      <c r="O20" s="189">
        <v>0</v>
      </c>
      <c r="P20" s="189">
        <v>0</v>
      </c>
      <c r="Q20" s="189">
        <v>0</v>
      </c>
    </row>
    <row r="21" spans="1:17" x14ac:dyDescent="0.25">
      <c r="A21" s="119" t="s">
        <v>231</v>
      </c>
      <c r="B21" s="118"/>
      <c r="C21" s="118">
        <v>0</v>
      </c>
      <c r="D21" s="118">
        <v>0</v>
      </c>
      <c r="E21" s="118">
        <v>0</v>
      </c>
      <c r="F21" s="118">
        <v>30.0018650822682</v>
      </c>
      <c r="G21" s="118">
        <v>0</v>
      </c>
      <c r="H21" s="118">
        <v>0</v>
      </c>
      <c r="I21" s="118">
        <v>30.0018650822682</v>
      </c>
      <c r="J21" s="118">
        <v>0</v>
      </c>
      <c r="K21" s="118">
        <v>0</v>
      </c>
      <c r="L21" s="118">
        <v>0</v>
      </c>
      <c r="M21" s="118">
        <v>0</v>
      </c>
      <c r="N21" s="118">
        <v>30.0018650822682</v>
      </c>
      <c r="O21" s="118">
        <v>0</v>
      </c>
      <c r="P21" s="118">
        <v>0</v>
      </c>
      <c r="Q21" s="118">
        <v>0</v>
      </c>
    </row>
    <row r="22" spans="1:17" x14ac:dyDescent="0.25">
      <c r="A22" s="124" t="s">
        <v>140</v>
      </c>
      <c r="B22" s="193"/>
      <c r="C22" s="193"/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</row>
    <row r="23" spans="1:17" x14ac:dyDescent="0.25">
      <c r="A23" s="121" t="s">
        <v>233</v>
      </c>
      <c r="B23" s="120"/>
      <c r="C23" s="120">
        <f>B15+C19-C15</f>
        <v>0</v>
      </c>
      <c r="D23" s="120">
        <f t="shared" ref="D23:Q23" si="2">C15+D19-D15</f>
        <v>0</v>
      </c>
      <c r="E23" s="120">
        <f t="shared" si="2"/>
        <v>1244.4366396176083</v>
      </c>
      <c r="F23" s="120">
        <f t="shared" si="2"/>
        <v>0</v>
      </c>
      <c r="G23" s="120">
        <f t="shared" si="2"/>
        <v>0</v>
      </c>
      <c r="H23" s="120">
        <f t="shared" si="2"/>
        <v>1244.4366396176101</v>
      </c>
      <c r="I23" s="120">
        <f t="shared" si="2"/>
        <v>0</v>
      </c>
      <c r="J23" s="120">
        <f t="shared" si="2"/>
        <v>0</v>
      </c>
      <c r="K23" s="120">
        <f t="shared" si="2"/>
        <v>1244.4366396176101</v>
      </c>
      <c r="L23" s="120">
        <f t="shared" si="2"/>
        <v>0</v>
      </c>
      <c r="M23" s="120">
        <f t="shared" si="2"/>
        <v>0</v>
      </c>
      <c r="N23" s="120">
        <f t="shared" si="2"/>
        <v>1244.4366396176101</v>
      </c>
      <c r="O23" s="120">
        <f t="shared" si="2"/>
        <v>0</v>
      </c>
      <c r="P23" s="120">
        <f t="shared" si="2"/>
        <v>0</v>
      </c>
      <c r="Q23" s="120">
        <f t="shared" si="2"/>
        <v>1244.4366396176083</v>
      </c>
    </row>
    <row r="24" spans="1:17" x14ac:dyDescent="0.25">
      <c r="A24" s="179" t="s">
        <v>232</v>
      </c>
      <c r="B24" s="189"/>
      <c r="C24" s="189">
        <f t="shared" ref="C24:Q24" si="3">B16+C20-C16</f>
        <v>0</v>
      </c>
      <c r="D24" s="189">
        <f t="shared" si="3"/>
        <v>0</v>
      </c>
      <c r="E24" s="189">
        <f t="shared" si="3"/>
        <v>894.20936870089281</v>
      </c>
      <c r="F24" s="189">
        <f t="shared" si="3"/>
        <v>0</v>
      </c>
      <c r="G24" s="189">
        <f t="shared" si="3"/>
        <v>894.20936870089463</v>
      </c>
      <c r="H24" s="189">
        <f t="shared" si="3"/>
        <v>0</v>
      </c>
      <c r="I24" s="189">
        <f t="shared" si="3"/>
        <v>894.20936870089645</v>
      </c>
      <c r="J24" s="189">
        <f t="shared" si="3"/>
        <v>0</v>
      </c>
      <c r="K24" s="189">
        <f t="shared" si="3"/>
        <v>894.20936870089281</v>
      </c>
      <c r="L24" s="189">
        <f t="shared" si="3"/>
        <v>0</v>
      </c>
      <c r="M24" s="189">
        <f t="shared" si="3"/>
        <v>0</v>
      </c>
      <c r="N24" s="189">
        <f t="shared" si="3"/>
        <v>894.20936870089281</v>
      </c>
      <c r="O24" s="189">
        <f t="shared" si="3"/>
        <v>0</v>
      </c>
      <c r="P24" s="189">
        <f t="shared" si="3"/>
        <v>894.20936870089281</v>
      </c>
      <c r="Q24" s="189">
        <f t="shared" si="3"/>
        <v>0</v>
      </c>
    </row>
    <row r="25" spans="1:17" x14ac:dyDescent="0.25">
      <c r="A25" s="119" t="s">
        <v>231</v>
      </c>
      <c r="B25" s="118"/>
      <c r="C25" s="118">
        <f t="shared" ref="C25:Q25" si="4">B17+C21-C17</f>
        <v>0</v>
      </c>
      <c r="D25" s="118">
        <f t="shared" si="4"/>
        <v>30.001865082268182</v>
      </c>
      <c r="E25" s="118">
        <f t="shared" si="4"/>
        <v>0</v>
      </c>
      <c r="F25" s="118">
        <f t="shared" si="4"/>
        <v>30.001865082268182</v>
      </c>
      <c r="G25" s="118">
        <f t="shared" si="4"/>
        <v>30.001865082268182</v>
      </c>
      <c r="H25" s="118">
        <f t="shared" si="4"/>
        <v>0</v>
      </c>
      <c r="I25" s="118">
        <f t="shared" si="4"/>
        <v>30.001865082268182</v>
      </c>
      <c r="J25" s="118">
        <f t="shared" si="4"/>
        <v>0</v>
      </c>
      <c r="K25" s="118">
        <f t="shared" si="4"/>
        <v>30.00186508226821</v>
      </c>
      <c r="L25" s="118">
        <f t="shared" si="4"/>
        <v>0</v>
      </c>
      <c r="M25" s="118">
        <f t="shared" si="4"/>
        <v>30.001865082268182</v>
      </c>
      <c r="N25" s="118">
        <f t="shared" si="4"/>
        <v>30.001865082268239</v>
      </c>
      <c r="O25" s="118">
        <f t="shared" si="4"/>
        <v>0</v>
      </c>
      <c r="P25" s="118">
        <f t="shared" si="4"/>
        <v>30.00186508226821</v>
      </c>
      <c r="Q25" s="118">
        <f t="shared" si="4"/>
        <v>0</v>
      </c>
    </row>
    <row r="26" spans="1:17" x14ac:dyDescent="0.25">
      <c r="A26" s="31" t="s">
        <v>138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</row>
    <row r="27" spans="1:17" x14ac:dyDescent="0.25">
      <c r="A27" s="110" t="s">
        <v>233</v>
      </c>
      <c r="B27" s="120">
        <f>B15-B10</f>
        <v>1279.6666666666661</v>
      </c>
      <c r="C27" s="120">
        <f t="shared" ref="C27:Q27" si="5">C15-C10</f>
        <v>1796.6666666666642</v>
      </c>
      <c r="D27" s="120">
        <f t="shared" si="5"/>
        <v>1442.6666666666642</v>
      </c>
      <c r="E27" s="120">
        <f t="shared" si="5"/>
        <v>1059.2666666666664</v>
      </c>
      <c r="F27" s="120">
        <f t="shared" si="5"/>
        <v>690.66666666666606</v>
      </c>
      <c r="G27" s="120">
        <f t="shared" si="5"/>
        <v>688.66666666666606</v>
      </c>
      <c r="H27" s="120">
        <f t="shared" si="5"/>
        <v>1627.1033062842762</v>
      </c>
      <c r="I27" s="120">
        <f t="shared" si="5"/>
        <v>1453.1033062842762</v>
      </c>
      <c r="J27" s="120">
        <f t="shared" si="5"/>
        <v>1814.6233062842766</v>
      </c>
      <c r="K27" s="120">
        <f t="shared" si="5"/>
        <v>1322.5866666666661</v>
      </c>
      <c r="L27" s="120">
        <f t="shared" si="5"/>
        <v>920.66666666666424</v>
      </c>
      <c r="M27" s="120">
        <f t="shared" si="5"/>
        <v>938.66666666666424</v>
      </c>
      <c r="N27" s="120">
        <f t="shared" si="5"/>
        <v>1819.1033062842744</v>
      </c>
      <c r="O27" s="120">
        <f t="shared" si="5"/>
        <v>2071.2364232251566</v>
      </c>
      <c r="P27" s="120">
        <f t="shared" si="5"/>
        <v>12465.596423225157</v>
      </c>
      <c r="Q27" s="120">
        <f t="shared" si="5"/>
        <v>11130.159783607549</v>
      </c>
    </row>
    <row r="28" spans="1:17" x14ac:dyDescent="0.25">
      <c r="A28" s="180" t="s">
        <v>232</v>
      </c>
      <c r="B28" s="189">
        <f t="shared" ref="B28:Q28" si="6">B16-B11</f>
        <v>1198.4444444444434</v>
      </c>
      <c r="C28" s="189">
        <f t="shared" si="6"/>
        <v>1450.4444444444434</v>
      </c>
      <c r="D28" s="189">
        <f t="shared" si="6"/>
        <v>1260.4444444444434</v>
      </c>
      <c r="E28" s="189">
        <f t="shared" si="6"/>
        <v>923.24444444444271</v>
      </c>
      <c r="F28" s="189">
        <f t="shared" si="6"/>
        <v>1289.6538131453362</v>
      </c>
      <c r="G28" s="189">
        <f t="shared" si="6"/>
        <v>1103.6538131453344</v>
      </c>
      <c r="H28" s="189">
        <f t="shared" si="6"/>
        <v>812.65381314533806</v>
      </c>
      <c r="I28" s="189">
        <f t="shared" si="6"/>
        <v>1367.5538131453341</v>
      </c>
      <c r="J28" s="189">
        <f t="shared" si="6"/>
        <v>1215.6538131453362</v>
      </c>
      <c r="K28" s="189">
        <f t="shared" si="6"/>
        <v>1052.4444444444434</v>
      </c>
      <c r="L28" s="189">
        <f t="shared" si="6"/>
        <v>1481.6538131453362</v>
      </c>
      <c r="M28" s="189">
        <f t="shared" si="6"/>
        <v>1580.6538131453362</v>
      </c>
      <c r="N28" s="189">
        <f t="shared" si="6"/>
        <v>1427.6538131453362</v>
      </c>
      <c r="O28" s="189">
        <f t="shared" si="6"/>
        <v>1104.5638131453361</v>
      </c>
      <c r="P28" s="189">
        <f t="shared" si="6"/>
        <v>1565.4444444444434</v>
      </c>
      <c r="Q28" s="189">
        <f t="shared" si="6"/>
        <v>1729.4444444444434</v>
      </c>
    </row>
    <row r="29" spans="1:17" x14ac:dyDescent="0.25">
      <c r="A29" s="108" t="s">
        <v>231</v>
      </c>
      <c r="B29" s="118">
        <f t="shared" ref="B29:Q29" si="7">B17-B12</f>
        <v>34.421699505446952</v>
      </c>
      <c r="C29" s="118">
        <f t="shared" si="7"/>
        <v>38.460402762380113</v>
      </c>
      <c r="D29" s="118">
        <f t="shared" si="7"/>
        <v>27.952569194242813</v>
      </c>
      <c r="E29" s="118">
        <f t="shared" si="7"/>
        <v>45.480683672812461</v>
      </c>
      <c r="F29" s="118">
        <f t="shared" si="7"/>
        <v>40.97721777313285</v>
      </c>
      <c r="G29" s="118">
        <f t="shared" si="7"/>
        <v>18.578280056768222</v>
      </c>
      <c r="H29" s="118">
        <f t="shared" si="7"/>
        <v>24.445705516513556</v>
      </c>
      <c r="I29" s="118">
        <f t="shared" si="7"/>
        <v>28.487595359868749</v>
      </c>
      <c r="J29" s="118">
        <f t="shared" si="7"/>
        <v>30.711961201202712</v>
      </c>
      <c r="K29" s="118">
        <f t="shared" si="7"/>
        <v>27.887359403624401</v>
      </c>
      <c r="L29" s="118">
        <f t="shared" si="7"/>
        <v>66.525915936697118</v>
      </c>
      <c r="M29" s="118">
        <f t="shared" si="7"/>
        <v>37.702534677048362</v>
      </c>
      <c r="N29" s="118">
        <f t="shared" si="7"/>
        <v>38.109534682039481</v>
      </c>
      <c r="O29" s="118">
        <f t="shared" si="7"/>
        <v>37.837534732724038</v>
      </c>
      <c r="P29" s="118">
        <f t="shared" si="7"/>
        <v>52.822601137698513</v>
      </c>
      <c r="Q29" s="118">
        <f t="shared" si="7"/>
        <v>62.153343687394113</v>
      </c>
    </row>
    <row r="30" spans="1:17" x14ac:dyDescent="0.25">
      <c r="A30" s="123"/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</row>
    <row r="31" spans="1:17" x14ac:dyDescent="0.25">
      <c r="A31" s="31" t="s">
        <v>77</v>
      </c>
      <c r="B31" s="217"/>
      <c r="C31" s="217"/>
      <c r="D31" s="217"/>
      <c r="E31" s="217"/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7"/>
      <c r="Q31" s="217"/>
    </row>
    <row r="32" spans="1:17" x14ac:dyDescent="0.25">
      <c r="A32" s="50" t="s">
        <v>69</v>
      </c>
      <c r="B32" s="38">
        <v>5991.6255702560102</v>
      </c>
      <c r="C32" s="38">
        <v>5665.5200299999997</v>
      </c>
      <c r="D32" s="38">
        <v>5559.5316600000006</v>
      </c>
      <c r="E32" s="38">
        <v>5543.5602699999999</v>
      </c>
      <c r="F32" s="38">
        <v>5513.0861800000002</v>
      </c>
      <c r="G32" s="38">
        <v>5606.4438110509609</v>
      </c>
      <c r="H32" s="38">
        <v>6075.7005399999998</v>
      </c>
      <c r="I32" s="38">
        <v>6186.6432100000002</v>
      </c>
      <c r="J32" s="38">
        <v>5956.9322900000006</v>
      </c>
      <c r="K32" s="38">
        <v>5910.7049000000006</v>
      </c>
      <c r="L32" s="38">
        <v>6136.621343920614</v>
      </c>
      <c r="M32" s="38">
        <v>5928.944631151835</v>
      </c>
      <c r="N32" s="38">
        <v>5896.3570993777457</v>
      </c>
      <c r="O32" s="38">
        <v>5848.2915575400439</v>
      </c>
      <c r="P32" s="38">
        <v>5739.241738331827</v>
      </c>
      <c r="Q32" s="38">
        <v>5819.0338839858359</v>
      </c>
    </row>
    <row r="33" spans="1:17" x14ac:dyDescent="0.25">
      <c r="A33" s="55" t="s">
        <v>33</v>
      </c>
      <c r="B33" s="54">
        <v>19.895594070900554</v>
      </c>
      <c r="C33" s="54">
        <v>9.6003799999999995</v>
      </c>
      <c r="D33" s="54">
        <v>9.60107</v>
      </c>
      <c r="E33" s="54">
        <v>7.0995900000000001</v>
      </c>
      <c r="F33" s="54">
        <v>16.00037</v>
      </c>
      <c r="G33" s="54">
        <v>22.451568651090717</v>
      </c>
      <c r="H33" s="54">
        <v>22.49813</v>
      </c>
      <c r="I33" s="54">
        <v>22.73649</v>
      </c>
      <c r="J33" s="54">
        <v>12.215110000000001</v>
      </c>
      <c r="K33" s="54">
        <v>10.284689999999999</v>
      </c>
      <c r="L33" s="54">
        <v>7.1909772493067496</v>
      </c>
      <c r="M33" s="54">
        <v>3.6057675235479341</v>
      </c>
      <c r="N33" s="54">
        <v>7.1922603549094299</v>
      </c>
      <c r="O33" s="54">
        <v>9.2440771310312932</v>
      </c>
      <c r="P33" s="54">
        <v>11.17372940933287</v>
      </c>
      <c r="Q33" s="54">
        <v>7.8357541049152024</v>
      </c>
    </row>
    <row r="34" spans="1:17" x14ac:dyDescent="0.25">
      <c r="A34" s="52" t="s">
        <v>32</v>
      </c>
      <c r="B34" s="51">
        <v>485.28366882458266</v>
      </c>
      <c r="C34" s="51">
        <v>469.54849999999999</v>
      </c>
      <c r="D34" s="51">
        <v>482.52087999999998</v>
      </c>
      <c r="E34" s="51">
        <v>543.38412000000005</v>
      </c>
      <c r="F34" s="51">
        <v>533.02489000000003</v>
      </c>
      <c r="G34" s="51">
        <v>495.5580067977163</v>
      </c>
      <c r="H34" s="51">
        <v>512.99415999999997</v>
      </c>
      <c r="I34" s="51">
        <v>402.74718000000001</v>
      </c>
      <c r="J34" s="51">
        <v>373.92716999999999</v>
      </c>
      <c r="K34" s="51">
        <v>326.44997000000001</v>
      </c>
      <c r="L34" s="51">
        <v>324.06579221601334</v>
      </c>
      <c r="M34" s="51">
        <v>257.49969884202898</v>
      </c>
      <c r="N34" s="51">
        <v>235.98161685474062</v>
      </c>
      <c r="O34" s="51">
        <v>210.82663728678386</v>
      </c>
      <c r="P34" s="51">
        <v>154.17166711238224</v>
      </c>
      <c r="Q34" s="51">
        <v>160.07518458377461</v>
      </c>
    </row>
    <row r="35" spans="1:17" x14ac:dyDescent="0.25">
      <c r="A35" s="53" t="s">
        <v>31</v>
      </c>
      <c r="B35" s="51">
        <v>0</v>
      </c>
      <c r="C35" s="51">
        <v>0</v>
      </c>
      <c r="D35" s="51">
        <v>0</v>
      </c>
      <c r="E35" s="51">
        <v>0</v>
      </c>
      <c r="F35" s="51">
        <v>0</v>
      </c>
      <c r="G35" s="51">
        <v>0</v>
      </c>
      <c r="H35" s="51">
        <v>0</v>
      </c>
      <c r="I35" s="51">
        <v>0</v>
      </c>
      <c r="J35" s="51">
        <v>0</v>
      </c>
      <c r="K35" s="51">
        <v>0</v>
      </c>
      <c r="L35" s="51">
        <v>0</v>
      </c>
      <c r="M35" s="51">
        <v>0</v>
      </c>
      <c r="N35" s="51">
        <v>0</v>
      </c>
      <c r="O35" s="51">
        <v>0</v>
      </c>
      <c r="P35" s="51">
        <v>0</v>
      </c>
      <c r="Q35" s="51">
        <v>0</v>
      </c>
    </row>
    <row r="36" spans="1:17" x14ac:dyDescent="0.25">
      <c r="A36" s="53" t="s">
        <v>30</v>
      </c>
      <c r="B36" s="51">
        <v>45.045832462633072</v>
      </c>
      <c r="C36" s="51">
        <v>42.798029999999997</v>
      </c>
      <c r="D36" s="51">
        <v>54.893540000000002</v>
      </c>
      <c r="E36" s="51">
        <v>60.379710000000003</v>
      </c>
      <c r="F36" s="51">
        <v>62.590769999999999</v>
      </c>
      <c r="G36" s="51">
        <v>60.428120341350521</v>
      </c>
      <c r="H36" s="51">
        <v>61.473140000000001</v>
      </c>
      <c r="I36" s="51">
        <v>61.497259999999997</v>
      </c>
      <c r="J36" s="51">
        <v>61.491680000000002</v>
      </c>
      <c r="K36" s="51">
        <v>59.266939999999998</v>
      </c>
      <c r="L36" s="51">
        <v>60.428303100564591</v>
      </c>
      <c r="M36" s="51">
        <v>58.230001271671455</v>
      </c>
      <c r="N36" s="51">
        <v>54.934770312326435</v>
      </c>
      <c r="O36" s="51">
        <v>56.033254086323474</v>
      </c>
      <c r="P36" s="51">
        <v>57.131211746947038</v>
      </c>
      <c r="Q36" s="51">
        <v>58.231197536507729</v>
      </c>
    </row>
    <row r="37" spans="1:17" x14ac:dyDescent="0.25">
      <c r="A37" s="53" t="s">
        <v>76</v>
      </c>
      <c r="B37" s="51">
        <v>25.606583455823479</v>
      </c>
      <c r="C37" s="51">
        <v>9.2063900000000007</v>
      </c>
      <c r="D37" s="51">
        <v>8.2036999999999995</v>
      </c>
      <c r="E37" s="51">
        <v>21.502839999999999</v>
      </c>
      <c r="F37" s="51">
        <v>19.501670000000001</v>
      </c>
      <c r="G37" s="51">
        <v>20.491894202591681</v>
      </c>
      <c r="H37" s="51">
        <v>22.504729999999999</v>
      </c>
      <c r="I37" s="51">
        <v>16.407499999999999</v>
      </c>
      <c r="J37" s="51">
        <v>14.315239999999999</v>
      </c>
      <c r="K37" s="51">
        <v>8.20533</v>
      </c>
      <c r="L37" s="51">
        <v>13.326284020623783</v>
      </c>
      <c r="M37" s="51">
        <v>8.1936937817849014</v>
      </c>
      <c r="N37" s="51">
        <v>7.164896912427074</v>
      </c>
      <c r="O37" s="51">
        <v>14.35248459950677</v>
      </c>
      <c r="P37" s="51">
        <v>8.1907961627340953</v>
      </c>
      <c r="Q37" s="51">
        <v>22.547122172197572</v>
      </c>
    </row>
    <row r="38" spans="1:17" x14ac:dyDescent="0.25">
      <c r="A38" s="53" t="s">
        <v>29</v>
      </c>
      <c r="B38" s="51">
        <v>414.63125290612612</v>
      </c>
      <c r="C38" s="51">
        <v>417.54408000000001</v>
      </c>
      <c r="D38" s="51">
        <v>419.42363999999998</v>
      </c>
      <c r="E38" s="51">
        <v>461.50157000000002</v>
      </c>
      <c r="F38" s="51">
        <v>450.93245000000002</v>
      </c>
      <c r="G38" s="51">
        <v>414.63799225377409</v>
      </c>
      <c r="H38" s="51">
        <v>429.01629000000003</v>
      </c>
      <c r="I38" s="51">
        <v>324.84242</v>
      </c>
      <c r="J38" s="51">
        <v>298.12025</v>
      </c>
      <c r="K38" s="51">
        <v>258.97770000000003</v>
      </c>
      <c r="L38" s="51">
        <v>250.31120509482497</v>
      </c>
      <c r="M38" s="51">
        <v>191.07600378857262</v>
      </c>
      <c r="N38" s="51">
        <v>173.8819496299871</v>
      </c>
      <c r="O38" s="51">
        <v>140.44089860095363</v>
      </c>
      <c r="P38" s="51">
        <v>88.849659202701091</v>
      </c>
      <c r="Q38" s="51">
        <v>79.296864875069318</v>
      </c>
    </row>
    <row r="39" spans="1:17" x14ac:dyDescent="0.25">
      <c r="A39" s="53" t="s">
        <v>28</v>
      </c>
      <c r="B39" s="51">
        <v>0</v>
      </c>
      <c r="C39" s="51">
        <v>0</v>
      </c>
      <c r="D39" s="51">
        <v>0</v>
      </c>
      <c r="E39" s="51">
        <v>0</v>
      </c>
      <c r="F39" s="51">
        <v>0</v>
      </c>
      <c r="G39" s="51">
        <v>0</v>
      </c>
      <c r="H39" s="51">
        <v>0</v>
      </c>
      <c r="I39" s="51">
        <v>0</v>
      </c>
      <c r="J39" s="51">
        <v>0</v>
      </c>
      <c r="K39" s="51">
        <v>0</v>
      </c>
      <c r="L39" s="51">
        <v>0</v>
      </c>
      <c r="M39" s="51">
        <v>0</v>
      </c>
      <c r="N39" s="51">
        <v>0</v>
      </c>
      <c r="O39" s="51">
        <v>0</v>
      </c>
      <c r="P39" s="51">
        <v>0</v>
      </c>
      <c r="Q39" s="51">
        <v>0</v>
      </c>
    </row>
    <row r="40" spans="1:17" x14ac:dyDescent="0.25">
      <c r="A40" s="52" t="s">
        <v>27</v>
      </c>
      <c r="B40" s="51">
        <v>29.999217309483043</v>
      </c>
      <c r="C40" s="51">
        <v>49.791290000000004</v>
      </c>
      <c r="D40" s="51">
        <v>30.709499999999998</v>
      </c>
      <c r="E40" s="51">
        <v>49.688420000000001</v>
      </c>
      <c r="F40" s="51">
        <v>32.498620000000003</v>
      </c>
      <c r="G40" s="51">
        <v>27.10794689573833</v>
      </c>
      <c r="H40" s="51">
        <v>25.305129999999998</v>
      </c>
      <c r="I40" s="51">
        <v>17.201750000000001</v>
      </c>
      <c r="J40" s="51">
        <v>17.695319999999999</v>
      </c>
      <c r="K40" s="51">
        <v>14.302250000000001</v>
      </c>
      <c r="L40" s="51">
        <v>11.895161006981112</v>
      </c>
      <c r="M40" s="51">
        <v>11.392772937695888</v>
      </c>
      <c r="N40" s="51">
        <v>14.473244522305928</v>
      </c>
      <c r="O40" s="51">
        <v>11.297309738809178</v>
      </c>
      <c r="P40" s="51">
        <v>11.753218386135812</v>
      </c>
      <c r="Q40" s="51">
        <v>16.574861941073081</v>
      </c>
    </row>
    <row r="41" spans="1:17" x14ac:dyDescent="0.25">
      <c r="A41" s="53" t="s">
        <v>66</v>
      </c>
      <c r="B41" s="51">
        <v>29.904196551917114</v>
      </c>
      <c r="C41" s="51">
        <v>49.689050000000002</v>
      </c>
      <c r="D41" s="51">
        <v>30.709499999999998</v>
      </c>
      <c r="E41" s="51">
        <v>49.688420000000001</v>
      </c>
      <c r="F41" s="51">
        <v>32.498620000000003</v>
      </c>
      <c r="G41" s="51">
        <v>27.10794689573833</v>
      </c>
      <c r="H41" s="51">
        <v>25.305129999999998</v>
      </c>
      <c r="I41" s="51">
        <v>17.201750000000001</v>
      </c>
      <c r="J41" s="51">
        <v>17.695319999999999</v>
      </c>
      <c r="K41" s="51">
        <v>14.302250000000001</v>
      </c>
      <c r="L41" s="51">
        <v>11.895161006981112</v>
      </c>
      <c r="M41" s="51">
        <v>11.392772937695888</v>
      </c>
      <c r="N41" s="51">
        <v>14.473244522305928</v>
      </c>
      <c r="O41" s="51">
        <v>11.297309738809178</v>
      </c>
      <c r="P41" s="51">
        <v>11.753218386135812</v>
      </c>
      <c r="Q41" s="51">
        <v>16.574861941073081</v>
      </c>
    </row>
    <row r="42" spans="1:17" x14ac:dyDescent="0.25">
      <c r="A42" s="53" t="s">
        <v>25</v>
      </c>
      <c r="B42" s="51">
        <v>9.5020757565929176E-2</v>
      </c>
      <c r="C42" s="51">
        <v>0.10224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1">
        <v>0</v>
      </c>
      <c r="P42" s="51">
        <v>0</v>
      </c>
      <c r="Q42" s="51">
        <v>0</v>
      </c>
    </row>
    <row r="43" spans="1:17" x14ac:dyDescent="0.25">
      <c r="A43" s="52" t="s">
        <v>24</v>
      </c>
      <c r="B43" s="51">
        <v>3430.3125862338661</v>
      </c>
      <c r="C43" s="51">
        <v>3140.9872500000001</v>
      </c>
      <c r="D43" s="51">
        <v>3082.39572</v>
      </c>
      <c r="E43" s="51">
        <v>3000.9700699999999</v>
      </c>
      <c r="F43" s="51">
        <v>2950.2588500000002</v>
      </c>
      <c r="G43" s="51">
        <v>3074.7478558135076</v>
      </c>
      <c r="H43" s="51">
        <v>3435.3810199999998</v>
      </c>
      <c r="I43" s="51">
        <v>3614.5331500000002</v>
      </c>
      <c r="J43" s="51">
        <v>3444.3677400000001</v>
      </c>
      <c r="K43" s="51">
        <v>3641.79862</v>
      </c>
      <c r="L43" s="51">
        <v>3813.9967996965197</v>
      </c>
      <c r="M43" s="51">
        <v>3691.614117324918</v>
      </c>
      <c r="N43" s="51">
        <v>3663.4638968573308</v>
      </c>
      <c r="O43" s="51">
        <v>3754.8314097047951</v>
      </c>
      <c r="P43" s="51">
        <v>3717.9213487414331</v>
      </c>
      <c r="Q43" s="51">
        <v>3873.9112121560961</v>
      </c>
    </row>
    <row r="44" spans="1:17" x14ac:dyDescent="0.25">
      <c r="A44" s="53" t="s">
        <v>23</v>
      </c>
      <c r="B44" s="51">
        <v>3430.3125862338661</v>
      </c>
      <c r="C44" s="51">
        <v>3140.9872500000001</v>
      </c>
      <c r="D44" s="51">
        <v>3082.39572</v>
      </c>
      <c r="E44" s="51">
        <v>3000.9700699999999</v>
      </c>
      <c r="F44" s="51">
        <v>2950.2588500000002</v>
      </c>
      <c r="G44" s="51">
        <v>3074.7478558135076</v>
      </c>
      <c r="H44" s="51">
        <v>3435.3810199999998</v>
      </c>
      <c r="I44" s="51">
        <v>3614.5331500000002</v>
      </c>
      <c r="J44" s="51">
        <v>3444.3677400000001</v>
      </c>
      <c r="K44" s="51">
        <v>3641.79862</v>
      </c>
      <c r="L44" s="51">
        <v>3813.9967996965197</v>
      </c>
      <c r="M44" s="51">
        <v>3691.614117324918</v>
      </c>
      <c r="N44" s="51">
        <v>3663.4638968573308</v>
      </c>
      <c r="O44" s="51">
        <v>3753.9476840521252</v>
      </c>
      <c r="P44" s="51">
        <v>3717.9213487414331</v>
      </c>
      <c r="Q44" s="51">
        <v>3873.9112121560961</v>
      </c>
    </row>
    <row r="45" spans="1:17" x14ac:dyDescent="0.25">
      <c r="A45" s="53" t="s">
        <v>74</v>
      </c>
      <c r="B45" s="51">
        <v>0</v>
      </c>
      <c r="C45" s="51">
        <v>0</v>
      </c>
      <c r="D45" s="51">
        <v>0</v>
      </c>
      <c r="E45" s="51">
        <v>0</v>
      </c>
      <c r="F45" s="51">
        <v>0</v>
      </c>
      <c r="G45" s="51">
        <v>0</v>
      </c>
      <c r="H45" s="51">
        <v>0</v>
      </c>
      <c r="I45" s="51">
        <v>0</v>
      </c>
      <c r="J45" s="51">
        <v>0</v>
      </c>
      <c r="K45" s="51">
        <v>0</v>
      </c>
      <c r="L45" s="51">
        <v>0</v>
      </c>
      <c r="M45" s="51">
        <v>0</v>
      </c>
      <c r="N45" s="51">
        <v>0</v>
      </c>
      <c r="O45" s="51">
        <v>0.88372565266970582</v>
      </c>
      <c r="P45" s="51">
        <v>0</v>
      </c>
      <c r="Q45" s="51">
        <v>0</v>
      </c>
    </row>
    <row r="46" spans="1:17" x14ac:dyDescent="0.25">
      <c r="A46" s="53" t="s">
        <v>73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  <c r="P46" s="51">
        <v>0</v>
      </c>
      <c r="Q46" s="51">
        <v>0</v>
      </c>
    </row>
    <row r="47" spans="1:17" x14ac:dyDescent="0.25">
      <c r="A47" s="53" t="s">
        <v>72</v>
      </c>
      <c r="B47" s="51">
        <v>0</v>
      </c>
      <c r="C47" s="51">
        <v>0</v>
      </c>
      <c r="D47" s="51">
        <v>0</v>
      </c>
      <c r="E47" s="51">
        <v>0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0</v>
      </c>
      <c r="M47" s="51">
        <v>0</v>
      </c>
      <c r="N47" s="51">
        <v>0</v>
      </c>
      <c r="O47" s="51">
        <v>0</v>
      </c>
      <c r="P47" s="51">
        <v>0</v>
      </c>
      <c r="Q47" s="51">
        <v>0</v>
      </c>
    </row>
    <row r="48" spans="1:17" x14ac:dyDescent="0.25">
      <c r="A48" s="53" t="s">
        <v>71</v>
      </c>
      <c r="B48" s="51">
        <v>0</v>
      </c>
      <c r="C48" s="51">
        <v>0</v>
      </c>
      <c r="D48" s="51">
        <v>0</v>
      </c>
      <c r="E48" s="51">
        <v>0</v>
      </c>
      <c r="F48" s="51">
        <v>0</v>
      </c>
      <c r="G48" s="51">
        <v>0</v>
      </c>
      <c r="H48" s="51">
        <v>0</v>
      </c>
      <c r="I48" s="51">
        <v>0</v>
      </c>
      <c r="J48" s="51">
        <v>0</v>
      </c>
      <c r="K48" s="51">
        <v>0</v>
      </c>
      <c r="L48" s="51">
        <v>0</v>
      </c>
      <c r="M48" s="51">
        <v>0</v>
      </c>
      <c r="N48" s="51">
        <v>0</v>
      </c>
      <c r="O48" s="51">
        <v>0</v>
      </c>
      <c r="P48" s="51">
        <v>0</v>
      </c>
      <c r="Q48" s="51">
        <v>0</v>
      </c>
    </row>
    <row r="49" spans="1:17" x14ac:dyDescent="0.25">
      <c r="A49" s="52" t="s">
        <v>22</v>
      </c>
      <c r="B49" s="51">
        <v>0</v>
      </c>
      <c r="C49" s="51">
        <v>0</v>
      </c>
      <c r="D49" s="51">
        <v>0</v>
      </c>
      <c r="E49" s="51">
        <v>0</v>
      </c>
      <c r="F49" s="51">
        <v>0</v>
      </c>
      <c r="G49" s="51">
        <v>0</v>
      </c>
      <c r="H49" s="51">
        <v>0</v>
      </c>
      <c r="I49" s="51">
        <v>0</v>
      </c>
      <c r="J49" s="51">
        <v>0</v>
      </c>
      <c r="K49" s="51">
        <v>0</v>
      </c>
      <c r="L49" s="51">
        <v>0</v>
      </c>
      <c r="M49" s="51">
        <v>0</v>
      </c>
      <c r="N49" s="51">
        <v>0</v>
      </c>
      <c r="O49" s="51">
        <v>0</v>
      </c>
      <c r="P49" s="51">
        <v>0</v>
      </c>
      <c r="Q49" s="51">
        <v>0</v>
      </c>
    </row>
    <row r="50" spans="1:17" x14ac:dyDescent="0.25">
      <c r="A50" s="63" t="s">
        <v>21</v>
      </c>
      <c r="B50" s="62">
        <v>2026.134503817178</v>
      </c>
      <c r="C50" s="62">
        <v>1995.5926099999999</v>
      </c>
      <c r="D50" s="62">
        <v>1954.30449</v>
      </c>
      <c r="E50" s="62">
        <v>1942.4180699999999</v>
      </c>
      <c r="F50" s="62">
        <v>1981.3034500000001</v>
      </c>
      <c r="G50" s="62">
        <v>1986.5784328929083</v>
      </c>
      <c r="H50" s="62">
        <v>2079.5221000000001</v>
      </c>
      <c r="I50" s="62">
        <v>2129.4246400000002</v>
      </c>
      <c r="J50" s="62">
        <v>2108.7269500000002</v>
      </c>
      <c r="K50" s="62">
        <v>1917.8693699999999</v>
      </c>
      <c r="L50" s="62">
        <v>1979.4726137517926</v>
      </c>
      <c r="M50" s="62">
        <v>1964.8322745236439</v>
      </c>
      <c r="N50" s="62">
        <v>1975.246080788459</v>
      </c>
      <c r="O50" s="62">
        <v>1862.0921236786246</v>
      </c>
      <c r="P50" s="62">
        <v>1844.2217746825429</v>
      </c>
      <c r="Q50" s="62">
        <v>1760.6368711999769</v>
      </c>
    </row>
    <row r="51" spans="1:17" x14ac:dyDescent="0.25">
      <c r="A51" s="191" t="s">
        <v>105</v>
      </c>
      <c r="B51" s="190">
        <f t="shared" ref="B51:Q51" si="8">SUM(B52:B54)</f>
        <v>5991.6255702560093</v>
      </c>
      <c r="C51" s="190">
        <f t="shared" si="8"/>
        <v>5665.5200299999997</v>
      </c>
      <c r="D51" s="190">
        <f t="shared" si="8"/>
        <v>5559.5316599999996</v>
      </c>
      <c r="E51" s="190">
        <f t="shared" si="8"/>
        <v>5543.5602699999999</v>
      </c>
      <c r="F51" s="190">
        <f t="shared" si="8"/>
        <v>5513.0861800000002</v>
      </c>
      <c r="G51" s="190">
        <f t="shared" si="8"/>
        <v>5606.4438110509609</v>
      </c>
      <c r="H51" s="190">
        <f t="shared" si="8"/>
        <v>6075.7005400000007</v>
      </c>
      <c r="I51" s="190">
        <f t="shared" si="8"/>
        <v>6186.6432100000011</v>
      </c>
      <c r="J51" s="190">
        <f t="shared" si="8"/>
        <v>5956.9322900000016</v>
      </c>
      <c r="K51" s="190">
        <f t="shared" si="8"/>
        <v>5910.7049000000015</v>
      </c>
      <c r="L51" s="190">
        <f t="shared" si="8"/>
        <v>6136.6213439206149</v>
      </c>
      <c r="M51" s="190">
        <f t="shared" si="8"/>
        <v>5928.944631151835</v>
      </c>
      <c r="N51" s="190">
        <f t="shared" si="8"/>
        <v>5896.3570993777457</v>
      </c>
      <c r="O51" s="190">
        <f t="shared" si="8"/>
        <v>5848.2915575400448</v>
      </c>
      <c r="P51" s="190">
        <f t="shared" si="8"/>
        <v>5739.2417383318279</v>
      </c>
      <c r="Q51" s="190">
        <f t="shared" si="8"/>
        <v>5819.033883985835</v>
      </c>
    </row>
    <row r="52" spans="1:17" x14ac:dyDescent="0.25">
      <c r="A52" s="216" t="s">
        <v>35</v>
      </c>
      <c r="B52" s="215">
        <v>3522.508099435368</v>
      </c>
      <c r="C52" s="215">
        <v>3299.8134270136993</v>
      </c>
      <c r="D52" s="215">
        <v>3259.1558059307299</v>
      </c>
      <c r="E52" s="215">
        <v>3248.4588490372957</v>
      </c>
      <c r="F52" s="215">
        <v>3229.1567003999871</v>
      </c>
      <c r="G52" s="215">
        <v>3279.3181376457419</v>
      </c>
      <c r="H52" s="215">
        <v>3498.4331201839655</v>
      </c>
      <c r="I52" s="215">
        <v>3682.4126181430256</v>
      </c>
      <c r="J52" s="215">
        <v>3485.3557951331468</v>
      </c>
      <c r="K52" s="215">
        <v>3461.2133227071831</v>
      </c>
      <c r="L52" s="215">
        <v>3624.9524453547388</v>
      </c>
      <c r="M52" s="215">
        <v>3512.5548329091721</v>
      </c>
      <c r="N52" s="215">
        <v>3453.292882024854</v>
      </c>
      <c r="O52" s="215">
        <v>3968.7189961669542</v>
      </c>
      <c r="P52" s="215">
        <v>3196.5348885320104</v>
      </c>
      <c r="Q52" s="215">
        <v>3275.7765690490605</v>
      </c>
    </row>
    <row r="53" spans="1:17" x14ac:dyDescent="0.25">
      <c r="A53" s="179" t="s">
        <v>56</v>
      </c>
      <c r="B53" s="214">
        <v>2414.1796325708519</v>
      </c>
      <c r="C53" s="214">
        <v>2312.5255852744372</v>
      </c>
      <c r="D53" s="214">
        <v>2252.7322179371895</v>
      </c>
      <c r="E53" s="214">
        <v>2251.1017752663092</v>
      </c>
      <c r="F53" s="214">
        <v>2241.715392776252</v>
      </c>
      <c r="G53" s="214">
        <v>2285.4555870044737</v>
      </c>
      <c r="H53" s="214">
        <v>2533.1899548761585</v>
      </c>
      <c r="I53" s="214">
        <v>2460.5647147841119</v>
      </c>
      <c r="J53" s="214">
        <v>2429.3953831461918</v>
      </c>
      <c r="K53" s="214">
        <v>2409.6411182453494</v>
      </c>
      <c r="L53" s="214">
        <v>2478.2297695674556</v>
      </c>
      <c r="M53" s="214">
        <v>2384.1420829581962</v>
      </c>
      <c r="N53" s="214">
        <v>2411.9267458211939</v>
      </c>
      <c r="O53" s="214">
        <v>1856.232501878306</v>
      </c>
      <c r="P53" s="214">
        <v>2515.5903456706019</v>
      </c>
      <c r="Q53" s="214">
        <v>2517.5057450558979</v>
      </c>
    </row>
    <row r="54" spans="1:17" x14ac:dyDescent="0.25">
      <c r="A54" s="119" t="s">
        <v>55</v>
      </c>
      <c r="B54" s="213">
        <v>54.937838249789863</v>
      </c>
      <c r="C54" s="213">
        <v>53.181017711863284</v>
      </c>
      <c r="D54" s="213">
        <v>47.643636132080474</v>
      </c>
      <c r="E54" s="213">
        <v>43.999645696394424</v>
      </c>
      <c r="F54" s="213">
        <v>42.214086823761129</v>
      </c>
      <c r="G54" s="213">
        <v>41.670086400744999</v>
      </c>
      <c r="H54" s="213">
        <v>44.077464939876421</v>
      </c>
      <c r="I54" s="213">
        <v>43.665877072863367</v>
      </c>
      <c r="J54" s="213">
        <v>42.181111720662365</v>
      </c>
      <c r="K54" s="213">
        <v>39.85045904746854</v>
      </c>
      <c r="L54" s="213">
        <v>33.439128998420188</v>
      </c>
      <c r="M54" s="213">
        <v>32.24771528446685</v>
      </c>
      <c r="N54" s="213">
        <v>31.137471531697628</v>
      </c>
      <c r="O54" s="213">
        <v>23.340059494783912</v>
      </c>
      <c r="P54" s="213">
        <v>27.116504129215112</v>
      </c>
      <c r="Q54" s="213">
        <v>25.751569880876971</v>
      </c>
    </row>
    <row r="55" spans="1:17" x14ac:dyDescent="0.25">
      <c r="B55" s="13"/>
    </row>
    <row r="56" spans="1:17" x14ac:dyDescent="0.25">
      <c r="A56" s="31" t="s">
        <v>63</v>
      </c>
      <c r="B56" s="70">
        <f>SUM(B57:B59)</f>
        <v>1691.3108809949756</v>
      </c>
      <c r="C56" s="70">
        <f t="shared" ref="C56:Q56" si="9">SUM(C57:C59)</f>
        <v>1649.6390622297245</v>
      </c>
      <c r="D56" s="70">
        <f t="shared" si="9"/>
        <v>1639.8075497643363</v>
      </c>
      <c r="E56" s="70">
        <f t="shared" si="9"/>
        <v>1866.5877818504523</v>
      </c>
      <c r="F56" s="70">
        <f t="shared" si="9"/>
        <v>1826.8486569836643</v>
      </c>
      <c r="G56" s="70">
        <f t="shared" si="9"/>
        <v>1719.4818562735823</v>
      </c>
      <c r="H56" s="70">
        <f t="shared" si="9"/>
        <v>1771.0313621159519</v>
      </c>
      <c r="I56" s="70">
        <f t="shared" si="9"/>
        <v>1398.4819599850205</v>
      </c>
      <c r="J56" s="70">
        <f t="shared" si="9"/>
        <v>1263.5196508762558</v>
      </c>
      <c r="K56" s="70">
        <f t="shared" si="9"/>
        <v>1096.2121880969282</v>
      </c>
      <c r="L56" s="70">
        <f t="shared" si="9"/>
        <v>1068.9283336314406</v>
      </c>
      <c r="M56" s="70">
        <f t="shared" si="9"/>
        <v>839.98786804485735</v>
      </c>
      <c r="N56" s="70">
        <f t="shared" si="9"/>
        <v>793.6854733799205</v>
      </c>
      <c r="O56" s="70">
        <f t="shared" si="9"/>
        <v>710.94430833762954</v>
      </c>
      <c r="P56" s="70">
        <f t="shared" si="9"/>
        <v>536.87014360974649</v>
      </c>
      <c r="Q56" s="70">
        <f t="shared" si="9"/>
        <v>551.09113630297475</v>
      </c>
    </row>
    <row r="57" spans="1:17" x14ac:dyDescent="0.25">
      <c r="A57" s="121" t="s">
        <v>35</v>
      </c>
      <c r="B57" s="120">
        <f>PPA_emi!B5</f>
        <v>3.2110316131560324</v>
      </c>
      <c r="C57" s="120">
        <f>PPA_emi!C5</f>
        <v>2.9853395966889194</v>
      </c>
      <c r="D57" s="120">
        <f>PPA_emi!D5</f>
        <v>1.9115160662656043</v>
      </c>
      <c r="E57" s="120">
        <f>PPA_emi!E5</f>
        <v>3.5449108297350662</v>
      </c>
      <c r="F57" s="120">
        <f>PPA_emi!F5</f>
        <v>2.6034147814116504</v>
      </c>
      <c r="G57" s="120">
        <f>PPA_emi!G5</f>
        <v>2.4575156026392326</v>
      </c>
      <c r="H57" s="120">
        <f>PPA_emi!H5</f>
        <v>2.5465216476407879</v>
      </c>
      <c r="I57" s="120">
        <f>PPA_emi!I5</f>
        <v>1.8622134584068073</v>
      </c>
      <c r="J57" s="120">
        <f>PPA_emi!J5</f>
        <v>1.6769228995469678</v>
      </c>
      <c r="K57" s="120">
        <f>PPA_emi!K5</f>
        <v>1.2618781120589098</v>
      </c>
      <c r="L57" s="120">
        <f>PPA_emi!L5</f>
        <v>1.5008608974394857</v>
      </c>
      <c r="M57" s="120">
        <f>PPA_emi!M5</f>
        <v>1.1064955592886137</v>
      </c>
      <c r="N57" s="120">
        <f>PPA_emi!N5</f>
        <v>1.1648111976548681</v>
      </c>
      <c r="O57" s="120">
        <f>PPA_emi!O5</f>
        <v>1.7889752731999666</v>
      </c>
      <c r="P57" s="120">
        <f>PPA_emi!P5</f>
        <v>1.0891082112093338</v>
      </c>
      <c r="Q57" s="120">
        <f>PPA_emi!Q5</f>
        <v>2.3741809526903372</v>
      </c>
    </row>
    <row r="58" spans="1:17" x14ac:dyDescent="0.25">
      <c r="A58" s="179" t="s">
        <v>56</v>
      </c>
      <c r="B58" s="189">
        <f>PPA_emi!B31</f>
        <v>1687.3130748903757</v>
      </c>
      <c r="C58" s="189">
        <f>PPA_emi!C31</f>
        <v>1645.9047747544043</v>
      </c>
      <c r="D58" s="189">
        <f>PPA_emi!D31</f>
        <v>1637.4314793905271</v>
      </c>
      <c r="E58" s="189">
        <f>PPA_emi!E31</f>
        <v>1862.2446266081013</v>
      </c>
      <c r="F58" s="189">
        <f>PPA_emi!F31</f>
        <v>1823.6794324778948</v>
      </c>
      <c r="G58" s="189">
        <f>PPA_emi!G31</f>
        <v>1716.5051870397665</v>
      </c>
      <c r="H58" s="189">
        <f>PPA_emi!H31</f>
        <v>1767.9514451893285</v>
      </c>
      <c r="I58" s="189">
        <f>PPA_emi!I31</f>
        <v>1396.2526350504249</v>
      </c>
      <c r="J58" s="189">
        <f>PPA_emi!J31</f>
        <v>1261.5053297771865</v>
      </c>
      <c r="K58" s="189">
        <f>PPA_emi!K31</f>
        <v>1094.7087743955126</v>
      </c>
      <c r="L58" s="189">
        <f>PPA_emi!L31</f>
        <v>1067.1973010748231</v>
      </c>
      <c r="M58" s="189">
        <f>PPA_emi!M31</f>
        <v>838.71249013079193</v>
      </c>
      <c r="N58" s="189">
        <f>PPA_emi!N31</f>
        <v>792.34605414550197</v>
      </c>
      <c r="O58" s="189">
        <f>PPA_emi!O31</f>
        <v>708.98042303654552</v>
      </c>
      <c r="P58" s="189">
        <f>PPA_emi!P31</f>
        <v>535.62743793457116</v>
      </c>
      <c r="Q58" s="189">
        <f>PPA_emi!Q31</f>
        <v>548.40666946769841</v>
      </c>
    </row>
    <row r="59" spans="1:17" x14ac:dyDescent="0.25">
      <c r="A59" s="119" t="s">
        <v>55</v>
      </c>
      <c r="B59" s="118">
        <f>PPA_emi!B81</f>
        <v>0.78677449144377443</v>
      </c>
      <c r="C59" s="118">
        <f>PPA_emi!C81</f>
        <v>0.74894787863135626</v>
      </c>
      <c r="D59" s="118">
        <f>PPA_emi!D81</f>
        <v>0.46455430754345484</v>
      </c>
      <c r="E59" s="118">
        <f>PPA_emi!E81</f>
        <v>0.79824441261601398</v>
      </c>
      <c r="F59" s="118">
        <f>PPA_emi!F81</f>
        <v>0.56580972435790922</v>
      </c>
      <c r="G59" s="118">
        <f>PPA_emi!G81</f>
        <v>0.51915363117659519</v>
      </c>
      <c r="H59" s="118">
        <f>PPA_emi!H81</f>
        <v>0.53339527898271821</v>
      </c>
      <c r="I59" s="118">
        <f>PPA_emi!I81</f>
        <v>0.36711147618875328</v>
      </c>
      <c r="J59" s="118">
        <f>PPA_emi!J81</f>
        <v>0.33739819952232097</v>
      </c>
      <c r="K59" s="118">
        <f>PPA_emi!K81</f>
        <v>0.24153558935679653</v>
      </c>
      <c r="L59" s="118">
        <f>PPA_emi!L81</f>
        <v>0.23017165917813534</v>
      </c>
      <c r="M59" s="118">
        <f>PPA_emi!M81</f>
        <v>0.16888235477676383</v>
      </c>
      <c r="N59" s="118">
        <f>PPA_emi!N81</f>
        <v>0.17460803676363201</v>
      </c>
      <c r="O59" s="118">
        <f>PPA_emi!O81</f>
        <v>0.17491002788406113</v>
      </c>
      <c r="P59" s="118">
        <f>PPA_emi!P81</f>
        <v>0.15359746396601962</v>
      </c>
      <c r="Q59" s="118">
        <f>PPA_emi!Q81</f>
        <v>0.31028588258590967</v>
      </c>
    </row>
    <row r="60" spans="1:17" x14ac:dyDescent="0.25">
      <c r="A60" s="117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</row>
    <row r="61" spans="1:17" x14ac:dyDescent="0.25">
      <c r="A61" s="184" t="s">
        <v>104</v>
      </c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</row>
    <row r="62" spans="1:17" x14ac:dyDescent="0.25">
      <c r="A62" s="110" t="s">
        <v>35</v>
      </c>
      <c r="B62" s="187">
        <f t="shared" ref="B62:Q62" si="10">IF(B$10=0,"",B$5/B$10*1000)</f>
        <v>73.016334019275902</v>
      </c>
      <c r="C62" s="187">
        <f t="shared" si="10"/>
        <v>76.257979515673256</v>
      </c>
      <c r="D62" s="187">
        <f t="shared" si="10"/>
        <v>67.195202001507297</v>
      </c>
      <c r="E62" s="187">
        <f t="shared" si="10"/>
        <v>60.977067864260185</v>
      </c>
      <c r="F62" s="187">
        <f t="shared" si="10"/>
        <v>52.606836905585844</v>
      </c>
      <c r="G62" s="187">
        <f t="shared" si="10"/>
        <v>47.510509335731285</v>
      </c>
      <c r="H62" s="187">
        <f t="shared" si="10"/>
        <v>46.665756414127117</v>
      </c>
      <c r="I62" s="187">
        <f t="shared" si="10"/>
        <v>47.080158220411967</v>
      </c>
      <c r="J62" s="187">
        <f t="shared" si="10"/>
        <v>40.924606792163729</v>
      </c>
      <c r="K62" s="187">
        <f t="shared" si="10"/>
        <v>27.889676328272611</v>
      </c>
      <c r="L62" s="187">
        <f t="shared" si="10"/>
        <v>63.049864414188789</v>
      </c>
      <c r="M62" s="187">
        <f t="shared" si="10"/>
        <v>49.442140001697425</v>
      </c>
      <c r="N62" s="187">
        <f t="shared" si="10"/>
        <v>30.912507018349672</v>
      </c>
      <c r="O62" s="187">
        <f t="shared" si="10"/>
        <v>21.084286083792598</v>
      </c>
      <c r="P62" s="187">
        <f t="shared" si="10"/>
        <v>54.009139523679487</v>
      </c>
      <c r="Q62" s="187">
        <f t="shared" si="10"/>
        <v>67.658325092810614</v>
      </c>
    </row>
    <row r="63" spans="1:17" x14ac:dyDescent="0.25">
      <c r="A63" s="180" t="s">
        <v>56</v>
      </c>
      <c r="B63" s="186">
        <f t="shared" ref="B63:Q63" si="11">IF(B$11=0,"",B$6/B$11*1000)</f>
        <v>444.4948196527946</v>
      </c>
      <c r="C63" s="186">
        <f t="shared" si="11"/>
        <v>464.22868673408425</v>
      </c>
      <c r="D63" s="186">
        <f t="shared" si="11"/>
        <v>409.05804976881103</v>
      </c>
      <c r="E63" s="186">
        <f t="shared" si="11"/>
        <v>371.2044866033022</v>
      </c>
      <c r="F63" s="186">
        <f t="shared" si="11"/>
        <v>320.24980159479441</v>
      </c>
      <c r="G63" s="186">
        <f t="shared" si="11"/>
        <v>289.22535707179162</v>
      </c>
      <c r="H63" s="186">
        <f t="shared" si="11"/>
        <v>284.08283242188946</v>
      </c>
      <c r="I63" s="186">
        <f t="shared" si="11"/>
        <v>286.60554817614451</v>
      </c>
      <c r="J63" s="186">
        <f t="shared" si="11"/>
        <v>249.1329640110674</v>
      </c>
      <c r="K63" s="186">
        <f t="shared" si="11"/>
        <v>275.04324769758153</v>
      </c>
      <c r="L63" s="186">
        <f t="shared" si="11"/>
        <v>242.74105555998023</v>
      </c>
      <c r="M63" s="186">
        <f t="shared" si="11"/>
        <v>262.46847990252718</v>
      </c>
      <c r="N63" s="186">
        <f t="shared" si="11"/>
        <v>261.03197280319125</v>
      </c>
      <c r="O63" s="186">
        <f t="shared" si="11"/>
        <v>229.16975042351092</v>
      </c>
      <c r="P63" s="186">
        <f t="shared" si="11"/>
        <v>270.08257538414529</v>
      </c>
      <c r="Q63" s="186">
        <f t="shared" si="11"/>
        <v>273.57932033525395</v>
      </c>
    </row>
    <row r="64" spans="1:17" x14ac:dyDescent="0.25">
      <c r="A64" s="108" t="s">
        <v>55</v>
      </c>
      <c r="B64" s="185">
        <f t="shared" ref="B64:Q64" si="12">IF(B$12=0,"",B$7/B$12*1000)</f>
        <v>4854.4920542766076</v>
      </c>
      <c r="C64" s="185">
        <f t="shared" si="12"/>
        <v>4794.5724819717161</v>
      </c>
      <c r="D64" s="185">
        <f t="shared" si="12"/>
        <v>4831.5114646637858</v>
      </c>
      <c r="E64" s="185">
        <f t="shared" si="12"/>
        <v>4820.536605814802</v>
      </c>
      <c r="F64" s="185">
        <f t="shared" si="12"/>
        <v>4785.6623895194743</v>
      </c>
      <c r="G64" s="185">
        <f t="shared" si="12"/>
        <v>4789.8630604972341</v>
      </c>
      <c r="H64" s="185">
        <f t="shared" si="12"/>
        <v>4734.0771715765641</v>
      </c>
      <c r="I64" s="185">
        <f t="shared" si="12"/>
        <v>4774.9744811801538</v>
      </c>
      <c r="J64" s="185">
        <f t="shared" si="12"/>
        <v>4568.1838424171128</v>
      </c>
      <c r="K64" s="185">
        <f t="shared" si="12"/>
        <v>4560.4328838588444</v>
      </c>
      <c r="L64" s="185">
        <f t="shared" si="12"/>
        <v>4489.4255145447432</v>
      </c>
      <c r="M64" s="185">
        <f t="shared" si="12"/>
        <v>4571.0639525380921</v>
      </c>
      <c r="N64" s="185">
        <f t="shared" si="12"/>
        <v>4266.6336720346962</v>
      </c>
      <c r="O64" s="185">
        <f t="shared" si="12"/>
        <v>3648.1741427094748</v>
      </c>
      <c r="P64" s="185">
        <f t="shared" si="12"/>
        <v>4798.9207141873267</v>
      </c>
      <c r="Q64" s="185">
        <f t="shared" si="12"/>
        <v>5105.1357178516646</v>
      </c>
    </row>
    <row r="65" spans="1:17" x14ac:dyDescent="0.25">
      <c r="A65" s="184" t="s">
        <v>103</v>
      </c>
      <c r="B65" s="188"/>
      <c r="C65" s="188"/>
      <c r="D65" s="188"/>
      <c r="E65" s="188"/>
      <c r="F65" s="188"/>
      <c r="G65" s="188"/>
      <c r="H65" s="188"/>
      <c r="I65" s="188"/>
      <c r="J65" s="188"/>
      <c r="K65" s="188"/>
      <c r="L65" s="188"/>
      <c r="M65" s="188"/>
      <c r="N65" s="188"/>
      <c r="O65" s="188"/>
      <c r="P65" s="188"/>
      <c r="Q65" s="188"/>
    </row>
    <row r="66" spans="1:17" x14ac:dyDescent="0.25">
      <c r="A66" s="110" t="s">
        <v>35</v>
      </c>
      <c r="B66" s="113">
        <f t="shared" ref="B66:Q66" si="13">IF(B$52=0,"",B$52/B$10)</f>
        <v>0.30585292171879552</v>
      </c>
      <c r="C66" s="113">
        <f t="shared" si="13"/>
        <v>0.29998303881942723</v>
      </c>
      <c r="D66" s="113">
        <f t="shared" si="13"/>
        <v>0.28704912858294257</v>
      </c>
      <c r="E66" s="113">
        <f t="shared" si="13"/>
        <v>0.27676136529702455</v>
      </c>
      <c r="F66" s="113">
        <f t="shared" si="13"/>
        <v>0.26674018671732919</v>
      </c>
      <c r="G66" s="113">
        <f t="shared" si="13"/>
        <v>0.27083896082307085</v>
      </c>
      <c r="H66" s="113">
        <f t="shared" si="13"/>
        <v>0.2818135266782637</v>
      </c>
      <c r="I66" s="113">
        <f t="shared" si="13"/>
        <v>0.2925335730968403</v>
      </c>
      <c r="J66" s="113">
        <f t="shared" si="13"/>
        <v>0.28506616746055669</v>
      </c>
      <c r="K66" s="113">
        <f t="shared" si="13"/>
        <v>0.301654975623944</v>
      </c>
      <c r="L66" s="113">
        <f t="shared" si="13"/>
        <v>0.30523344942360547</v>
      </c>
      <c r="M66" s="113">
        <f t="shared" si="13"/>
        <v>0.29621815086095227</v>
      </c>
      <c r="N66" s="113">
        <f t="shared" si="13"/>
        <v>0.2825472821162538</v>
      </c>
      <c r="O66" s="113">
        <f t="shared" si="13"/>
        <v>0.1810104370540303</v>
      </c>
      <c r="P66" s="113">
        <f t="shared" si="13"/>
        <v>0.27721228761876771</v>
      </c>
      <c r="Q66" s="113">
        <f t="shared" si="13"/>
        <v>0.28185996980287908</v>
      </c>
    </row>
    <row r="67" spans="1:17" x14ac:dyDescent="0.25">
      <c r="A67" s="180" t="s">
        <v>56</v>
      </c>
      <c r="B67" s="182">
        <f t="shared" ref="B67:Q67" si="14">IF(B$53=0,"",B$53/B$11)</f>
        <v>0.22382529506497792</v>
      </c>
      <c r="C67" s="182">
        <f t="shared" si="14"/>
        <v>0.219529673939096</v>
      </c>
      <c r="D67" s="182">
        <f t="shared" si="14"/>
        <v>0.21006454848351264</v>
      </c>
      <c r="E67" s="182">
        <f t="shared" si="14"/>
        <v>0.20351334170490626</v>
      </c>
      <c r="F67" s="182">
        <f t="shared" si="14"/>
        <v>0.19343475647391942</v>
      </c>
      <c r="G67" s="182">
        <f t="shared" si="14"/>
        <v>0.19409389273923344</v>
      </c>
      <c r="H67" s="182">
        <f t="shared" si="14"/>
        <v>0.20994446833052863</v>
      </c>
      <c r="I67" s="182">
        <f t="shared" si="14"/>
        <v>0.21375582826872425</v>
      </c>
      <c r="J67" s="182">
        <f t="shared" si="14"/>
        <v>0.20829935549568651</v>
      </c>
      <c r="K67" s="182">
        <f t="shared" si="14"/>
        <v>0.22042088531333237</v>
      </c>
      <c r="L67" s="182">
        <f t="shared" si="14"/>
        <v>0.21744579885649343</v>
      </c>
      <c r="M67" s="182">
        <f t="shared" si="14"/>
        <v>0.21102337431033777</v>
      </c>
      <c r="N67" s="182">
        <f t="shared" si="14"/>
        <v>0.21063022843604873</v>
      </c>
      <c r="O67" s="182">
        <f t="shared" si="14"/>
        <v>0.15765400993862846</v>
      </c>
      <c r="P67" s="182">
        <f t="shared" si="14"/>
        <v>0.24144259004420787</v>
      </c>
      <c r="Q67" s="182">
        <f t="shared" si="14"/>
        <v>0.2454905650956507</v>
      </c>
    </row>
    <row r="68" spans="1:17" x14ac:dyDescent="0.25">
      <c r="A68" s="108" t="s">
        <v>55</v>
      </c>
      <c r="B68" s="112">
        <f t="shared" ref="B68:Q68" si="15">IF(B$54=0,"",B$54/B$12)</f>
        <v>0.17733593453195734</v>
      </c>
      <c r="C68" s="112">
        <f t="shared" si="15"/>
        <v>0.17393253016458077</v>
      </c>
      <c r="D68" s="112">
        <f t="shared" si="15"/>
        <v>0.16643334707340776</v>
      </c>
      <c r="E68" s="112">
        <f t="shared" si="15"/>
        <v>0.16372908758922455</v>
      </c>
      <c r="F68" s="112">
        <f t="shared" si="15"/>
        <v>0.15449571578121957</v>
      </c>
      <c r="G68" s="112">
        <f t="shared" si="15"/>
        <v>0.15686972266441618</v>
      </c>
      <c r="H68" s="112">
        <f t="shared" si="15"/>
        <v>0.16968040599909712</v>
      </c>
      <c r="I68" s="112">
        <f t="shared" si="15"/>
        <v>0.17075281160904249</v>
      </c>
      <c r="J68" s="112">
        <f t="shared" si="15"/>
        <v>0.16639406230610851</v>
      </c>
      <c r="K68" s="112">
        <f t="shared" si="15"/>
        <v>0.17607700435325505</v>
      </c>
      <c r="L68" s="112">
        <f t="shared" si="15"/>
        <v>0.17816577131457478</v>
      </c>
      <c r="M68" s="112">
        <f t="shared" si="15"/>
        <v>0.1729035118044214</v>
      </c>
      <c r="N68" s="112">
        <f t="shared" si="15"/>
        <v>0.16731580614961447</v>
      </c>
      <c r="O68" s="112">
        <f t="shared" si="15"/>
        <v>0.12523372339032432</v>
      </c>
      <c r="P68" s="112">
        <f t="shared" si="15"/>
        <v>0.19179185196754817</v>
      </c>
      <c r="Q68" s="112">
        <f t="shared" si="15"/>
        <v>0.19500739331711908</v>
      </c>
    </row>
    <row r="69" spans="1:17" x14ac:dyDescent="0.25">
      <c r="A69" s="184" t="s">
        <v>102</v>
      </c>
      <c r="B69" s="188"/>
      <c r="C69" s="188"/>
      <c r="D69" s="188"/>
      <c r="E69" s="188"/>
      <c r="F69" s="188"/>
      <c r="G69" s="188"/>
      <c r="H69" s="188"/>
      <c r="I69" s="188"/>
      <c r="J69" s="188"/>
      <c r="K69" s="188"/>
      <c r="L69" s="188"/>
      <c r="M69" s="188"/>
      <c r="N69" s="188"/>
      <c r="O69" s="188"/>
      <c r="P69" s="188"/>
      <c r="Q69" s="188"/>
    </row>
    <row r="70" spans="1:17" x14ac:dyDescent="0.25">
      <c r="A70" s="110" t="s">
        <v>35</v>
      </c>
      <c r="B70" s="113">
        <f>IF(PPA_ued!B$5=0,"",PPA_ued!B$5/B$10)</f>
        <v>0.14019011815364099</v>
      </c>
      <c r="C70" s="113">
        <f>IF(PPA_ued!C$5=0,"",PPA_ued!C$5/C$10)</f>
        <v>0.13762914428747597</v>
      </c>
      <c r="D70" s="113">
        <f>IF(PPA_ued!D$5=0,"",PPA_ued!D$5/D$10)</f>
        <v>0.1316902500798891</v>
      </c>
      <c r="E70" s="113">
        <f>IF(PPA_ued!E$5=0,"",PPA_ued!E$5/E$10)</f>
        <v>0.12798859453028874</v>
      </c>
      <c r="F70" s="113">
        <f>IF(PPA_ued!F$5=0,"",PPA_ued!F$5/F$10)</f>
        <v>0.12342802718076448</v>
      </c>
      <c r="G70" s="113">
        <f>IF(PPA_ued!G$5=0,"",PPA_ued!G$5/G$10)</f>
        <v>0.12528880827446981</v>
      </c>
      <c r="H70" s="113">
        <f>IF(PPA_ued!H$5=0,"",PPA_ued!H$5/H$10)</f>
        <v>0.13407588084292152</v>
      </c>
      <c r="I70" s="113">
        <f>IF(PPA_ued!I$5=0,"",PPA_ued!I$5/I$10)</f>
        <v>0.13916050562516843</v>
      </c>
      <c r="J70" s="113">
        <f>IF(PPA_ued!J$5=0,"",PPA_ued!J$5/J$10)</f>
        <v>0.13570905839338804</v>
      </c>
      <c r="K70" s="113">
        <f>IF(PPA_ued!K$5=0,"",PPA_ued!K$5/K$10)</f>
        <v>0.14334745481776423</v>
      </c>
      <c r="L70" s="113">
        <f>IF(PPA_ued!L$5=0,"",PPA_ued!L$5/L$10)</f>
        <v>0.1450291540540678</v>
      </c>
      <c r="M70" s="113">
        <f>IF(PPA_ued!M$5=0,"",PPA_ued!M$5/M$10)</f>
        <v>0.14082064457118421</v>
      </c>
      <c r="N70" s="113">
        <f>IF(PPA_ued!N$5=0,"",PPA_ued!N$5/N$10)</f>
        <v>0.14216583689924947</v>
      </c>
      <c r="O70" s="113">
        <f>IF(PPA_ued!O$5=0,"",PPA_ued!O$5/O$10)</f>
        <v>0.10174744663420288</v>
      </c>
      <c r="P70" s="113">
        <f>IF(PPA_ued!P$5=0,"",PPA_ued!P$5/P$10)</f>
        <v>0.15611664937005945</v>
      </c>
      <c r="Q70" s="113">
        <f>IF(PPA_ued!Q$5=0,"",PPA_ued!Q$5/Q$10)</f>
        <v>0.15853511486332303</v>
      </c>
    </row>
    <row r="71" spans="1:17" x14ac:dyDescent="0.25">
      <c r="A71" s="180" t="s">
        <v>56</v>
      </c>
      <c r="B71" s="182">
        <f>IF(PPA_ued!B$31=0,"",PPA_ued!B$31/B$11)</f>
        <v>0.11010731611570278</v>
      </c>
      <c r="C71" s="182">
        <f>IF(PPA_ued!C$31=0,"",PPA_ued!C$31/C$11)</f>
        <v>0.10801804334739963</v>
      </c>
      <c r="D71" s="182">
        <f>IF(PPA_ued!D$31=0,"",PPA_ued!D$31/D$11)</f>
        <v>0.10331684243688127</v>
      </c>
      <c r="E71" s="182">
        <f>IF(PPA_ued!E$31=0,"",PPA_ued!E$31/E$11)</f>
        <v>0.10078151622954162</v>
      </c>
      <c r="F71" s="182">
        <f>IF(PPA_ued!F$31=0,"",PPA_ued!F$31/F$11)</f>
        <v>9.606137432851658E-2</v>
      </c>
      <c r="G71" s="182">
        <f>IF(PPA_ued!G$31=0,"",PPA_ued!G$31/G$11)</f>
        <v>9.6868755162896197E-2</v>
      </c>
      <c r="H71" s="182">
        <f>IF(PPA_ued!H$31=0,"",PPA_ued!H$31/H$11)</f>
        <v>0.10475156983751134</v>
      </c>
      <c r="I71" s="182">
        <f>IF(PPA_ued!I$31=0,"",PPA_ued!I$31/I$11)</f>
        <v>0.10738878162280324</v>
      </c>
      <c r="J71" s="182">
        <f>IF(PPA_ued!J$31=0,"",PPA_ued!J$31/J$11)</f>
        <v>0.10457581778879677</v>
      </c>
      <c r="K71" s="182">
        <f>IF(PPA_ued!K$31=0,"",PPA_ued!K$31/K$11)</f>
        <v>0.11075114006287372</v>
      </c>
      <c r="L71" s="182">
        <f>IF(PPA_ued!L$31=0,"",PPA_ued!L$31/L$11)</f>
        <v>0.11051292846884543</v>
      </c>
      <c r="M71" s="182">
        <f>IF(PPA_ued!M$31=0,"",PPA_ued!M$31/M$11)</f>
        <v>0.10715067512388501</v>
      </c>
      <c r="N71" s="182">
        <f>IF(PPA_ued!N$31=0,"",PPA_ued!N$31/N$11)</f>
        <v>0.10832911227579665</v>
      </c>
      <c r="O71" s="182">
        <f>IF(PPA_ued!O$31=0,"",PPA_ued!O$31/O$11)</f>
        <v>8.1393002688631075E-2</v>
      </c>
      <c r="P71" s="182">
        <f>IF(PPA_ued!P$31=0,"",PPA_ued!P$31/P$11)</f>
        <v>0.12413410860644415</v>
      </c>
      <c r="Q71" s="182">
        <f>IF(PPA_ued!Q$31=0,"",PPA_ued!Q$31/Q$11)</f>
        <v>0.12647853700240769</v>
      </c>
    </row>
    <row r="72" spans="1:17" x14ac:dyDescent="0.25">
      <c r="A72" s="108" t="s">
        <v>55</v>
      </c>
      <c r="B72" s="112">
        <f>IF(PPA_ued!B$81=0,"",PPA_ued!B$81/B$12)</f>
        <v>7.8940856630692016E-2</v>
      </c>
      <c r="C72" s="112">
        <f>IF(PPA_ued!C$81=0,"",PPA_ued!C$81/C$12)</f>
        <v>7.7430329578177304E-2</v>
      </c>
      <c r="D72" s="112">
        <f>IF(PPA_ued!D$81=0,"",PPA_ued!D$81/D$12)</f>
        <v>7.4127079220068753E-2</v>
      </c>
      <c r="E72" s="112">
        <f>IF(PPA_ued!E$81=0,"",PPA_ued!E$81/E$12)</f>
        <v>7.2853831546537351E-2</v>
      </c>
      <c r="F72" s="112">
        <f>IF(PPA_ued!F$81=0,"",PPA_ued!F$81/F$12)</f>
        <v>6.9425572479246495E-2</v>
      </c>
      <c r="G72" s="112">
        <f>IF(PPA_ued!G$81=0,"",PPA_ued!G$81/G$12)</f>
        <v>7.0499516154676173E-2</v>
      </c>
      <c r="H72" s="112">
        <f>IF(PPA_ued!H$81=0,"",PPA_ued!H$81/H$12)</f>
        <v>7.6259642380307927E-2</v>
      </c>
      <c r="I72" s="112">
        <f>IF(PPA_ued!I$81=0,"",PPA_ued!I$81/I$12)</f>
        <v>7.8127216581707126E-2</v>
      </c>
      <c r="J72" s="112">
        <f>IF(PPA_ued!J$81=0,"",PPA_ued!J$81/J$12)</f>
        <v>7.6136566302381123E-2</v>
      </c>
      <c r="K72" s="112">
        <f>IF(PPA_ued!K$81=0,"",PPA_ued!K$81/K$12)</f>
        <v>8.0585031229841259E-2</v>
      </c>
      <c r="L72" s="112">
        <f>IF(PPA_ued!L$81=0,"",PPA_ued!L$81/L$12)</f>
        <v>8.153286742844057E-2</v>
      </c>
      <c r="M72" s="112">
        <f>IF(PPA_ued!M$81=0,"",PPA_ued!M$81/M$12)</f>
        <v>7.9139774217536804E-2</v>
      </c>
      <c r="N72" s="112">
        <f>IF(PPA_ued!N$81=0,"",PPA_ued!N$81/N$12)</f>
        <v>7.9542204440612704E-2</v>
      </c>
      <c r="O72" s="112">
        <f>IF(PPA_ued!O$81=0,"",PPA_ued!O$81/O$12)</f>
        <v>5.9521651409019195E-2</v>
      </c>
      <c r="P72" s="112">
        <f>IF(PPA_ued!P$81=0,"",PPA_ued!P$81/P$12)</f>
        <v>9.1177291181826728E-2</v>
      </c>
      <c r="Q72" s="112">
        <f>IF(PPA_ued!Q$81=0,"",PPA_ued!Q$81/Q$12)</f>
        <v>9.2638231451210487E-2</v>
      </c>
    </row>
    <row r="73" spans="1:17" x14ac:dyDescent="0.25">
      <c r="A73" s="39" t="s">
        <v>60</v>
      </c>
      <c r="B73" s="111">
        <f t="shared" ref="B73:Q73" si="16">IF(B$51=0,"",B$56/B$51)</f>
        <v>0.28227913462935394</v>
      </c>
      <c r="C73" s="111">
        <f t="shared" si="16"/>
        <v>0.29117169359468748</v>
      </c>
      <c r="D73" s="111">
        <f t="shared" si="16"/>
        <v>0.29495426054725199</v>
      </c>
      <c r="E73" s="111">
        <f t="shared" si="16"/>
        <v>0.33671281467829201</v>
      </c>
      <c r="F73" s="111">
        <f t="shared" si="16"/>
        <v>0.33136588062254169</v>
      </c>
      <c r="G73" s="111">
        <f t="shared" si="16"/>
        <v>0.30669742072225553</v>
      </c>
      <c r="H73" s="111">
        <f t="shared" si="16"/>
        <v>0.29149418251544562</v>
      </c>
      <c r="I73" s="111">
        <f t="shared" si="16"/>
        <v>0.22604858766132405</v>
      </c>
      <c r="J73" s="111">
        <f t="shared" si="16"/>
        <v>0.21210911747265396</v>
      </c>
      <c r="K73" s="111">
        <f t="shared" si="16"/>
        <v>0.18546217526388908</v>
      </c>
      <c r="L73" s="111">
        <f t="shared" si="16"/>
        <v>0.17418841308994876</v>
      </c>
      <c r="M73" s="111">
        <f t="shared" si="16"/>
        <v>0.14167578216726748</v>
      </c>
      <c r="N73" s="111">
        <f t="shared" si="16"/>
        <v>0.13460607286890403</v>
      </c>
      <c r="O73" s="111">
        <f t="shared" si="16"/>
        <v>0.12156444345204168</v>
      </c>
      <c r="P73" s="111">
        <f t="shared" si="16"/>
        <v>9.3543741157310706E-2</v>
      </c>
      <c r="Q73" s="111">
        <f t="shared" si="16"/>
        <v>9.4704919629286732E-2</v>
      </c>
    </row>
    <row r="74" spans="1:17" x14ac:dyDescent="0.25">
      <c r="A74" s="110" t="s">
        <v>35</v>
      </c>
      <c r="B74" s="109">
        <f t="shared" ref="B74:Q74" si="17">IF(B$52=0,"",B$57/B$52)</f>
        <v>9.1157536690142371E-4</v>
      </c>
      <c r="C74" s="109">
        <f t="shared" si="17"/>
        <v>9.0469951187228915E-4</v>
      </c>
      <c r="D74" s="109">
        <f t="shared" si="17"/>
        <v>5.8650650048309831E-4</v>
      </c>
      <c r="E74" s="109">
        <f t="shared" si="17"/>
        <v>1.0912592692333555E-3</v>
      </c>
      <c r="F74" s="109">
        <f t="shared" si="17"/>
        <v>8.062212592808433E-4</v>
      </c>
      <c r="G74" s="109">
        <f t="shared" si="17"/>
        <v>7.4939835035447641E-4</v>
      </c>
      <c r="H74" s="109">
        <f t="shared" si="17"/>
        <v>7.2790348140394884E-4</v>
      </c>
      <c r="I74" s="109">
        <f t="shared" si="17"/>
        <v>5.0570472446020672E-4</v>
      </c>
      <c r="J74" s="109">
        <f t="shared" si="17"/>
        <v>4.8113392092955789E-4</v>
      </c>
      <c r="K74" s="109">
        <f t="shared" si="17"/>
        <v>3.6457681003953076E-4</v>
      </c>
      <c r="L74" s="109">
        <f t="shared" si="17"/>
        <v>4.1403602393813224E-4</v>
      </c>
      <c r="M74" s="109">
        <f t="shared" si="17"/>
        <v>3.1501161175388417E-4</v>
      </c>
      <c r="N74" s="109">
        <f t="shared" si="17"/>
        <v>3.3730449094485022E-4</v>
      </c>
      <c r="O74" s="109">
        <f t="shared" si="17"/>
        <v>4.5076894457072539E-4</v>
      </c>
      <c r="P74" s="109">
        <f t="shared" si="17"/>
        <v>3.4071525861227196E-4</v>
      </c>
      <c r="Q74" s="109">
        <f t="shared" si="17"/>
        <v>7.2476889148137124E-4</v>
      </c>
    </row>
    <row r="75" spans="1:17" x14ac:dyDescent="0.25">
      <c r="A75" s="180" t="s">
        <v>56</v>
      </c>
      <c r="B75" s="178">
        <f t="shared" ref="B75:Q75" si="18">IF(B$53=0,"",B$58/B$53)</f>
        <v>0.69891778230833701</v>
      </c>
      <c r="C75" s="178">
        <f t="shared" si="18"/>
        <v>0.71173473073556415</v>
      </c>
      <c r="D75" s="178">
        <f t="shared" si="18"/>
        <v>0.72686467852353587</v>
      </c>
      <c r="E75" s="178">
        <f t="shared" si="18"/>
        <v>0.82725918795377185</v>
      </c>
      <c r="F75" s="178">
        <f t="shared" si="18"/>
        <v>0.81351961018537655</v>
      </c>
      <c r="G75" s="178">
        <f t="shared" si="18"/>
        <v>0.75105602436561658</v>
      </c>
      <c r="H75" s="178">
        <f t="shared" si="18"/>
        <v>0.69791507020078936</v>
      </c>
      <c r="I75" s="178">
        <f t="shared" si="18"/>
        <v>0.56745210831527804</v>
      </c>
      <c r="J75" s="178">
        <f t="shared" si="18"/>
        <v>0.51926719649210507</v>
      </c>
      <c r="K75" s="178">
        <f t="shared" si="18"/>
        <v>0.45430365796241756</v>
      </c>
      <c r="L75" s="178">
        <f t="shared" si="18"/>
        <v>0.43062887637779013</v>
      </c>
      <c r="M75" s="178">
        <f t="shared" si="18"/>
        <v>0.35178796436919318</v>
      </c>
      <c r="N75" s="178">
        <f t="shared" si="18"/>
        <v>0.32851165795905224</v>
      </c>
      <c r="O75" s="178">
        <f t="shared" si="18"/>
        <v>0.38194591589099652</v>
      </c>
      <c r="P75" s="178">
        <f t="shared" si="18"/>
        <v>0.21292315692672309</v>
      </c>
      <c r="Q75" s="178">
        <f t="shared" si="18"/>
        <v>0.21783730604973128</v>
      </c>
    </row>
    <row r="76" spans="1:17" x14ac:dyDescent="0.25">
      <c r="A76" s="108" t="s">
        <v>55</v>
      </c>
      <c r="B76" s="107">
        <f t="shared" ref="B76:Q76" si="19">IF(B$54=0,"",B$59/B$54)</f>
        <v>1.4321176742821398E-2</v>
      </c>
      <c r="C76" s="107">
        <f t="shared" si="19"/>
        <v>1.4082992595011692E-2</v>
      </c>
      <c r="D76" s="107">
        <f t="shared" si="19"/>
        <v>9.750605647637604E-3</v>
      </c>
      <c r="E76" s="107">
        <f t="shared" si="19"/>
        <v>1.8142064554884055E-2</v>
      </c>
      <c r="F76" s="107">
        <f t="shared" si="19"/>
        <v>1.3403339191490712E-2</v>
      </c>
      <c r="G76" s="107">
        <f t="shared" si="19"/>
        <v>1.2458664620558921E-2</v>
      </c>
      <c r="H76" s="107">
        <f t="shared" si="19"/>
        <v>1.2101314803614331E-2</v>
      </c>
      <c r="I76" s="107">
        <f t="shared" si="19"/>
        <v>8.4072850655483276E-3</v>
      </c>
      <c r="J76" s="107">
        <f t="shared" si="19"/>
        <v>7.9987981766978158E-3</v>
      </c>
      <c r="K76" s="107">
        <f t="shared" si="19"/>
        <v>6.0610491103524648E-3</v>
      </c>
      <c r="L76" s="107">
        <f t="shared" si="19"/>
        <v>6.8833030665664072E-3</v>
      </c>
      <c r="M76" s="107">
        <f t="shared" si="19"/>
        <v>5.2370331754358875E-3</v>
      </c>
      <c r="N76" s="107">
        <f t="shared" si="19"/>
        <v>5.607649824292342E-3</v>
      </c>
      <c r="O76" s="107">
        <f t="shared" si="19"/>
        <v>7.4939838059603237E-3</v>
      </c>
      <c r="P76" s="107">
        <f t="shared" si="19"/>
        <v>5.6643534592106543E-3</v>
      </c>
      <c r="Q76" s="107">
        <f t="shared" si="19"/>
        <v>1.2049202593133046E-2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theme="4" tint="0.39997558519241921"/>
    <pageSetUpPr fitToPage="1"/>
  </sheetPr>
  <dimension ref="A1:Q15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372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127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32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35</v>
      </c>
      <c r="B5" s="96">
        <v>3522.508099435368</v>
      </c>
      <c r="C5" s="96">
        <v>3299.8134270136998</v>
      </c>
      <c r="D5" s="96">
        <v>3259.1558059307304</v>
      </c>
      <c r="E5" s="96">
        <v>3248.4588490372957</v>
      </c>
      <c r="F5" s="96">
        <v>3229.1567003999871</v>
      </c>
      <c r="G5" s="96">
        <v>3279.3181376457419</v>
      </c>
      <c r="H5" s="96">
        <v>3498.4331201839659</v>
      </c>
      <c r="I5" s="96">
        <v>3682.4126181430252</v>
      </c>
      <c r="J5" s="96">
        <v>3485.3557951331468</v>
      </c>
      <c r="K5" s="96">
        <v>3461.2133227071831</v>
      </c>
      <c r="L5" s="96">
        <v>3624.9524453547388</v>
      </c>
      <c r="M5" s="96">
        <v>3512.5548329091721</v>
      </c>
      <c r="N5" s="96">
        <v>3453.292882024854</v>
      </c>
      <c r="O5" s="96">
        <v>3968.7189961669542</v>
      </c>
      <c r="P5" s="96">
        <v>3196.5348885320109</v>
      </c>
      <c r="Q5" s="96">
        <v>3275.776569049061</v>
      </c>
    </row>
    <row r="6" spans="1:17" x14ac:dyDescent="0.25">
      <c r="A6" s="132" t="s">
        <v>83</v>
      </c>
      <c r="B6" s="160">
        <v>17.583295164285595</v>
      </c>
      <c r="C6" s="160">
        <v>16.471670706322886</v>
      </c>
      <c r="D6" s="160">
        <v>16.268720157452854</v>
      </c>
      <c r="E6" s="160">
        <v>16.215324183587803</v>
      </c>
      <c r="F6" s="160">
        <v>16.118973694897907</v>
      </c>
      <c r="G6" s="160">
        <v>16.369364419932229</v>
      </c>
      <c r="H6" s="160">
        <v>17.46312014855765</v>
      </c>
      <c r="I6" s="160">
        <v>18.381490163749316</v>
      </c>
      <c r="J6" s="160">
        <v>17.39784209671592</v>
      </c>
      <c r="K6" s="160">
        <v>17.277330175471683</v>
      </c>
      <c r="L6" s="160">
        <v>18.094666358152036</v>
      </c>
      <c r="M6" s="160">
        <v>17.533611467828813</v>
      </c>
      <c r="N6" s="160">
        <v>17.23779373086537</v>
      </c>
      <c r="O6" s="160">
        <v>19.810645018785479</v>
      </c>
      <c r="P6" s="160">
        <v>15.956135475459782</v>
      </c>
      <c r="Q6" s="160">
        <v>16.351685980529918</v>
      </c>
    </row>
    <row r="7" spans="1:17" x14ac:dyDescent="0.25">
      <c r="A7" s="76" t="s">
        <v>82</v>
      </c>
      <c r="B7" s="159">
        <v>24.616613229999828</v>
      </c>
      <c r="C7" s="159">
        <v>23.060338988852038</v>
      </c>
      <c r="D7" s="159">
        <v>22.776208220433997</v>
      </c>
      <c r="E7" s="159">
        <v>22.701453857022923</v>
      </c>
      <c r="F7" s="159">
        <v>22.566563172857069</v>
      </c>
      <c r="G7" s="159">
        <v>22.91711018790512</v>
      </c>
      <c r="H7" s="159">
        <v>24.448368207980707</v>
      </c>
      <c r="I7" s="159">
        <v>25.734086229249041</v>
      </c>
      <c r="J7" s="159">
        <v>24.356978935402285</v>
      </c>
      <c r="K7" s="159">
        <v>24.188262245660351</v>
      </c>
      <c r="L7" s="159">
        <v>25.332532901412847</v>
      </c>
      <c r="M7" s="159">
        <v>24.547056054960333</v>
      </c>
      <c r="N7" s="159">
        <v>24.132911223211515</v>
      </c>
      <c r="O7" s="159">
        <v>27.734903026299669</v>
      </c>
      <c r="P7" s="159">
        <v>22.338589665643692</v>
      </c>
      <c r="Q7" s="159">
        <v>22.892360372741887</v>
      </c>
    </row>
    <row r="8" spans="1:17" x14ac:dyDescent="0.25">
      <c r="A8" s="76" t="s">
        <v>81</v>
      </c>
      <c r="B8" s="159">
        <v>140.66636131428476</v>
      </c>
      <c r="C8" s="159">
        <v>131.77336565058309</v>
      </c>
      <c r="D8" s="159">
        <v>130.14976125962284</v>
      </c>
      <c r="E8" s="159">
        <v>129.72259346870243</v>
      </c>
      <c r="F8" s="159">
        <v>128.95178955918325</v>
      </c>
      <c r="G8" s="159">
        <v>130.95491535945783</v>
      </c>
      <c r="H8" s="159">
        <v>139.7049611884612</v>
      </c>
      <c r="I8" s="159">
        <v>147.05192130999453</v>
      </c>
      <c r="J8" s="159">
        <v>139.18273677372736</v>
      </c>
      <c r="K8" s="159">
        <v>138.21864140377346</v>
      </c>
      <c r="L8" s="159">
        <v>144.75733086521629</v>
      </c>
      <c r="M8" s="159">
        <v>140.2688917426305</v>
      </c>
      <c r="N8" s="159">
        <v>137.90234984692296</v>
      </c>
      <c r="O8" s="159">
        <v>158.48516015028383</v>
      </c>
      <c r="P8" s="159">
        <v>127.64908380367825</v>
      </c>
      <c r="Q8" s="159">
        <v>130.81348784423935</v>
      </c>
    </row>
    <row r="9" spans="1:17" x14ac:dyDescent="0.25">
      <c r="A9" s="76" t="s">
        <v>80</v>
      </c>
      <c r="B9" s="159">
        <v>70.333180657142378</v>
      </c>
      <c r="C9" s="159">
        <v>65.886682825291544</v>
      </c>
      <c r="D9" s="159">
        <v>65.074880629811418</v>
      </c>
      <c r="E9" s="159">
        <v>64.861296734351214</v>
      </c>
      <c r="F9" s="159">
        <v>64.475894779591627</v>
      </c>
      <c r="G9" s="159">
        <v>65.477457679728914</v>
      </c>
      <c r="H9" s="159">
        <v>69.852480594230599</v>
      </c>
      <c r="I9" s="159">
        <v>73.525960654997263</v>
      </c>
      <c r="J9" s="159">
        <v>69.591368386863678</v>
      </c>
      <c r="K9" s="159">
        <v>69.10932070188673</v>
      </c>
      <c r="L9" s="159">
        <v>72.378665432608145</v>
      </c>
      <c r="M9" s="159">
        <v>70.134445871315251</v>
      </c>
      <c r="N9" s="159">
        <v>68.95117492346148</v>
      </c>
      <c r="O9" s="159">
        <v>79.242580075141916</v>
      </c>
      <c r="P9" s="159">
        <v>63.824541901839126</v>
      </c>
      <c r="Q9" s="159">
        <v>65.406743922119674</v>
      </c>
    </row>
    <row r="10" spans="1:17" x14ac:dyDescent="0.25">
      <c r="A10" s="129" t="s">
        <v>79</v>
      </c>
      <c r="B10" s="158">
        <v>42.199908394285423</v>
      </c>
      <c r="C10" s="158">
        <v>39.532009695174921</v>
      </c>
      <c r="D10" s="158">
        <v>39.044928377886848</v>
      </c>
      <c r="E10" s="158">
        <v>38.91677804061073</v>
      </c>
      <c r="F10" s="158">
        <v>38.685536867754976</v>
      </c>
      <c r="G10" s="158">
        <v>39.286474607837341</v>
      </c>
      <c r="H10" s="158">
        <v>41.911488356538349</v>
      </c>
      <c r="I10" s="158">
        <v>44.115576392998356</v>
      </c>
      <c r="J10" s="158">
        <v>41.754821032118208</v>
      </c>
      <c r="K10" s="158">
        <v>41.46559242113203</v>
      </c>
      <c r="L10" s="158">
        <v>43.42719925956488</v>
      </c>
      <c r="M10" s="158">
        <v>42.080667522789142</v>
      </c>
      <c r="N10" s="158">
        <v>41.370704954076885</v>
      </c>
      <c r="O10" s="158">
        <v>47.545548045085148</v>
      </c>
      <c r="P10" s="158">
        <v>38.29472514110347</v>
      </c>
      <c r="Q10" s="158">
        <v>39.244046353271806</v>
      </c>
    </row>
    <row r="11" spans="1:17" x14ac:dyDescent="0.25">
      <c r="A11" s="92" t="s">
        <v>125</v>
      </c>
      <c r="B11" s="91">
        <v>0.51910644168003273</v>
      </c>
      <c r="C11" s="91">
        <v>0.17714734273463481</v>
      </c>
      <c r="D11" s="91">
        <v>0.16070140283255779</v>
      </c>
      <c r="E11" s="91">
        <v>0.41558272454109352</v>
      </c>
      <c r="F11" s="91">
        <v>0.37103781344925441</v>
      </c>
      <c r="G11" s="91">
        <v>0.3957638775076579</v>
      </c>
      <c r="H11" s="91">
        <v>0.44337543321731465</v>
      </c>
      <c r="I11" s="91">
        <v>0.33463475677124982</v>
      </c>
      <c r="J11" s="91">
        <v>0.27921699014458784</v>
      </c>
      <c r="K11" s="91">
        <v>0.17534678994248373</v>
      </c>
      <c r="L11" s="91">
        <v>0.28868404583667645</v>
      </c>
      <c r="M11" s="91">
        <v>0.17375168690396475</v>
      </c>
      <c r="N11" s="91">
        <v>0.14843967060863802</v>
      </c>
      <c r="O11" s="91">
        <v>0.36131922087338236</v>
      </c>
      <c r="P11" s="91">
        <v>0.16825986698749018</v>
      </c>
      <c r="Q11" s="91">
        <v>0.49164381386227307</v>
      </c>
    </row>
    <row r="12" spans="1:17" x14ac:dyDescent="0.25">
      <c r="A12" s="92" t="s">
        <v>26</v>
      </c>
      <c r="B12" s="91">
        <v>0.60622929607720211</v>
      </c>
      <c r="C12" s="91">
        <v>0.95610583198282972</v>
      </c>
      <c r="D12" s="91">
        <v>0.60156511455641148</v>
      </c>
      <c r="E12" s="91">
        <v>0.96032193709027103</v>
      </c>
      <c r="F12" s="91">
        <v>0.61831714437369767</v>
      </c>
      <c r="G12" s="91">
        <v>0.52354097033022107</v>
      </c>
      <c r="H12" s="91">
        <v>0.49854732655626033</v>
      </c>
      <c r="I12" s="91">
        <v>0.35083366919334741</v>
      </c>
      <c r="J12" s="91">
        <v>0.34514503354783632</v>
      </c>
      <c r="K12" s="91">
        <v>0.30563714396068026</v>
      </c>
      <c r="L12" s="91">
        <v>0.25768197646542756</v>
      </c>
      <c r="M12" s="91">
        <v>0.24158988231157508</v>
      </c>
      <c r="N12" s="91">
        <v>0.29985129943783168</v>
      </c>
      <c r="O12" s="91">
        <v>0.30665367982568648</v>
      </c>
      <c r="P12" s="91">
        <v>0.24144111549542122</v>
      </c>
      <c r="Q12" s="91">
        <v>0.36141766903618849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41.07457265652819</v>
      </c>
      <c r="C14" s="157">
        <v>38.398756520457454</v>
      </c>
      <c r="D14" s="157">
        <v>38.282661860497882</v>
      </c>
      <c r="E14" s="157">
        <v>37.540873378979363</v>
      </c>
      <c r="F14" s="157">
        <v>37.696181909932022</v>
      </c>
      <c r="G14" s="157">
        <v>38.367169759999463</v>
      </c>
      <c r="H14" s="157">
        <v>40.969565596764774</v>
      </c>
      <c r="I14" s="157">
        <v>43.430107967033756</v>
      </c>
      <c r="J14" s="157">
        <v>41.130459008425781</v>
      </c>
      <c r="K14" s="157">
        <v>40.984608487228869</v>
      </c>
      <c r="L14" s="157">
        <v>42.880833237262777</v>
      </c>
      <c r="M14" s="157">
        <v>41.6653259535736</v>
      </c>
      <c r="N14" s="157">
        <v>40.922413984030413</v>
      </c>
      <c r="O14" s="157">
        <v>46.877575144386078</v>
      </c>
      <c r="P14" s="157">
        <v>37.88502415862056</v>
      </c>
      <c r="Q14" s="157">
        <v>38.390984870373345</v>
      </c>
    </row>
    <row r="15" spans="1:17" x14ac:dyDescent="0.25">
      <c r="A15" s="156" t="s">
        <v>241</v>
      </c>
      <c r="B15" s="155">
        <v>103.00618990957409</v>
      </c>
      <c r="C15" s="155">
        <v>100.26535519503418</v>
      </c>
      <c r="D15" s="155">
        <v>98.778426700541175</v>
      </c>
      <c r="E15" s="155">
        <v>98.364294188325218</v>
      </c>
      <c r="F15" s="155">
        <v>100.00381030179334</v>
      </c>
      <c r="G15" s="155">
        <v>100.38729745876854</v>
      </c>
      <c r="H15" s="155">
        <v>104.46560832096286</v>
      </c>
      <c r="I15" s="155">
        <v>109.33922125823121</v>
      </c>
      <c r="J15" s="155">
        <v>106.63537440300256</v>
      </c>
      <c r="K15" s="155">
        <v>98.224298687399752</v>
      </c>
      <c r="L15" s="155">
        <v>102.32661607135898</v>
      </c>
      <c r="M15" s="155">
        <v>101.3824960691111</v>
      </c>
      <c r="N15" s="155">
        <v>101.03298384827863</v>
      </c>
      <c r="O15" s="155">
        <v>105.0571047332009</v>
      </c>
      <c r="P15" s="155">
        <v>91.875176945459572</v>
      </c>
      <c r="Q15" s="155">
        <v>89.336016556936016</v>
      </c>
    </row>
    <row r="16" spans="1:17" x14ac:dyDescent="0.25">
      <c r="A16" s="156" t="s">
        <v>240</v>
      </c>
      <c r="B16" s="206">
        <v>2895.199906522299</v>
      </c>
      <c r="C16" s="206">
        <v>2700.0121035190323</v>
      </c>
      <c r="D16" s="206">
        <v>2667.5552656948903</v>
      </c>
      <c r="E16" s="206">
        <v>2659.089788146196</v>
      </c>
      <c r="F16" s="206">
        <v>2636.1234424643694</v>
      </c>
      <c r="G16" s="206">
        <v>2680.8426346904052</v>
      </c>
      <c r="H16" s="206">
        <v>2868.441297098429</v>
      </c>
      <c r="I16" s="206">
        <v>3021.2883148932929</v>
      </c>
      <c r="J16" s="206">
        <v>2849.4691748319788</v>
      </c>
      <c r="K16" s="206">
        <v>2854.4536577665276</v>
      </c>
      <c r="L16" s="206">
        <v>2991.2429543078506</v>
      </c>
      <c r="M16" s="206">
        <v>2891.3132284714025</v>
      </c>
      <c r="N16" s="206">
        <v>2838.1472216129746</v>
      </c>
      <c r="O16" s="206">
        <v>3297.3828223777118</v>
      </c>
      <c r="P16" s="206">
        <v>2632.4295757200284</v>
      </c>
      <c r="Q16" s="206">
        <v>2713.2077467815875</v>
      </c>
    </row>
    <row r="17" spans="1:17" x14ac:dyDescent="0.25">
      <c r="A17" s="152" t="s">
        <v>249</v>
      </c>
      <c r="B17" s="264">
        <v>2036.8149906091846</v>
      </c>
      <c r="C17" s="264">
        <v>1864.4674768937509</v>
      </c>
      <c r="D17" s="264">
        <v>1844.4017098570503</v>
      </c>
      <c r="E17" s="264">
        <v>1839.3873365768225</v>
      </c>
      <c r="F17" s="264">
        <v>1802.7583566160947</v>
      </c>
      <c r="G17" s="264">
        <v>1844.2818225340038</v>
      </c>
      <c r="H17" s="264">
        <v>1997.8945610904084</v>
      </c>
      <c r="I17" s="264">
        <v>2110.1281377413698</v>
      </c>
      <c r="J17" s="264">
        <v>1960.841054806961</v>
      </c>
      <c r="K17" s="264">
        <v>2035.9178353715326</v>
      </c>
      <c r="L17" s="264">
        <v>2138.5211537131959</v>
      </c>
      <c r="M17" s="264">
        <v>2046.4590945621464</v>
      </c>
      <c r="N17" s="264">
        <v>1996.2056895439894</v>
      </c>
      <c r="O17" s="264">
        <v>2421.9069496010411</v>
      </c>
      <c r="P17" s="264">
        <v>1866.803101174535</v>
      </c>
      <c r="Q17" s="264">
        <v>1968.7409421404568</v>
      </c>
    </row>
    <row r="18" spans="1:17" x14ac:dyDescent="0.25">
      <c r="A18" s="150" t="s">
        <v>33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150" t="s">
        <v>31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150" t="s">
        <v>30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150" t="s">
        <v>125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150" t="s">
        <v>29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150" t="s">
        <v>28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150" t="s">
        <v>26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150" t="s">
        <v>25</v>
      </c>
      <c r="B25" s="87">
        <v>9.5020757565929176E-2</v>
      </c>
      <c r="C25" s="87">
        <v>0.10224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0" t="s">
        <v>86</v>
      </c>
      <c r="B26" s="87">
        <v>2036.7199698516188</v>
      </c>
      <c r="C26" s="87">
        <v>1864.365236893751</v>
      </c>
      <c r="D26" s="87">
        <v>1844.4017098570503</v>
      </c>
      <c r="E26" s="87">
        <v>1839.3873365768225</v>
      </c>
      <c r="F26" s="87">
        <v>1802.7583566160947</v>
      </c>
      <c r="G26" s="87">
        <v>1844.2818225340038</v>
      </c>
      <c r="H26" s="87">
        <v>1997.8945610904084</v>
      </c>
      <c r="I26" s="87">
        <v>2110.1281377413698</v>
      </c>
      <c r="J26" s="87">
        <v>1960.841054806961</v>
      </c>
      <c r="K26" s="87">
        <v>2035.9178353715326</v>
      </c>
      <c r="L26" s="87">
        <v>2138.5211537131959</v>
      </c>
      <c r="M26" s="87">
        <v>2046.4590945621464</v>
      </c>
      <c r="N26" s="87">
        <v>1996.2056895439894</v>
      </c>
      <c r="O26" s="87">
        <v>2421.9069496010411</v>
      </c>
      <c r="P26" s="87">
        <v>1866.803101174535</v>
      </c>
      <c r="Q26" s="87">
        <v>1968.7409421404568</v>
      </c>
    </row>
    <row r="27" spans="1:17" x14ac:dyDescent="0.25">
      <c r="A27" s="150" t="s">
        <v>22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2" t="s">
        <v>248</v>
      </c>
      <c r="B28" s="151">
        <v>858.38491591311413</v>
      </c>
      <c r="C28" s="151">
        <v>835.54462662528158</v>
      </c>
      <c r="D28" s="151">
        <v>823.15355583784003</v>
      </c>
      <c r="E28" s="151">
        <v>819.70245156937358</v>
      </c>
      <c r="F28" s="151">
        <v>833.3650858482747</v>
      </c>
      <c r="G28" s="151">
        <v>836.56081215640143</v>
      </c>
      <c r="H28" s="151">
        <v>870.5467360080205</v>
      </c>
      <c r="I28" s="151">
        <v>911.16017715192322</v>
      </c>
      <c r="J28" s="151">
        <v>888.62812002501789</v>
      </c>
      <c r="K28" s="151">
        <v>818.53582239499485</v>
      </c>
      <c r="L28" s="151">
        <v>852.72180059465495</v>
      </c>
      <c r="M28" s="151">
        <v>844.85413390925589</v>
      </c>
      <c r="N28" s="151">
        <v>841.94153206898534</v>
      </c>
      <c r="O28" s="151">
        <v>875.47587277667083</v>
      </c>
      <c r="P28" s="151">
        <v>765.62647454549358</v>
      </c>
      <c r="Q28" s="151">
        <v>744.46680464113058</v>
      </c>
    </row>
    <row r="29" spans="1:17" x14ac:dyDescent="0.25">
      <c r="A29" s="243" t="s">
        <v>239</v>
      </c>
      <c r="B29" s="278">
        <v>228.90264424349701</v>
      </c>
      <c r="C29" s="278">
        <v>222.81190043340834</v>
      </c>
      <c r="D29" s="278">
        <v>219.50761489009059</v>
      </c>
      <c r="E29" s="278">
        <v>218.58732041849956</v>
      </c>
      <c r="F29" s="278">
        <v>222.23068955953983</v>
      </c>
      <c r="G29" s="278">
        <v>223.08288324170695</v>
      </c>
      <c r="H29" s="278">
        <v>232.14579626880538</v>
      </c>
      <c r="I29" s="278">
        <v>242.97604724051277</v>
      </c>
      <c r="J29" s="278">
        <v>236.96749867333801</v>
      </c>
      <c r="K29" s="278">
        <v>218.27621930533186</v>
      </c>
      <c r="L29" s="278">
        <v>227.39248015857459</v>
      </c>
      <c r="M29" s="278">
        <v>225.29443570913483</v>
      </c>
      <c r="N29" s="278">
        <v>224.51774188506269</v>
      </c>
      <c r="O29" s="278">
        <v>233.46023274044549</v>
      </c>
      <c r="P29" s="278">
        <v>204.1670598787982</v>
      </c>
      <c r="Q29" s="278">
        <v>198.52448123763477</v>
      </c>
    </row>
    <row r="30" spans="1:17" x14ac:dyDescent="0.25">
      <c r="A30" s="40"/>
      <c r="B30" s="32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</row>
    <row r="31" spans="1:17" ht="12.75" x14ac:dyDescent="0.25">
      <c r="A31" s="97" t="s">
        <v>34</v>
      </c>
      <c r="B31" s="96">
        <v>2414.179632570851</v>
      </c>
      <c r="C31" s="96">
        <v>2312.5255852744376</v>
      </c>
      <c r="D31" s="96">
        <v>2252.732217937189</v>
      </c>
      <c r="E31" s="96">
        <v>2251.1017752663101</v>
      </c>
      <c r="F31" s="96">
        <v>2241.7153927762524</v>
      </c>
      <c r="G31" s="96">
        <v>2285.4555870044742</v>
      </c>
      <c r="H31" s="96">
        <v>2533.1899548761585</v>
      </c>
      <c r="I31" s="96">
        <v>2460.5647147841123</v>
      </c>
      <c r="J31" s="96">
        <v>2429.3953831461922</v>
      </c>
      <c r="K31" s="96">
        <v>2409.6411182453485</v>
      </c>
      <c r="L31" s="96">
        <v>2478.2297695674556</v>
      </c>
      <c r="M31" s="96">
        <v>2384.1420829581957</v>
      </c>
      <c r="N31" s="96">
        <v>2411.9267458211943</v>
      </c>
      <c r="O31" s="96">
        <v>1856.2325018783056</v>
      </c>
      <c r="P31" s="96">
        <v>2515.5903456706019</v>
      </c>
      <c r="Q31" s="96">
        <v>2517.5057450558975</v>
      </c>
    </row>
    <row r="32" spans="1:17" x14ac:dyDescent="0.25">
      <c r="A32" s="132" t="s">
        <v>83</v>
      </c>
      <c r="B32" s="160">
        <v>13.297722659337872</v>
      </c>
      <c r="C32" s="160">
        <v>12.737794429512054</v>
      </c>
      <c r="D32" s="160">
        <v>12.408442129048847</v>
      </c>
      <c r="E32" s="160">
        <v>12.399461366326468</v>
      </c>
      <c r="F32" s="160">
        <v>12.347759533768828</v>
      </c>
      <c r="G32" s="160">
        <v>12.588688155676333</v>
      </c>
      <c r="H32" s="160">
        <v>13.953252280358287</v>
      </c>
      <c r="I32" s="160">
        <v>13.55321978576573</v>
      </c>
      <c r="J32" s="160">
        <v>13.381533668458623</v>
      </c>
      <c r="K32" s="160">
        <v>13.272723730520923</v>
      </c>
      <c r="L32" s="160">
        <v>13.65052198983609</v>
      </c>
      <c r="M32" s="160">
        <v>13.132270594907252</v>
      </c>
      <c r="N32" s="160">
        <v>13.285313366021139</v>
      </c>
      <c r="O32" s="160">
        <v>10.224452508921644</v>
      </c>
      <c r="P32" s="160">
        <v>13.856310561949787</v>
      </c>
      <c r="Q32" s="160">
        <v>13.86686091597643</v>
      </c>
    </row>
    <row r="33" spans="1:17" x14ac:dyDescent="0.25">
      <c r="A33" s="76" t="s">
        <v>82</v>
      </c>
      <c r="B33" s="159">
        <v>18.87046769699413</v>
      </c>
      <c r="C33" s="159">
        <v>18.075887463652936</v>
      </c>
      <c r="D33" s="159">
        <v>17.608511800463166</v>
      </c>
      <c r="E33" s="159">
        <v>17.595767423310136</v>
      </c>
      <c r="F33" s="159">
        <v>17.522398637830971</v>
      </c>
      <c r="G33" s="159">
        <v>17.864294456645805</v>
      </c>
      <c r="H33" s="159">
        <v>19.800713488306528</v>
      </c>
      <c r="I33" s="159">
        <v>19.233037318458308</v>
      </c>
      <c r="J33" s="159">
        <v>18.989401816826675</v>
      </c>
      <c r="K33" s="159">
        <v>18.83499233848465</v>
      </c>
      <c r="L33" s="159">
        <v>19.371116457706009</v>
      </c>
      <c r="M33" s="159">
        <v>18.635678784845588</v>
      </c>
      <c r="N33" s="159">
        <v>18.852857977294384</v>
      </c>
      <c r="O33" s="159">
        <v>14.509266415897974</v>
      </c>
      <c r="P33" s="159">
        <v>19.66314590530132</v>
      </c>
      <c r="Q33" s="159">
        <v>19.67811765046039</v>
      </c>
    </row>
    <row r="34" spans="1:17" x14ac:dyDescent="0.25">
      <c r="A34" s="76" t="s">
        <v>81</v>
      </c>
      <c r="B34" s="159">
        <v>67.148621836581114</v>
      </c>
      <c r="C34" s="159">
        <v>64.321189657147144</v>
      </c>
      <c r="D34" s="159">
        <v>62.658081345944552</v>
      </c>
      <c r="E34" s="159">
        <v>62.612731788332475</v>
      </c>
      <c r="F34" s="159">
        <v>62.35165649810348</v>
      </c>
      <c r="G34" s="159">
        <v>63.568257666327973</v>
      </c>
      <c r="H34" s="159">
        <v>70.458805975040875</v>
      </c>
      <c r="I34" s="159">
        <v>68.438788608918628</v>
      </c>
      <c r="J34" s="159">
        <v>67.571836690835852</v>
      </c>
      <c r="K34" s="159">
        <v>67.02238641564081</v>
      </c>
      <c r="L34" s="159">
        <v>68.930129049110349</v>
      </c>
      <c r="M34" s="159">
        <v>66.313149598879448</v>
      </c>
      <c r="N34" s="159">
        <v>67.085959457049583</v>
      </c>
      <c r="O34" s="159">
        <v>51.629734849790282</v>
      </c>
      <c r="P34" s="159">
        <v>69.96928585521573</v>
      </c>
      <c r="Q34" s="159">
        <v>70.022561273189609</v>
      </c>
    </row>
    <row r="35" spans="1:17" x14ac:dyDescent="0.25">
      <c r="A35" s="76" t="s">
        <v>80</v>
      </c>
      <c r="B35" s="159">
        <v>53.190890637351487</v>
      </c>
      <c r="C35" s="159">
        <v>50.951177718048214</v>
      </c>
      <c r="D35" s="159">
        <v>49.633768516195389</v>
      </c>
      <c r="E35" s="159">
        <v>49.597845465305873</v>
      </c>
      <c r="F35" s="159">
        <v>49.391038135075313</v>
      </c>
      <c r="G35" s="159">
        <v>50.354752622705334</v>
      </c>
      <c r="H35" s="159">
        <v>55.813009121433147</v>
      </c>
      <c r="I35" s="159">
        <v>54.212879143062921</v>
      </c>
      <c r="J35" s="159">
        <v>53.526134673834491</v>
      </c>
      <c r="K35" s="159">
        <v>53.090894922083692</v>
      </c>
      <c r="L35" s="159">
        <v>54.60208795934436</v>
      </c>
      <c r="M35" s="159">
        <v>52.52908237962901</v>
      </c>
      <c r="N35" s="159">
        <v>53.141253464084556</v>
      </c>
      <c r="O35" s="159">
        <v>40.897810035686575</v>
      </c>
      <c r="P35" s="159">
        <v>55.425242247799147</v>
      </c>
      <c r="Q35" s="159">
        <v>55.467443663905719</v>
      </c>
    </row>
    <row r="36" spans="1:17" x14ac:dyDescent="0.25">
      <c r="A36" s="129" t="s">
        <v>79</v>
      </c>
      <c r="B36" s="158">
        <v>31.914534382410888</v>
      </c>
      <c r="C36" s="158">
        <v>30.570706630828933</v>
      </c>
      <c r="D36" s="158">
        <v>29.780261109717234</v>
      </c>
      <c r="E36" s="158">
        <v>29.758707279183529</v>
      </c>
      <c r="F36" s="158">
        <v>29.634622881045189</v>
      </c>
      <c r="G36" s="158">
        <v>30.21285157362319</v>
      </c>
      <c r="H36" s="158">
        <v>33.48780547285989</v>
      </c>
      <c r="I36" s="158">
        <v>32.527727485837744</v>
      </c>
      <c r="J36" s="158">
        <v>32.115680804300695</v>
      </c>
      <c r="K36" s="158">
        <v>31.854536953250214</v>
      </c>
      <c r="L36" s="158">
        <v>32.761252775606614</v>
      </c>
      <c r="M36" s="158">
        <v>31.517449427777407</v>
      </c>
      <c r="N36" s="158">
        <v>31.884752078450735</v>
      </c>
      <c r="O36" s="158">
        <v>24.538686021411937</v>
      </c>
      <c r="P36" s="158">
        <v>33.255145348679484</v>
      </c>
      <c r="Q36" s="158">
        <v>33.280466198343426</v>
      </c>
    </row>
    <row r="37" spans="1:17" x14ac:dyDescent="0.25">
      <c r="A37" s="92" t="s">
        <v>125</v>
      </c>
      <c r="B37" s="91">
        <v>0.3925847474913437</v>
      </c>
      <c r="C37" s="91">
        <v>0.13699074463781727</v>
      </c>
      <c r="D37" s="91">
        <v>0.12256981728161725</v>
      </c>
      <c r="E37" s="91">
        <v>0.31778593379437642</v>
      </c>
      <c r="F37" s="91">
        <v>0.28422936752213546</v>
      </c>
      <c r="G37" s="91">
        <v>0.30435806237893126</v>
      </c>
      <c r="H37" s="91">
        <v>0.35426253853640877</v>
      </c>
      <c r="I37" s="91">
        <v>0.24673616589700439</v>
      </c>
      <c r="J37" s="91">
        <v>0.21475948187452343</v>
      </c>
      <c r="K37" s="91">
        <v>0.13470423244236776</v>
      </c>
      <c r="L37" s="91">
        <v>0.21778173953635993</v>
      </c>
      <c r="M37" s="91">
        <v>0.13013600608928161</v>
      </c>
      <c r="N37" s="91">
        <v>0.11440370912743905</v>
      </c>
      <c r="O37" s="91">
        <v>0.186480107582431</v>
      </c>
      <c r="P37" s="91">
        <v>0.14611689501363079</v>
      </c>
      <c r="Q37" s="91">
        <v>0.41693293249063507</v>
      </c>
    </row>
    <row r="38" spans="1:17" x14ac:dyDescent="0.25">
      <c r="A38" s="92" t="s">
        <v>26</v>
      </c>
      <c r="B38" s="91">
        <v>0.45847316853182069</v>
      </c>
      <c r="C38" s="91">
        <v>0.73937123670034988</v>
      </c>
      <c r="D38" s="91">
        <v>0.45882440896300752</v>
      </c>
      <c r="E38" s="91">
        <v>0.73433467153488419</v>
      </c>
      <c r="F38" s="91">
        <v>0.47365493354888177</v>
      </c>
      <c r="G38" s="91">
        <v>0.40262369650602686</v>
      </c>
      <c r="H38" s="91">
        <v>0.39834557409903765</v>
      </c>
      <c r="I38" s="91">
        <v>0.25868010615381964</v>
      </c>
      <c r="J38" s="91">
        <v>0.26546797362837721</v>
      </c>
      <c r="K38" s="91">
        <v>0.23479538403072811</v>
      </c>
      <c r="L38" s="91">
        <v>0.19439393998779311</v>
      </c>
      <c r="M38" s="91">
        <v>0.18094524983222227</v>
      </c>
      <c r="N38" s="91">
        <v>0.23109793158200456</v>
      </c>
      <c r="O38" s="91">
        <v>0.15826672897781358</v>
      </c>
      <c r="P38" s="91">
        <v>0.20966750275299617</v>
      </c>
      <c r="Q38" s="91">
        <v>0.30649613471471565</v>
      </c>
    </row>
    <row r="39" spans="1:17" x14ac:dyDescent="0.25">
      <c r="A39" s="92" t="s">
        <v>126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21</v>
      </c>
      <c r="B40" s="157">
        <v>31.063476466387723</v>
      </c>
      <c r="C40" s="157">
        <v>29.694344649490766</v>
      </c>
      <c r="D40" s="157">
        <v>29.198866883472608</v>
      </c>
      <c r="E40" s="157">
        <v>28.706586673854268</v>
      </c>
      <c r="F40" s="157">
        <v>28.876738579974173</v>
      </c>
      <c r="G40" s="157">
        <v>29.505869814738233</v>
      </c>
      <c r="H40" s="157">
        <v>32.73519736022444</v>
      </c>
      <c r="I40" s="157">
        <v>32.022311213786921</v>
      </c>
      <c r="J40" s="157">
        <v>31.635453348797792</v>
      </c>
      <c r="K40" s="157">
        <v>31.485037336777118</v>
      </c>
      <c r="L40" s="157">
        <v>32.349077096082461</v>
      </c>
      <c r="M40" s="157">
        <v>31.206368171855903</v>
      </c>
      <c r="N40" s="157">
        <v>31.539250437741291</v>
      </c>
      <c r="O40" s="157">
        <v>24.193939184851693</v>
      </c>
      <c r="P40" s="157">
        <v>32.899360950912858</v>
      </c>
      <c r="Q40" s="157">
        <v>32.557037131138074</v>
      </c>
    </row>
    <row r="41" spans="1:17" x14ac:dyDescent="0.25">
      <c r="A41" s="156" t="s">
        <v>238</v>
      </c>
      <c r="B41" s="204">
        <v>145.5107596860816</v>
      </c>
      <c r="C41" s="204">
        <v>150.62078883984492</v>
      </c>
      <c r="D41" s="204">
        <v>145.98706060766983</v>
      </c>
      <c r="E41" s="204">
        <v>145.61643619606963</v>
      </c>
      <c r="F41" s="204">
        <v>151.57362683298606</v>
      </c>
      <c r="G41" s="204">
        <v>151.0643124849181</v>
      </c>
      <c r="H41" s="204">
        <v>159.34437901779978</v>
      </c>
      <c r="I41" s="204">
        <v>153.01424041707378</v>
      </c>
      <c r="J41" s="204">
        <v>160.40302069063671</v>
      </c>
      <c r="K41" s="204">
        <v>136.38829883200299</v>
      </c>
      <c r="L41" s="204">
        <v>138.68815678161823</v>
      </c>
      <c r="M41" s="204">
        <v>139.8544707436638</v>
      </c>
      <c r="N41" s="204">
        <v>145.52584190835674</v>
      </c>
      <c r="O41" s="204">
        <v>90.01199819120535</v>
      </c>
      <c r="P41" s="204">
        <v>146.27346827864807</v>
      </c>
      <c r="Q41" s="204">
        <v>130.64583903936369</v>
      </c>
    </row>
    <row r="42" spans="1:17" x14ac:dyDescent="0.25">
      <c r="A42" s="152" t="s">
        <v>247</v>
      </c>
      <c r="B42" s="151">
        <v>55.837910112194002</v>
      </c>
      <c r="C42" s="151">
        <v>52.265121511804516</v>
      </c>
      <c r="D42" s="151">
        <v>50.994102792540467</v>
      </c>
      <c r="E42" s="151">
        <v>50.986000330557552</v>
      </c>
      <c r="F42" s="151">
        <v>50.05977141935216</v>
      </c>
      <c r="G42" s="151">
        <v>51.413422161561243</v>
      </c>
      <c r="H42" s="151">
        <v>57.866436306660589</v>
      </c>
      <c r="I42" s="151">
        <v>56.398968587260697</v>
      </c>
      <c r="J42" s="151">
        <v>54.670552857569135</v>
      </c>
      <c r="K42" s="151">
        <v>56.694931771997474</v>
      </c>
      <c r="L42" s="151">
        <v>58.480731715785581</v>
      </c>
      <c r="M42" s="151">
        <v>55.561259316851249</v>
      </c>
      <c r="N42" s="151">
        <v>55.769401058718955</v>
      </c>
      <c r="O42" s="151">
        <v>45.310563944853065</v>
      </c>
      <c r="P42" s="151">
        <v>58.765031790274165</v>
      </c>
      <c r="Q42" s="151">
        <v>60.520814260591038</v>
      </c>
    </row>
    <row r="43" spans="1:17" x14ac:dyDescent="0.25">
      <c r="A43" s="150" t="s">
        <v>33</v>
      </c>
      <c r="B43" s="87">
        <v>0.57668388611305954</v>
      </c>
      <c r="C43" s="87">
        <v>0.27827188405797099</v>
      </c>
      <c r="D43" s="87">
        <v>0.27829188405797101</v>
      </c>
      <c r="E43" s="87">
        <v>0.20578521739130434</v>
      </c>
      <c r="F43" s="87">
        <v>0.46377884057971019</v>
      </c>
      <c r="G43" s="87">
        <v>0.65077010582871642</v>
      </c>
      <c r="H43" s="87">
        <v>0.65211971014492753</v>
      </c>
      <c r="I43" s="87">
        <v>0.65902869565217381</v>
      </c>
      <c r="J43" s="87">
        <v>0.35406115942028982</v>
      </c>
      <c r="K43" s="87">
        <v>0.29810695652173913</v>
      </c>
      <c r="L43" s="87">
        <v>0.20843412316831159</v>
      </c>
      <c r="M43" s="87">
        <v>0.10451500068254882</v>
      </c>
      <c r="N43" s="87">
        <v>0.20847131463505589</v>
      </c>
      <c r="O43" s="87">
        <v>0.26794426466757371</v>
      </c>
      <c r="P43" s="87">
        <v>0.32387621476327155</v>
      </c>
      <c r="Q43" s="87">
        <v>0.2271233073888464</v>
      </c>
    </row>
    <row r="44" spans="1:17" x14ac:dyDescent="0.25">
      <c r="A44" s="150" t="s">
        <v>31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30</v>
      </c>
      <c r="B45" s="87">
        <v>1.3056763032647265</v>
      </c>
      <c r="C45" s="87">
        <v>1.240522608695652</v>
      </c>
      <c r="D45" s="87">
        <v>1.5911171014492753</v>
      </c>
      <c r="E45" s="87">
        <v>1.7501365217391305</v>
      </c>
      <c r="F45" s="87">
        <v>1.8142252173913045</v>
      </c>
      <c r="G45" s="87">
        <v>1.7515397200391458</v>
      </c>
      <c r="H45" s="87">
        <v>1.781830144927536</v>
      </c>
      <c r="I45" s="87">
        <v>1.7825292753623185</v>
      </c>
      <c r="J45" s="87">
        <v>1.782367536231884</v>
      </c>
      <c r="K45" s="87">
        <v>1.7178823188405796</v>
      </c>
      <c r="L45" s="87">
        <v>1.7515450174076692</v>
      </c>
      <c r="M45" s="87">
        <v>1.6878261238165639</v>
      </c>
      <c r="N45" s="87">
        <v>1.5923121829659832</v>
      </c>
      <c r="O45" s="87">
        <v>1.624152292357202</v>
      </c>
      <c r="P45" s="87">
        <v>1.6559771520854212</v>
      </c>
      <c r="Q45" s="87">
        <v>1.6878607981596438</v>
      </c>
    </row>
    <row r="46" spans="1:17" x14ac:dyDescent="0.25">
      <c r="A46" s="150" t="s">
        <v>125</v>
      </c>
      <c r="B46" s="87">
        <v>0.71189262211715354</v>
      </c>
      <c r="C46" s="87">
        <v>0.25637067576684053</v>
      </c>
      <c r="D46" s="87">
        <v>0.22844561273008718</v>
      </c>
      <c r="E46" s="87">
        <v>0.59930116697292612</v>
      </c>
      <c r="F46" s="87">
        <v>0.54393518273276398</v>
      </c>
      <c r="G46" s="87">
        <v>0.57125120540162877</v>
      </c>
      <c r="H46" s="87">
        <v>0.62649920177385987</v>
      </c>
      <c r="I46" s="87">
        <v>0.45681623568354912</v>
      </c>
      <c r="J46" s="87">
        <v>0.39898796669815284</v>
      </c>
      <c r="K46" s="87">
        <v>0.22787582371132797</v>
      </c>
      <c r="L46" s="87">
        <v>0.37030567306593209</v>
      </c>
      <c r="M46" s="87">
        <v>0.22792135341106126</v>
      </c>
      <c r="N46" s="87">
        <v>0.19941455259047819</v>
      </c>
      <c r="O46" s="87">
        <v>0.39911184649183318</v>
      </c>
      <c r="P46" s="87">
        <v>0.22761419215525286</v>
      </c>
      <c r="Q46" s="87">
        <v>0.62534178641991156</v>
      </c>
    </row>
    <row r="47" spans="1:17" x14ac:dyDescent="0.25">
      <c r="A47" s="150" t="s">
        <v>29</v>
      </c>
      <c r="B47" s="87">
        <v>12.018297185684814</v>
      </c>
      <c r="C47" s="87">
        <v>12.102726956521739</v>
      </c>
      <c r="D47" s="87">
        <v>12.157206956521737</v>
      </c>
      <c r="E47" s="87">
        <v>13.376857101449275</v>
      </c>
      <c r="F47" s="87">
        <v>13.07050579710145</v>
      </c>
      <c r="G47" s="87">
        <v>12.018492529094901</v>
      </c>
      <c r="H47" s="87">
        <v>12.435254782608695</v>
      </c>
      <c r="I47" s="87">
        <v>9.4157223188405776</v>
      </c>
      <c r="J47" s="87">
        <v>8.6411666666666651</v>
      </c>
      <c r="K47" s="87">
        <v>7.5066000000000006</v>
      </c>
      <c r="L47" s="87">
        <v>7.2553972491253607</v>
      </c>
      <c r="M47" s="87">
        <v>5.5384348924223943</v>
      </c>
      <c r="N47" s="87">
        <v>5.040056511014118</v>
      </c>
      <c r="O47" s="87">
        <v>4.0707506840856116</v>
      </c>
      <c r="P47" s="87">
        <v>2.5753524406580022</v>
      </c>
      <c r="Q47" s="87">
        <v>2.298459851451284</v>
      </c>
    </row>
    <row r="48" spans="1:17" x14ac:dyDescent="0.25">
      <c r="A48" s="150" t="s">
        <v>28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26</v>
      </c>
      <c r="B49" s="87">
        <v>0.83137123436939964</v>
      </c>
      <c r="C49" s="87">
        <v>1.3836927749869741</v>
      </c>
      <c r="D49" s="87">
        <v>0.85515688581184246</v>
      </c>
      <c r="E49" s="87">
        <v>1.3848555861012259</v>
      </c>
      <c r="F49" s="87">
        <v>0.90644251534677067</v>
      </c>
      <c r="G49" s="87">
        <v>0.75568647715326209</v>
      </c>
      <c r="H49" s="87">
        <v>0.70445829591307041</v>
      </c>
      <c r="I49" s="87">
        <v>0.47892967741395653</v>
      </c>
      <c r="J49" s="87">
        <v>0.49319604469594353</v>
      </c>
      <c r="K49" s="87">
        <v>0.39719755325810674</v>
      </c>
      <c r="L49" s="87">
        <v>0.33053817524081158</v>
      </c>
      <c r="M49" s="87">
        <v>0.3169091128151616</v>
      </c>
      <c r="N49" s="87">
        <v>0.40282164785125257</v>
      </c>
      <c r="O49" s="87">
        <v>0.33872849634986385</v>
      </c>
      <c r="P49" s="87">
        <v>0.32661041186154777</v>
      </c>
      <c r="Q49" s="87">
        <v>0.45970185005139458</v>
      </c>
    </row>
    <row r="50" spans="1:17" x14ac:dyDescent="0.25">
      <c r="A50" s="150" t="s">
        <v>25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86</v>
      </c>
      <c r="B51" s="87">
        <v>40.393988880644848</v>
      </c>
      <c r="C51" s="87">
        <v>37.003536611775338</v>
      </c>
      <c r="D51" s="87">
        <v>35.883884351969556</v>
      </c>
      <c r="E51" s="87">
        <v>33.669064736903692</v>
      </c>
      <c r="F51" s="87">
        <v>33.26088386620016</v>
      </c>
      <c r="G51" s="87">
        <v>35.665682124043592</v>
      </c>
      <c r="H51" s="87">
        <v>41.6662741712925</v>
      </c>
      <c r="I51" s="87">
        <v>43.605942384308122</v>
      </c>
      <c r="J51" s="87">
        <v>43.0007734838562</v>
      </c>
      <c r="K51" s="87">
        <v>46.547269119665721</v>
      </c>
      <c r="L51" s="87">
        <v>48.564511477777501</v>
      </c>
      <c r="M51" s="87">
        <v>47.685652833703521</v>
      </c>
      <c r="N51" s="87">
        <v>48.326324849662065</v>
      </c>
      <c r="O51" s="87">
        <v>38.609876360900984</v>
      </c>
      <c r="P51" s="87">
        <v>53.655601378750667</v>
      </c>
      <c r="Q51" s="87">
        <v>55.222326667119958</v>
      </c>
    </row>
    <row r="52" spans="1:17" x14ac:dyDescent="0.25">
      <c r="A52" s="150" t="s">
        <v>22</v>
      </c>
      <c r="B52" s="87">
        <v>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0</v>
      </c>
      <c r="I52" s="87">
        <v>0</v>
      </c>
      <c r="J52" s="87">
        <v>0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7">
        <v>0</v>
      </c>
    </row>
    <row r="53" spans="1:17" x14ac:dyDescent="0.25">
      <c r="A53" s="152" t="s">
        <v>246</v>
      </c>
      <c r="B53" s="151">
        <v>89.672849573887603</v>
      </c>
      <c r="C53" s="151">
        <v>98.355667328040411</v>
      </c>
      <c r="D53" s="151">
        <v>94.992957815129358</v>
      </c>
      <c r="E53" s="151">
        <v>94.630435865512084</v>
      </c>
      <c r="F53" s="151">
        <v>101.51385541363389</v>
      </c>
      <c r="G53" s="151">
        <v>99.650890323356876</v>
      </c>
      <c r="H53" s="151">
        <v>101.47794271113921</v>
      </c>
      <c r="I53" s="151">
        <v>96.615271829813096</v>
      </c>
      <c r="J53" s="151">
        <v>105.73246783306757</v>
      </c>
      <c r="K53" s="151">
        <v>79.693367060005514</v>
      </c>
      <c r="L53" s="151">
        <v>80.207425065832652</v>
      </c>
      <c r="M53" s="151">
        <v>84.293211426812547</v>
      </c>
      <c r="N53" s="151">
        <v>89.756440849637784</v>
      </c>
      <c r="O53" s="151">
        <v>44.701434246352285</v>
      </c>
      <c r="P53" s="151">
        <v>87.508436488373903</v>
      </c>
      <c r="Q53" s="151">
        <v>70.125024778772655</v>
      </c>
    </row>
    <row r="54" spans="1:17" x14ac:dyDescent="0.25">
      <c r="A54" s="156" t="s">
        <v>237</v>
      </c>
      <c r="B54" s="204">
        <v>1850.3827290334636</v>
      </c>
      <c r="C54" s="204">
        <v>1760.1676863892133</v>
      </c>
      <c r="D54" s="204">
        <v>1715.4654650192033</v>
      </c>
      <c r="E54" s="204">
        <v>1714.5139235056106</v>
      </c>
      <c r="F54" s="204">
        <v>1700.1791522552953</v>
      </c>
      <c r="G54" s="204">
        <v>1737.1479280548174</v>
      </c>
      <c r="H54" s="204">
        <v>1934.3089155708451</v>
      </c>
      <c r="I54" s="204">
        <v>1880.7818868996626</v>
      </c>
      <c r="J54" s="204">
        <v>1846.7469250142067</v>
      </c>
      <c r="K54" s="204">
        <v>1856.5907236828011</v>
      </c>
      <c r="L54" s="204">
        <v>1911.1693328064848</v>
      </c>
      <c r="M54" s="204">
        <v>1831.5699117794516</v>
      </c>
      <c r="N54" s="204">
        <v>1848.4908177860043</v>
      </c>
      <c r="O54" s="204">
        <v>1446.6758225142553</v>
      </c>
      <c r="P54" s="204">
        <v>1933.9665205691747</v>
      </c>
      <c r="Q54" s="204">
        <v>1952.6680243545436</v>
      </c>
    </row>
    <row r="55" spans="1:17" x14ac:dyDescent="0.25">
      <c r="A55" s="152" t="s">
        <v>245</v>
      </c>
      <c r="B55" s="151">
        <v>1675.1373033658201</v>
      </c>
      <c r="C55" s="151">
        <v>1567.9536453541355</v>
      </c>
      <c r="D55" s="151">
        <v>1529.8230837762142</v>
      </c>
      <c r="E55" s="151">
        <v>1529.5800099167266</v>
      </c>
      <c r="F55" s="151">
        <v>1501.793142580565</v>
      </c>
      <c r="G55" s="151">
        <v>1542.4026648468373</v>
      </c>
      <c r="H55" s="151">
        <v>1735.9930891998179</v>
      </c>
      <c r="I55" s="151">
        <v>1691.9690576178211</v>
      </c>
      <c r="J55" s="151">
        <v>1640.1165857270744</v>
      </c>
      <c r="K55" s="151">
        <v>1700.8479531599241</v>
      </c>
      <c r="L55" s="151">
        <v>1754.4219514735678</v>
      </c>
      <c r="M55" s="151">
        <v>1666.8377795055376</v>
      </c>
      <c r="N55" s="151">
        <v>1673.0820317615687</v>
      </c>
      <c r="O55" s="151">
        <v>1359.3169183455923</v>
      </c>
      <c r="P55" s="151">
        <v>1762.9509537082251</v>
      </c>
      <c r="Q55" s="151">
        <v>1815.6244278177319</v>
      </c>
    </row>
    <row r="56" spans="1:17" x14ac:dyDescent="0.25">
      <c r="A56" s="150" t="s">
        <v>33</v>
      </c>
      <c r="B56" s="87">
        <v>17.300516583391786</v>
      </c>
      <c r="C56" s="87">
        <v>8.3481565217391314</v>
      </c>
      <c r="D56" s="87">
        <v>8.34875652173913</v>
      </c>
      <c r="E56" s="87">
        <v>6.1735565217391306</v>
      </c>
      <c r="F56" s="87">
        <v>13.913365217391306</v>
      </c>
      <c r="G56" s="87">
        <v>19.523103174861497</v>
      </c>
      <c r="H56" s="87">
        <v>19.563591304347824</v>
      </c>
      <c r="I56" s="87">
        <v>19.770860869565219</v>
      </c>
      <c r="J56" s="87">
        <v>10.621834782608696</v>
      </c>
      <c r="K56" s="87">
        <v>8.9432086956521726</v>
      </c>
      <c r="L56" s="87">
        <v>6.2530236950493476</v>
      </c>
      <c r="M56" s="87">
        <v>3.1354500204764642</v>
      </c>
      <c r="N56" s="87">
        <v>6.254139439051678</v>
      </c>
      <c r="O56" s="87">
        <v>8.0383279400272105</v>
      </c>
      <c r="P56" s="87">
        <v>9.7162864428981468</v>
      </c>
      <c r="Q56" s="87">
        <v>6.8136992216653933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39.170289097941797</v>
      </c>
      <c r="C58" s="87">
        <v>37.215678260869566</v>
      </c>
      <c r="D58" s="87">
        <v>47.733513043478261</v>
      </c>
      <c r="E58" s="87">
        <v>52.504095652173909</v>
      </c>
      <c r="F58" s="87">
        <v>54.426756521739136</v>
      </c>
      <c r="G58" s="87">
        <v>52.546191601174364</v>
      </c>
      <c r="H58" s="87">
        <v>53.454904347826087</v>
      </c>
      <c r="I58" s="87">
        <v>53.475878260869564</v>
      </c>
      <c r="J58" s="87">
        <v>53.47102608695652</v>
      </c>
      <c r="K58" s="87">
        <v>51.536469565217388</v>
      </c>
      <c r="L58" s="87">
        <v>52.546350522230085</v>
      </c>
      <c r="M58" s="87">
        <v>50.634783714496926</v>
      </c>
      <c r="N58" s="87">
        <v>47.76936548897951</v>
      </c>
      <c r="O58" s="87">
        <v>48.724568770716068</v>
      </c>
      <c r="P58" s="87">
        <v>49.679314562562645</v>
      </c>
      <c r="Q58" s="87">
        <v>50.635823944789323</v>
      </c>
    </row>
    <row r="59" spans="1:17" x14ac:dyDescent="0.25">
      <c r="A59" s="150" t="s">
        <v>125</v>
      </c>
      <c r="B59" s="87">
        <v>21.356778663514604</v>
      </c>
      <c r="C59" s="87">
        <v>7.6911202730052173</v>
      </c>
      <c r="D59" s="87">
        <v>6.8533683819026159</v>
      </c>
      <c r="E59" s="87">
        <v>17.979035009187783</v>
      </c>
      <c r="F59" s="87">
        <v>16.318055481982917</v>
      </c>
      <c r="G59" s="87">
        <v>17.137536162048864</v>
      </c>
      <c r="H59" s="87">
        <v>18.794976053215798</v>
      </c>
      <c r="I59" s="87">
        <v>13.704487070506476</v>
      </c>
      <c r="J59" s="87">
        <v>11.969639000944586</v>
      </c>
      <c r="K59" s="87">
        <v>6.836274711339839</v>
      </c>
      <c r="L59" s="87">
        <v>11.109170191977965</v>
      </c>
      <c r="M59" s="87">
        <v>6.837640602331839</v>
      </c>
      <c r="N59" s="87">
        <v>5.9824365777143456</v>
      </c>
      <c r="O59" s="87">
        <v>11.973355394754996</v>
      </c>
      <c r="P59" s="87">
        <v>6.8284257646575863</v>
      </c>
      <c r="Q59" s="87">
        <v>18.760253592597348</v>
      </c>
    </row>
    <row r="60" spans="1:17" x14ac:dyDescent="0.25">
      <c r="A60" s="150" t="s">
        <v>29</v>
      </c>
      <c r="B60" s="87">
        <v>360.54891557054441</v>
      </c>
      <c r="C60" s="87">
        <v>363.08180869565223</v>
      </c>
      <c r="D60" s="87">
        <v>364.71620869565214</v>
      </c>
      <c r="E60" s="87">
        <v>401.30571304347825</v>
      </c>
      <c r="F60" s="87">
        <v>392.11517391304352</v>
      </c>
      <c r="G60" s="87">
        <v>360.55477587284707</v>
      </c>
      <c r="H60" s="87">
        <v>373.05764347826084</v>
      </c>
      <c r="I60" s="87">
        <v>282.47166956521738</v>
      </c>
      <c r="J60" s="87">
        <v>259.23499999999996</v>
      </c>
      <c r="K60" s="87">
        <v>225.19800000000001</v>
      </c>
      <c r="L60" s="87">
        <v>217.66191747376084</v>
      </c>
      <c r="M60" s="87">
        <v>166.15304677267184</v>
      </c>
      <c r="N60" s="87">
        <v>151.20169533042358</v>
      </c>
      <c r="O60" s="87">
        <v>122.12252052256837</v>
      </c>
      <c r="P60" s="87">
        <v>77.260573219740081</v>
      </c>
      <c r="Q60" s="87">
        <v>68.953795543538533</v>
      </c>
    </row>
    <row r="61" spans="1:17" x14ac:dyDescent="0.25">
      <c r="A61" s="150" t="s">
        <v>28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24.94113703108199</v>
      </c>
      <c r="C62" s="87">
        <v>41.510783249609226</v>
      </c>
      <c r="D62" s="87">
        <v>25.654706574355277</v>
      </c>
      <c r="E62" s="87">
        <v>41.545667583036774</v>
      </c>
      <c r="F62" s="87">
        <v>27.193275460403122</v>
      </c>
      <c r="G62" s="87">
        <v>22.67059431459786</v>
      </c>
      <c r="H62" s="87">
        <v>21.133748877392115</v>
      </c>
      <c r="I62" s="87">
        <v>14.367890322418697</v>
      </c>
      <c r="J62" s="87">
        <v>14.795881340878307</v>
      </c>
      <c r="K62" s="87">
        <v>11.9159265977432</v>
      </c>
      <c r="L62" s="87">
        <v>9.9161452572243487</v>
      </c>
      <c r="M62" s="87">
        <v>9.507273384454848</v>
      </c>
      <c r="N62" s="87">
        <v>12.084649435537578</v>
      </c>
      <c r="O62" s="87">
        <v>10.161854890495919</v>
      </c>
      <c r="P62" s="87">
        <v>9.7983123558464342</v>
      </c>
      <c r="Q62" s="87">
        <v>13.791055501541841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1211.8196664193454</v>
      </c>
      <c r="C64" s="87">
        <v>1110.1060983532602</v>
      </c>
      <c r="D64" s="87">
        <v>1076.5165305590867</v>
      </c>
      <c r="E64" s="87">
        <v>1010.0719421071108</v>
      </c>
      <c r="F64" s="87">
        <v>997.82651598600489</v>
      </c>
      <c r="G64" s="87">
        <v>1069.9704637213076</v>
      </c>
      <c r="H64" s="87">
        <v>1249.9882251387751</v>
      </c>
      <c r="I64" s="87">
        <v>1308.1782715292438</v>
      </c>
      <c r="J64" s="87">
        <v>1290.0232045156863</v>
      </c>
      <c r="K64" s="87">
        <v>1396.4180735899715</v>
      </c>
      <c r="L64" s="87">
        <v>1456.9353443333252</v>
      </c>
      <c r="M64" s="87">
        <v>1430.5695850111056</v>
      </c>
      <c r="N64" s="87">
        <v>1449.7897454898621</v>
      </c>
      <c r="O64" s="87">
        <v>1158.2962908270297</v>
      </c>
      <c r="P64" s="87">
        <v>1609.6680413625202</v>
      </c>
      <c r="Q64" s="87">
        <v>1656.6698000135993</v>
      </c>
    </row>
    <row r="65" spans="1:17" x14ac:dyDescent="0.25">
      <c r="A65" s="150" t="s">
        <v>22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2" t="s">
        <v>244</v>
      </c>
      <c r="B66" s="151">
        <v>175.24542566764353</v>
      </c>
      <c r="C66" s="151">
        <v>192.2140410350778</v>
      </c>
      <c r="D66" s="151">
        <v>185.64238124298913</v>
      </c>
      <c r="E66" s="151">
        <v>184.93391358888402</v>
      </c>
      <c r="F66" s="151">
        <v>198.3860096747303</v>
      </c>
      <c r="G66" s="151">
        <v>194.74526320798009</v>
      </c>
      <c r="H66" s="151">
        <v>198.31582637102724</v>
      </c>
      <c r="I66" s="151">
        <v>188.81282928184146</v>
      </c>
      <c r="J66" s="151">
        <v>206.6303392871323</v>
      </c>
      <c r="K66" s="151">
        <v>155.74277052287698</v>
      </c>
      <c r="L66" s="151">
        <v>156.74738133291703</v>
      </c>
      <c r="M66" s="151">
        <v>164.73213227391398</v>
      </c>
      <c r="N66" s="151">
        <v>175.40878602443559</v>
      </c>
      <c r="O66" s="151">
        <v>87.358904168663003</v>
      </c>
      <c r="P66" s="151">
        <v>171.01556686094955</v>
      </c>
      <c r="Q66" s="151">
        <v>137.04359653681172</v>
      </c>
    </row>
    <row r="67" spans="1:17" x14ac:dyDescent="0.25">
      <c r="A67" s="156" t="s">
        <v>236</v>
      </c>
      <c r="B67" s="204">
        <v>233.86390663863082</v>
      </c>
      <c r="C67" s="204">
        <v>225.08035414619027</v>
      </c>
      <c r="D67" s="204">
        <v>219.19062740894708</v>
      </c>
      <c r="E67" s="204">
        <v>219.00690224217092</v>
      </c>
      <c r="F67" s="204">
        <v>218.71513800214709</v>
      </c>
      <c r="G67" s="204">
        <v>222.65450198976018</v>
      </c>
      <c r="H67" s="204">
        <v>246.02307394951455</v>
      </c>
      <c r="I67" s="204">
        <v>238.8029351253324</v>
      </c>
      <c r="J67" s="204">
        <v>236.66084978709239</v>
      </c>
      <c r="K67" s="204">
        <v>232.58656137056497</v>
      </c>
      <c r="L67" s="204">
        <v>239.05717174774927</v>
      </c>
      <c r="M67" s="204">
        <v>230.59006964904191</v>
      </c>
      <c r="N67" s="204">
        <v>233.65994978393252</v>
      </c>
      <c r="O67" s="204">
        <v>177.74473134113671</v>
      </c>
      <c r="P67" s="204">
        <v>243.1812269038341</v>
      </c>
      <c r="Q67" s="204">
        <v>241.8764319601141</v>
      </c>
    </row>
    <row r="68" spans="1:17" x14ac:dyDescent="0.25">
      <c r="A68" s="152" t="s">
        <v>243</v>
      </c>
      <c r="B68" s="151">
        <v>195.43268539267899</v>
      </c>
      <c r="C68" s="151">
        <v>182.9279252913158</v>
      </c>
      <c r="D68" s="151">
        <v>178.47935977389164</v>
      </c>
      <c r="E68" s="151">
        <v>178.45100115695146</v>
      </c>
      <c r="F68" s="151">
        <v>175.20919996773256</v>
      </c>
      <c r="G68" s="151">
        <v>179.94697756546438</v>
      </c>
      <c r="H68" s="151">
        <v>202.53252707331202</v>
      </c>
      <c r="I68" s="151">
        <v>197.3963900554125</v>
      </c>
      <c r="J68" s="151">
        <v>191.346935001492</v>
      </c>
      <c r="K68" s="151">
        <v>198.43226120199117</v>
      </c>
      <c r="L68" s="151">
        <v>204.68256100524957</v>
      </c>
      <c r="M68" s="151">
        <v>194.4644076089794</v>
      </c>
      <c r="N68" s="151">
        <v>195.19290370551633</v>
      </c>
      <c r="O68" s="151">
        <v>158.58697380698572</v>
      </c>
      <c r="P68" s="151">
        <v>205.67761126595957</v>
      </c>
      <c r="Q68" s="151">
        <v>211.82284991206868</v>
      </c>
    </row>
    <row r="69" spans="1:17" x14ac:dyDescent="0.25">
      <c r="A69" s="150" t="s">
        <v>33</v>
      </c>
      <c r="B69" s="87">
        <v>2.018393601395708</v>
      </c>
      <c r="C69" s="87">
        <v>0.97395159420289845</v>
      </c>
      <c r="D69" s="87">
        <v>0.97402159420289847</v>
      </c>
      <c r="E69" s="87">
        <v>0.72024826086956539</v>
      </c>
      <c r="F69" s="87">
        <v>1.6232259420289856</v>
      </c>
      <c r="G69" s="87">
        <v>2.2776953704005081</v>
      </c>
      <c r="H69" s="87">
        <v>2.2824189855072459</v>
      </c>
      <c r="I69" s="87">
        <v>2.3066004347826086</v>
      </c>
      <c r="J69" s="87">
        <v>1.2392140579710147</v>
      </c>
      <c r="K69" s="87">
        <v>1.0433743478260871</v>
      </c>
      <c r="L69" s="87">
        <v>0.72951943108909056</v>
      </c>
      <c r="M69" s="87">
        <v>0.36580250238892081</v>
      </c>
      <c r="N69" s="87">
        <v>0.72964960122269562</v>
      </c>
      <c r="O69" s="87">
        <v>0.93780492633650792</v>
      </c>
      <c r="P69" s="87">
        <v>1.1335667516714505</v>
      </c>
      <c r="Q69" s="87">
        <v>0.7949315758609623</v>
      </c>
    </row>
    <row r="70" spans="1:17" x14ac:dyDescent="0.25">
      <c r="A70" s="150" t="s">
        <v>31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30</v>
      </c>
      <c r="B71" s="87">
        <v>4.5698670614265433</v>
      </c>
      <c r="C71" s="87">
        <v>4.3418291304347818</v>
      </c>
      <c r="D71" s="87">
        <v>5.5689098550724641</v>
      </c>
      <c r="E71" s="87">
        <v>6.125477826086958</v>
      </c>
      <c r="F71" s="87">
        <v>6.3497882608695653</v>
      </c>
      <c r="G71" s="87">
        <v>6.1303890201370104</v>
      </c>
      <c r="H71" s="87">
        <v>6.236405507246376</v>
      </c>
      <c r="I71" s="87">
        <v>6.2388524637681151</v>
      </c>
      <c r="J71" s="87">
        <v>6.2382863768115948</v>
      </c>
      <c r="K71" s="87">
        <v>6.0125881159420294</v>
      </c>
      <c r="L71" s="87">
        <v>6.1304075609268427</v>
      </c>
      <c r="M71" s="87">
        <v>5.907391433357974</v>
      </c>
      <c r="N71" s="87">
        <v>5.573092640380942</v>
      </c>
      <c r="O71" s="87">
        <v>5.684533023250208</v>
      </c>
      <c r="P71" s="87">
        <v>5.7959200322989748</v>
      </c>
      <c r="Q71" s="87">
        <v>5.9075127935587535</v>
      </c>
    </row>
    <row r="72" spans="1:17" x14ac:dyDescent="0.25">
      <c r="A72" s="150" t="s">
        <v>125</v>
      </c>
      <c r="B72" s="87">
        <v>2.4916241774100367</v>
      </c>
      <c r="C72" s="87">
        <v>0.89729736518394176</v>
      </c>
      <c r="D72" s="87">
        <v>0.79955964455530504</v>
      </c>
      <c r="E72" s="87">
        <v>2.0975540844052416</v>
      </c>
      <c r="F72" s="87">
        <v>1.9037731395646738</v>
      </c>
      <c r="G72" s="87">
        <v>1.9993792189057011</v>
      </c>
      <c r="H72" s="87">
        <v>2.1927472062085092</v>
      </c>
      <c r="I72" s="87">
        <v>1.5988568248924222</v>
      </c>
      <c r="J72" s="87">
        <v>1.3964578834435351</v>
      </c>
      <c r="K72" s="87">
        <v>0.79756538298964796</v>
      </c>
      <c r="L72" s="87">
        <v>1.2960698557307624</v>
      </c>
      <c r="M72" s="87">
        <v>0.79772473693871437</v>
      </c>
      <c r="N72" s="87">
        <v>0.69795093406667363</v>
      </c>
      <c r="O72" s="87">
        <v>1.3968914627214162</v>
      </c>
      <c r="P72" s="87">
        <v>0.79664967254338515</v>
      </c>
      <c r="Q72" s="87">
        <v>2.1886962524696902</v>
      </c>
    </row>
    <row r="73" spans="1:17" x14ac:dyDescent="0.25">
      <c r="A73" s="150" t="s">
        <v>29</v>
      </c>
      <c r="B73" s="87">
        <v>42.064040149896847</v>
      </c>
      <c r="C73" s="87">
        <v>42.359544347826088</v>
      </c>
      <c r="D73" s="87">
        <v>42.550224347826088</v>
      </c>
      <c r="E73" s="87">
        <v>46.81899985507247</v>
      </c>
      <c r="F73" s="87">
        <v>45.746770289855078</v>
      </c>
      <c r="G73" s="87">
        <v>42.064723851832163</v>
      </c>
      <c r="H73" s="87">
        <v>43.523391739130432</v>
      </c>
      <c r="I73" s="87">
        <v>32.955028115942028</v>
      </c>
      <c r="J73" s="87">
        <v>30.244083333333332</v>
      </c>
      <c r="K73" s="87">
        <v>26.273100000000003</v>
      </c>
      <c r="L73" s="87">
        <v>25.393890371938767</v>
      </c>
      <c r="M73" s="87">
        <v>19.384522123478384</v>
      </c>
      <c r="N73" s="87">
        <v>17.640197788549415</v>
      </c>
      <c r="O73" s="87">
        <v>14.247627394299643</v>
      </c>
      <c r="P73" s="87">
        <v>9.0137335423030098</v>
      </c>
      <c r="Q73" s="87">
        <v>8.0446094800794938</v>
      </c>
    </row>
    <row r="74" spans="1:17" x14ac:dyDescent="0.25">
      <c r="A74" s="150" t="s">
        <v>28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26</v>
      </c>
      <c r="B75" s="87">
        <v>2.9097993202928985</v>
      </c>
      <c r="C75" s="87">
        <v>4.8429247124544093</v>
      </c>
      <c r="D75" s="87">
        <v>2.993049100341449</v>
      </c>
      <c r="E75" s="87">
        <v>4.8469945513542916</v>
      </c>
      <c r="F75" s="87">
        <v>3.1725488037136973</v>
      </c>
      <c r="G75" s="87">
        <v>2.6449026700364171</v>
      </c>
      <c r="H75" s="87">
        <v>2.4656040356957467</v>
      </c>
      <c r="I75" s="87">
        <v>1.6762538709488479</v>
      </c>
      <c r="J75" s="87">
        <v>1.7261861564358028</v>
      </c>
      <c r="K75" s="87">
        <v>1.3901914364033734</v>
      </c>
      <c r="L75" s="87">
        <v>1.1568836133428406</v>
      </c>
      <c r="M75" s="87">
        <v>1.1091818948530654</v>
      </c>
      <c r="N75" s="87">
        <v>1.409875767479384</v>
      </c>
      <c r="O75" s="87">
        <v>1.1855497372245236</v>
      </c>
      <c r="P75" s="87">
        <v>1.1431364415154173</v>
      </c>
      <c r="Q75" s="87">
        <v>1.6089564751798813</v>
      </c>
    </row>
    <row r="76" spans="1:17" x14ac:dyDescent="0.25">
      <c r="A76" s="150" t="s">
        <v>25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86</v>
      </c>
      <c r="B77" s="87">
        <v>141.37896108225695</v>
      </c>
      <c r="C77" s="87">
        <v>129.51237814121367</v>
      </c>
      <c r="D77" s="87">
        <v>125.59359523189345</v>
      </c>
      <c r="E77" s="87">
        <v>117.84172657916294</v>
      </c>
      <c r="F77" s="87">
        <v>116.41309353170057</v>
      </c>
      <c r="G77" s="87">
        <v>124.82988743415258</v>
      </c>
      <c r="H77" s="87">
        <v>145.83195959952371</v>
      </c>
      <c r="I77" s="87">
        <v>152.62079834507847</v>
      </c>
      <c r="J77" s="87">
        <v>150.50270719349672</v>
      </c>
      <c r="K77" s="87">
        <v>162.91544191883003</v>
      </c>
      <c r="L77" s="87">
        <v>169.97579017222125</v>
      </c>
      <c r="M77" s="87">
        <v>166.89978491796234</v>
      </c>
      <c r="N77" s="87">
        <v>169.14213697381723</v>
      </c>
      <c r="O77" s="87">
        <v>135.13456726315343</v>
      </c>
      <c r="P77" s="87">
        <v>187.79460482562735</v>
      </c>
      <c r="Q77" s="87">
        <v>193.27814333491989</v>
      </c>
    </row>
    <row r="78" spans="1:17" x14ac:dyDescent="0.25">
      <c r="A78" s="150" t="s">
        <v>22</v>
      </c>
      <c r="B78" s="87">
        <v>0</v>
      </c>
      <c r="C78" s="87">
        <v>0</v>
      </c>
      <c r="D78" s="87">
        <v>0</v>
      </c>
      <c r="E78" s="87">
        <v>0</v>
      </c>
      <c r="F78" s="87">
        <v>0</v>
      </c>
      <c r="G78" s="87">
        <v>0</v>
      </c>
      <c r="H78" s="87">
        <v>0</v>
      </c>
      <c r="I78" s="87">
        <v>0</v>
      </c>
      <c r="J78" s="87">
        <v>0</v>
      </c>
      <c r="K78" s="87">
        <v>0</v>
      </c>
      <c r="L78" s="87">
        <v>0</v>
      </c>
      <c r="M78" s="87">
        <v>0</v>
      </c>
      <c r="N78" s="87">
        <v>0</v>
      </c>
      <c r="O78" s="87">
        <v>0</v>
      </c>
      <c r="P78" s="87">
        <v>0</v>
      </c>
      <c r="Q78" s="87">
        <v>0</v>
      </c>
    </row>
    <row r="79" spans="1:17" x14ac:dyDescent="0.25">
      <c r="A79" s="149" t="s">
        <v>242</v>
      </c>
      <c r="B79" s="148">
        <v>38.431221245951832</v>
      </c>
      <c r="C79" s="148">
        <v>42.152428854874472</v>
      </c>
      <c r="D79" s="148">
        <v>40.711267635055435</v>
      </c>
      <c r="E79" s="148">
        <v>40.55590108521946</v>
      </c>
      <c r="F79" s="148">
        <v>43.505938034414527</v>
      </c>
      <c r="G79" s="148">
        <v>42.707524424295798</v>
      </c>
      <c r="H79" s="148">
        <v>43.490546876202529</v>
      </c>
      <c r="I79" s="148">
        <v>41.4065450699199</v>
      </c>
      <c r="J79" s="148">
        <v>45.313914785600389</v>
      </c>
      <c r="K79" s="148">
        <v>34.154300168573798</v>
      </c>
      <c r="L79" s="148">
        <v>34.374610742499698</v>
      </c>
      <c r="M79" s="148">
        <v>36.125662040062508</v>
      </c>
      <c r="N79" s="148">
        <v>38.467046078416189</v>
      </c>
      <c r="O79" s="148">
        <v>19.157757534150988</v>
      </c>
      <c r="P79" s="148">
        <v>37.503615637874532</v>
      </c>
      <c r="Q79" s="148">
        <v>30.053582048045428</v>
      </c>
    </row>
    <row r="80" spans="1:17" x14ac:dyDescent="0.25">
      <c r="A80" s="40"/>
      <c r="B80" s="32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</row>
    <row r="81" spans="1:17" ht="12.75" x14ac:dyDescent="0.25">
      <c r="A81" s="97" t="s">
        <v>55</v>
      </c>
      <c r="B81" s="96">
        <v>54.93783824979073</v>
      </c>
      <c r="C81" s="96">
        <v>53.181017711863205</v>
      </c>
      <c r="D81" s="96">
        <v>47.643636132081156</v>
      </c>
      <c r="E81" s="96">
        <v>43.999645696394516</v>
      </c>
      <c r="F81" s="96">
        <v>42.214086823761136</v>
      </c>
      <c r="G81" s="96">
        <v>41.670086400745276</v>
      </c>
      <c r="H81" s="96">
        <v>44.077464939875426</v>
      </c>
      <c r="I81" s="96">
        <v>43.665877072862713</v>
      </c>
      <c r="J81" s="96">
        <v>42.181111720661647</v>
      </c>
      <c r="K81" s="96">
        <v>39.850459047467666</v>
      </c>
      <c r="L81" s="96">
        <v>33.439128998419619</v>
      </c>
      <c r="M81" s="96">
        <v>32.247715284466722</v>
      </c>
      <c r="N81" s="96">
        <v>31.137471531697884</v>
      </c>
      <c r="O81" s="96">
        <v>23.340059494783418</v>
      </c>
      <c r="P81" s="96">
        <v>27.116504129214263</v>
      </c>
      <c r="Q81" s="96">
        <v>25.751569880877469</v>
      </c>
    </row>
    <row r="82" spans="1:17" x14ac:dyDescent="0.25">
      <c r="A82" s="132" t="s">
        <v>83</v>
      </c>
      <c r="B82" s="160">
        <v>2.0915073821050449</v>
      </c>
      <c r="C82" s="160">
        <v>2.0246244605855916</v>
      </c>
      <c r="D82" s="160">
        <v>1.813813936899018</v>
      </c>
      <c r="E82" s="160">
        <v>1.6750856370721163</v>
      </c>
      <c r="F82" s="160">
        <v>1.6071086346586643</v>
      </c>
      <c r="G82" s="160">
        <v>1.5863983020927435</v>
      </c>
      <c r="H82" s="160">
        <v>1.6780482494972746</v>
      </c>
      <c r="I82" s="160">
        <v>1.662378920494413</v>
      </c>
      <c r="J82" s="160">
        <v>1.6058532581503155</v>
      </c>
      <c r="K82" s="160">
        <v>1.5171242978125534</v>
      </c>
      <c r="L82" s="160">
        <v>1.2730421760201662</v>
      </c>
      <c r="M82" s="160">
        <v>1.2276845380558954</v>
      </c>
      <c r="N82" s="160">
        <v>1.1854170757962046</v>
      </c>
      <c r="O82" s="160">
        <v>0.88856621023482685</v>
      </c>
      <c r="P82" s="160">
        <v>1.0323370989820408</v>
      </c>
      <c r="Q82" s="160">
        <v>0.98037345884927174</v>
      </c>
    </row>
    <row r="83" spans="1:17" x14ac:dyDescent="0.25">
      <c r="A83" s="76" t="s">
        <v>82</v>
      </c>
      <c r="B83" s="159">
        <v>0.92222311941354829</v>
      </c>
      <c r="C83" s="159">
        <v>0.89273196052646775</v>
      </c>
      <c r="D83" s="159">
        <v>0.79977778765438212</v>
      </c>
      <c r="E83" s="159">
        <v>0.73860733876572615</v>
      </c>
      <c r="F83" s="159">
        <v>0.70863375906407566</v>
      </c>
      <c r="G83" s="159">
        <v>0.69950180587736854</v>
      </c>
      <c r="H83" s="159">
        <v>0.73991366438318251</v>
      </c>
      <c r="I83" s="159">
        <v>0.73300447649516653</v>
      </c>
      <c r="J83" s="159">
        <v>0.70808021703526258</v>
      </c>
      <c r="K83" s="159">
        <v>0.66895632998368815</v>
      </c>
      <c r="L83" s="159">
        <v>0.56133147640755687</v>
      </c>
      <c r="M83" s="159">
        <v>0.54133161280174957</v>
      </c>
      <c r="N83" s="159">
        <v>0.52269432219099665</v>
      </c>
      <c r="O83" s="159">
        <v>0.39180177379219983</v>
      </c>
      <c r="P83" s="159">
        <v>0.45519568702231561</v>
      </c>
      <c r="Q83" s="159">
        <v>0.43228299223130168</v>
      </c>
    </row>
    <row r="84" spans="1:17" x14ac:dyDescent="0.25">
      <c r="A84" s="76" t="s">
        <v>81</v>
      </c>
      <c r="B84" s="159">
        <v>7.1533526873963948</v>
      </c>
      <c r="C84" s="159">
        <v>6.9246003863117247</v>
      </c>
      <c r="D84" s="159">
        <v>6.2035883358416806</v>
      </c>
      <c r="E84" s="159">
        <v>5.7291111884620216</v>
      </c>
      <c r="F84" s="159">
        <v>5.4966169228161563</v>
      </c>
      <c r="G84" s="159">
        <v>5.4257836499408789</v>
      </c>
      <c r="H84" s="159">
        <v>5.7392438859291897</v>
      </c>
      <c r="I84" s="159">
        <v>5.6856518031608738</v>
      </c>
      <c r="J84" s="159">
        <v>5.492323296603538</v>
      </c>
      <c r="K84" s="159">
        <v>5.1888533914468082</v>
      </c>
      <c r="L84" s="159">
        <v>4.3540461529891168</v>
      </c>
      <c r="M84" s="159">
        <v>4.1989144120248039</v>
      </c>
      <c r="N84" s="159">
        <v>4.0543516591836086</v>
      </c>
      <c r="O84" s="159">
        <v>3.039065289607326</v>
      </c>
      <c r="P84" s="159">
        <v>3.53078904931701</v>
      </c>
      <c r="Q84" s="159">
        <v>3.3530635256248473</v>
      </c>
    </row>
    <row r="85" spans="1:17" x14ac:dyDescent="0.25">
      <c r="A85" s="76" t="s">
        <v>80</v>
      </c>
      <c r="B85" s="159">
        <v>3.1586056061895409</v>
      </c>
      <c r="C85" s="159">
        <v>3.0575986613051023</v>
      </c>
      <c r="D85" s="159">
        <v>2.7392314838055962</v>
      </c>
      <c r="E85" s="159">
        <v>2.5297232653218678</v>
      </c>
      <c r="F85" s="159">
        <v>2.4270640336346299</v>
      </c>
      <c r="G85" s="159">
        <v>2.3957871789084808</v>
      </c>
      <c r="H85" s="159">
        <v>2.5341974184112313</v>
      </c>
      <c r="I85" s="159">
        <v>2.510533514158666</v>
      </c>
      <c r="J85" s="159">
        <v>2.4251681573345625</v>
      </c>
      <c r="K85" s="159">
        <v>2.2911692080828745</v>
      </c>
      <c r="L85" s="159">
        <v>1.9225550856272686</v>
      </c>
      <c r="M85" s="159">
        <v>1.8540557388005474</v>
      </c>
      <c r="N85" s="159">
        <v>1.7902231918082945</v>
      </c>
      <c r="O85" s="159">
        <v>1.3419174310030511</v>
      </c>
      <c r="P85" s="159">
        <v>1.5590409941753445</v>
      </c>
      <c r="Q85" s="159">
        <v>1.4805652276321801</v>
      </c>
    </row>
    <row r="86" spans="1:17" x14ac:dyDescent="0.25">
      <c r="A86" s="129" t="s">
        <v>79</v>
      </c>
      <c r="B86" s="158">
        <v>10.941826813275453</v>
      </c>
      <c r="C86" s="158">
        <v>10.591925421440443</v>
      </c>
      <c r="D86" s="158">
        <v>9.4890594883196133</v>
      </c>
      <c r="E86" s="158">
        <v>8.7632953605935402</v>
      </c>
      <c r="F86" s="158">
        <v>8.4076702291416989</v>
      </c>
      <c r="G86" s="158">
        <v>8.299323075256174</v>
      </c>
      <c r="H86" s="158">
        <v>8.7787944175647432</v>
      </c>
      <c r="I86" s="158">
        <v>8.6968195291677493</v>
      </c>
      <c r="J86" s="158">
        <v>8.4011026633480839</v>
      </c>
      <c r="K86" s="158">
        <v>7.9369126128398042</v>
      </c>
      <c r="L86" s="158">
        <v>6.6599846288796813</v>
      </c>
      <c r="M86" s="158">
        <v>6.4226938483112725</v>
      </c>
      <c r="N86" s="158">
        <v>6.2015694784719848</v>
      </c>
      <c r="O86" s="158">
        <v>4.6485791385218613</v>
      </c>
      <c r="P86" s="158">
        <v>5.4007238256132402</v>
      </c>
      <c r="Q86" s="158">
        <v>5.1288734100780697</v>
      </c>
    </row>
    <row r="87" spans="1:17" x14ac:dyDescent="0.25">
      <c r="A87" s="92" t="s">
        <v>125</v>
      </c>
      <c r="B87" s="91">
        <v>0.13459680361030726</v>
      </c>
      <c r="C87" s="91">
        <v>4.7463598671549881E-2</v>
      </c>
      <c r="D87" s="91">
        <v>3.9055140697816897E-2</v>
      </c>
      <c r="E87" s="91">
        <v>9.3581081098578919E-2</v>
      </c>
      <c r="F87" s="91">
        <v>8.0639014748256854E-2</v>
      </c>
      <c r="G87" s="91">
        <v>8.3605676348900898E-2</v>
      </c>
      <c r="H87" s="91">
        <v>9.2869567048107421E-2</v>
      </c>
      <c r="I87" s="91">
        <v>6.5968946249297944E-2</v>
      </c>
      <c r="J87" s="91">
        <v>5.617867689461236E-2</v>
      </c>
      <c r="K87" s="91">
        <v>3.3563059574333136E-2</v>
      </c>
      <c r="L87" s="91">
        <v>4.4272514476088425E-2</v>
      </c>
      <c r="M87" s="91">
        <v>2.6519396110041421E-2</v>
      </c>
      <c r="N87" s="91">
        <v>2.2251468319498577E-2</v>
      </c>
      <c r="O87" s="91">
        <v>3.532656708271139E-2</v>
      </c>
      <c r="P87" s="91">
        <v>2.3729771376749663E-2</v>
      </c>
      <c r="Q87" s="91">
        <v>6.4253794357710489E-2</v>
      </c>
    </row>
    <row r="88" spans="1:17" x14ac:dyDescent="0.25">
      <c r="A88" s="92" t="s">
        <v>26</v>
      </c>
      <c r="B88" s="91">
        <v>0.15718650156380168</v>
      </c>
      <c r="C88" s="91">
        <v>0.2561721942662189</v>
      </c>
      <c r="D88" s="91">
        <v>0.14619791597201362</v>
      </c>
      <c r="E88" s="91">
        <v>0.21624567088255556</v>
      </c>
      <c r="F88" s="91">
        <v>0.13438114261383743</v>
      </c>
      <c r="G88" s="91">
        <v>0.11059876711454304</v>
      </c>
      <c r="H88" s="91">
        <v>0.10442589034376662</v>
      </c>
      <c r="I88" s="91">
        <v>6.9162353871330864E-2</v>
      </c>
      <c r="J88" s="91">
        <v>6.9443450813732197E-2</v>
      </c>
      <c r="K88" s="91">
        <v>5.8501884603910655E-2</v>
      </c>
      <c r="L88" s="91">
        <v>3.9518044719890573E-2</v>
      </c>
      <c r="M88" s="91">
        <v>3.6873413429016642E-2</v>
      </c>
      <c r="N88" s="91">
        <v>4.4948440417875241E-2</v>
      </c>
      <c r="O88" s="91">
        <v>2.9981858605077214E-2</v>
      </c>
      <c r="P88" s="91">
        <v>3.4050558663996346E-2</v>
      </c>
      <c r="Q88" s="91">
        <v>4.7234310549058911E-2</v>
      </c>
    </row>
    <row r="89" spans="1:17" x14ac:dyDescent="0.25">
      <c r="A89" s="92" t="s">
        <v>126</v>
      </c>
      <c r="B89" s="91">
        <v>0</v>
      </c>
      <c r="C89" s="91">
        <v>0</v>
      </c>
      <c r="D89" s="91">
        <v>0</v>
      </c>
      <c r="E89" s="91">
        <v>0</v>
      </c>
      <c r="F89" s="91">
        <v>0</v>
      </c>
      <c r="G89" s="91">
        <v>0</v>
      </c>
      <c r="H89" s="91">
        <v>0</v>
      </c>
      <c r="I89" s="91">
        <v>0</v>
      </c>
      <c r="J89" s="91">
        <v>0</v>
      </c>
      <c r="K89" s="91">
        <v>0</v>
      </c>
      <c r="L89" s="91">
        <v>0</v>
      </c>
      <c r="M89" s="91">
        <v>0</v>
      </c>
      <c r="N89" s="91">
        <v>0</v>
      </c>
      <c r="O89" s="91">
        <v>0</v>
      </c>
      <c r="P89" s="91">
        <v>0</v>
      </c>
      <c r="Q89" s="91">
        <v>0</v>
      </c>
    </row>
    <row r="90" spans="1:17" x14ac:dyDescent="0.25">
      <c r="A90" s="92" t="s">
        <v>21</v>
      </c>
      <c r="B90" s="157">
        <v>10.650043508101344</v>
      </c>
      <c r="C90" s="157">
        <v>10.288289628502675</v>
      </c>
      <c r="D90" s="157">
        <v>9.3038064316497824</v>
      </c>
      <c r="E90" s="157">
        <v>8.4534686086124058</v>
      </c>
      <c r="F90" s="157">
        <v>8.1926500717796049</v>
      </c>
      <c r="G90" s="157">
        <v>8.1051186317927293</v>
      </c>
      <c r="H90" s="157">
        <v>8.5814989601728691</v>
      </c>
      <c r="I90" s="157">
        <v>8.561688229047121</v>
      </c>
      <c r="J90" s="157">
        <v>8.2754805356397387</v>
      </c>
      <c r="K90" s="157">
        <v>7.8448476686615605</v>
      </c>
      <c r="L90" s="157">
        <v>6.5761940696837025</v>
      </c>
      <c r="M90" s="157">
        <v>6.3593010387722142</v>
      </c>
      <c r="N90" s="157">
        <v>6.134369569734611</v>
      </c>
      <c r="O90" s="157">
        <v>4.5832707128340724</v>
      </c>
      <c r="P90" s="157">
        <v>5.3429434955724942</v>
      </c>
      <c r="Q90" s="157">
        <v>5.0173853051713007</v>
      </c>
    </row>
    <row r="91" spans="1:17" x14ac:dyDescent="0.25">
      <c r="A91" s="243" t="s">
        <v>235</v>
      </c>
      <c r="B91" s="242">
        <v>30.670322641410753</v>
      </c>
      <c r="C91" s="242">
        <v>29.689536821693878</v>
      </c>
      <c r="D91" s="242">
        <v>26.59816509956087</v>
      </c>
      <c r="E91" s="242">
        <v>24.563822906179244</v>
      </c>
      <c r="F91" s="242">
        <v>23.566993244445914</v>
      </c>
      <c r="G91" s="242">
        <v>23.263292388669633</v>
      </c>
      <c r="H91" s="242">
        <v>24.60726730408981</v>
      </c>
      <c r="I91" s="242">
        <v>24.377488829385847</v>
      </c>
      <c r="J91" s="242">
        <v>23.548584128189887</v>
      </c>
      <c r="K91" s="242">
        <v>22.247443207301941</v>
      </c>
      <c r="L91" s="242">
        <v>18.66816947849583</v>
      </c>
      <c r="M91" s="242">
        <v>18.003035134472455</v>
      </c>
      <c r="N91" s="242">
        <v>17.383215804246795</v>
      </c>
      <c r="O91" s="242">
        <v>13.030129651624154</v>
      </c>
      <c r="P91" s="242">
        <v>15.138417474104314</v>
      </c>
      <c r="Q91" s="242">
        <v>14.376411266461799</v>
      </c>
    </row>
    <row r="92" spans="1:17" x14ac:dyDescent="0.25">
      <c r="A92" s="40"/>
      <c r="B92" s="32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</row>
    <row r="93" spans="1:17" ht="12.75" x14ac:dyDescent="0.25">
      <c r="A93" s="80" t="s">
        <v>124</v>
      </c>
      <c r="B93" s="233"/>
      <c r="C93" s="233"/>
      <c r="D93" s="233"/>
      <c r="E93" s="233"/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  <c r="Q93" s="233"/>
    </row>
    <row r="94" spans="1:17" x14ac:dyDescent="0.25">
      <c r="A94" s="40"/>
      <c r="B94" s="32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</row>
    <row r="95" spans="1:17" x14ac:dyDescent="0.25">
      <c r="A95" s="78" t="s">
        <v>35</v>
      </c>
      <c r="B95" s="77">
        <f t="shared" ref="B95:Q95" si="0">SUM(B$96:B$101,B$103:B$105)</f>
        <v>1</v>
      </c>
      <c r="C95" s="77">
        <f t="shared" si="0"/>
        <v>1</v>
      </c>
      <c r="D95" s="77">
        <f t="shared" si="0"/>
        <v>0.99999999999999989</v>
      </c>
      <c r="E95" s="77">
        <f t="shared" si="0"/>
        <v>1</v>
      </c>
      <c r="F95" s="77">
        <f t="shared" si="0"/>
        <v>1</v>
      </c>
      <c r="G95" s="77">
        <f t="shared" si="0"/>
        <v>1</v>
      </c>
      <c r="H95" s="77">
        <f t="shared" si="0"/>
        <v>1</v>
      </c>
      <c r="I95" s="77">
        <f t="shared" si="0"/>
        <v>1.0000000000000002</v>
      </c>
      <c r="J95" s="77">
        <f t="shared" si="0"/>
        <v>0.99999999999999989</v>
      </c>
      <c r="K95" s="77">
        <f t="shared" si="0"/>
        <v>1</v>
      </c>
      <c r="L95" s="77">
        <f t="shared" si="0"/>
        <v>1</v>
      </c>
      <c r="M95" s="77">
        <f t="shared" si="0"/>
        <v>1.0000000000000002</v>
      </c>
      <c r="N95" s="77">
        <f t="shared" si="0"/>
        <v>1.0000000000000002</v>
      </c>
      <c r="O95" s="77">
        <f t="shared" si="0"/>
        <v>1</v>
      </c>
      <c r="P95" s="77">
        <f t="shared" si="0"/>
        <v>0.99999999999999978</v>
      </c>
      <c r="Q95" s="77">
        <f t="shared" si="0"/>
        <v>1</v>
      </c>
    </row>
    <row r="96" spans="1:17" x14ac:dyDescent="0.25">
      <c r="A96" s="132" t="s">
        <v>83</v>
      </c>
      <c r="B96" s="240">
        <f t="shared" ref="B96:Q96" si="1">IF(B$6=0,0,B$6/B$5)</f>
        <v>4.9916975824992613E-3</v>
      </c>
      <c r="C96" s="240">
        <f t="shared" si="1"/>
        <v>4.9916975824992604E-3</v>
      </c>
      <c r="D96" s="240">
        <f t="shared" si="1"/>
        <v>4.9916975824992604E-3</v>
      </c>
      <c r="E96" s="240">
        <f t="shared" si="1"/>
        <v>4.9916975824992622E-3</v>
      </c>
      <c r="F96" s="240">
        <f t="shared" si="1"/>
        <v>4.9916975824992613E-3</v>
      </c>
      <c r="G96" s="240">
        <f t="shared" si="1"/>
        <v>4.9916975824992613E-3</v>
      </c>
      <c r="H96" s="240">
        <f t="shared" si="1"/>
        <v>4.9916975824992613E-3</v>
      </c>
      <c r="I96" s="240">
        <f t="shared" si="1"/>
        <v>4.9916975824992622E-3</v>
      </c>
      <c r="J96" s="240">
        <f t="shared" si="1"/>
        <v>4.9916975824992613E-3</v>
      </c>
      <c r="K96" s="240">
        <f t="shared" si="1"/>
        <v>4.9916975824992613E-3</v>
      </c>
      <c r="L96" s="240">
        <f t="shared" si="1"/>
        <v>4.9916975824992613E-3</v>
      </c>
      <c r="M96" s="240">
        <f t="shared" si="1"/>
        <v>4.9916975824992622E-3</v>
      </c>
      <c r="N96" s="240">
        <f t="shared" si="1"/>
        <v>4.9916975824992613E-3</v>
      </c>
      <c r="O96" s="240">
        <f t="shared" si="1"/>
        <v>4.9916975824992613E-3</v>
      </c>
      <c r="P96" s="240">
        <f t="shared" si="1"/>
        <v>4.9916975824992604E-3</v>
      </c>
      <c r="Q96" s="240">
        <f t="shared" si="1"/>
        <v>4.9916975824992604E-3</v>
      </c>
    </row>
    <row r="97" spans="1:17" x14ac:dyDescent="0.25">
      <c r="A97" s="76" t="s">
        <v>82</v>
      </c>
      <c r="B97" s="239">
        <f t="shared" ref="B97:Q97" si="2">IF(B$7=0,0,B$7/B$5)</f>
        <v>6.9883766154989653E-3</v>
      </c>
      <c r="C97" s="239">
        <f t="shared" si="2"/>
        <v>6.9883766154989644E-3</v>
      </c>
      <c r="D97" s="239">
        <f t="shared" si="2"/>
        <v>6.9883766154989644E-3</v>
      </c>
      <c r="E97" s="239">
        <f t="shared" si="2"/>
        <v>6.9883766154989662E-3</v>
      </c>
      <c r="F97" s="239">
        <f t="shared" si="2"/>
        <v>6.9883766154989653E-3</v>
      </c>
      <c r="G97" s="239">
        <f t="shared" si="2"/>
        <v>6.9883766154989653E-3</v>
      </c>
      <c r="H97" s="239">
        <f t="shared" si="2"/>
        <v>6.9883766154989644E-3</v>
      </c>
      <c r="I97" s="239">
        <f t="shared" si="2"/>
        <v>6.9883766154989662E-3</v>
      </c>
      <c r="J97" s="239">
        <f t="shared" si="2"/>
        <v>6.9883766154989653E-3</v>
      </c>
      <c r="K97" s="239">
        <f t="shared" si="2"/>
        <v>6.9883766154989644E-3</v>
      </c>
      <c r="L97" s="239">
        <f t="shared" si="2"/>
        <v>6.9883766154989653E-3</v>
      </c>
      <c r="M97" s="239">
        <f t="shared" si="2"/>
        <v>6.9883766154989653E-3</v>
      </c>
      <c r="N97" s="239">
        <f t="shared" si="2"/>
        <v>6.9883766154989653E-3</v>
      </c>
      <c r="O97" s="239">
        <f t="shared" si="2"/>
        <v>6.9883766154989653E-3</v>
      </c>
      <c r="P97" s="239">
        <f t="shared" si="2"/>
        <v>6.9883766154989636E-3</v>
      </c>
      <c r="Q97" s="239">
        <f t="shared" si="2"/>
        <v>6.9883766154989644E-3</v>
      </c>
    </row>
    <row r="98" spans="1:17" x14ac:dyDescent="0.25">
      <c r="A98" s="76" t="s">
        <v>81</v>
      </c>
      <c r="B98" s="239">
        <f t="shared" ref="B98:Q98" si="3">IF(B$8=0,0,B$8/B$5)</f>
        <v>3.993358065999409E-2</v>
      </c>
      <c r="C98" s="239">
        <f t="shared" si="3"/>
        <v>3.9933580659994083E-2</v>
      </c>
      <c r="D98" s="239">
        <f t="shared" si="3"/>
        <v>3.9933580659994083E-2</v>
      </c>
      <c r="E98" s="239">
        <f t="shared" si="3"/>
        <v>3.9933580659994097E-2</v>
      </c>
      <c r="F98" s="239">
        <f t="shared" si="3"/>
        <v>3.993358065999409E-2</v>
      </c>
      <c r="G98" s="239">
        <f t="shared" si="3"/>
        <v>3.993358065999409E-2</v>
      </c>
      <c r="H98" s="239">
        <f t="shared" si="3"/>
        <v>3.993358065999409E-2</v>
      </c>
      <c r="I98" s="239">
        <f t="shared" si="3"/>
        <v>3.9933580659994097E-2</v>
      </c>
      <c r="J98" s="239">
        <f t="shared" si="3"/>
        <v>3.993358065999409E-2</v>
      </c>
      <c r="K98" s="239">
        <f t="shared" si="3"/>
        <v>3.993358065999409E-2</v>
      </c>
      <c r="L98" s="239">
        <f t="shared" si="3"/>
        <v>3.993358065999409E-2</v>
      </c>
      <c r="M98" s="239">
        <f t="shared" si="3"/>
        <v>3.9933580659994097E-2</v>
      </c>
      <c r="N98" s="239">
        <f t="shared" si="3"/>
        <v>3.993358065999409E-2</v>
      </c>
      <c r="O98" s="239">
        <f t="shared" si="3"/>
        <v>3.993358065999409E-2</v>
      </c>
      <c r="P98" s="239">
        <f t="shared" si="3"/>
        <v>3.9933580659994083E-2</v>
      </c>
      <c r="Q98" s="239">
        <f t="shared" si="3"/>
        <v>3.9933580659994083E-2</v>
      </c>
    </row>
    <row r="99" spans="1:17" x14ac:dyDescent="0.25">
      <c r="A99" s="76" t="s">
        <v>80</v>
      </c>
      <c r="B99" s="239">
        <f t="shared" ref="B99:Q99" si="4">IF(B$9=0,0,B$9/B$5)</f>
        <v>1.9966790329997045E-2</v>
      </c>
      <c r="C99" s="239">
        <f t="shared" si="4"/>
        <v>1.9966790329997042E-2</v>
      </c>
      <c r="D99" s="239">
        <f t="shared" si="4"/>
        <v>1.9966790329997042E-2</v>
      </c>
      <c r="E99" s="239">
        <f t="shared" si="4"/>
        <v>1.9966790329997049E-2</v>
      </c>
      <c r="F99" s="239">
        <f t="shared" si="4"/>
        <v>1.9966790329997045E-2</v>
      </c>
      <c r="G99" s="239">
        <f t="shared" si="4"/>
        <v>1.9966790329997045E-2</v>
      </c>
      <c r="H99" s="239">
        <f t="shared" si="4"/>
        <v>1.9966790329997045E-2</v>
      </c>
      <c r="I99" s="239">
        <f t="shared" si="4"/>
        <v>1.9966790329997049E-2</v>
      </c>
      <c r="J99" s="239">
        <f t="shared" si="4"/>
        <v>1.9966790329997045E-2</v>
      </c>
      <c r="K99" s="239">
        <f t="shared" si="4"/>
        <v>1.9966790329997045E-2</v>
      </c>
      <c r="L99" s="239">
        <f t="shared" si="4"/>
        <v>1.9966790329997045E-2</v>
      </c>
      <c r="M99" s="239">
        <f t="shared" si="4"/>
        <v>1.9966790329997049E-2</v>
      </c>
      <c r="N99" s="239">
        <f t="shared" si="4"/>
        <v>1.9966790329997045E-2</v>
      </c>
      <c r="O99" s="239">
        <f t="shared" si="4"/>
        <v>1.9966790329997045E-2</v>
      </c>
      <c r="P99" s="239">
        <f t="shared" si="4"/>
        <v>1.9966790329997042E-2</v>
      </c>
      <c r="Q99" s="239">
        <f t="shared" si="4"/>
        <v>1.9966790329997042E-2</v>
      </c>
    </row>
    <row r="100" spans="1:17" x14ac:dyDescent="0.25">
      <c r="A100" s="129" t="s">
        <v>79</v>
      </c>
      <c r="B100" s="238">
        <f t="shared" ref="B100:Q100" si="5">IF(B$10=0,0,B$10/B$5)</f>
        <v>1.1980074197998226E-2</v>
      </c>
      <c r="C100" s="238">
        <f t="shared" si="5"/>
        <v>1.1980074197998224E-2</v>
      </c>
      <c r="D100" s="238">
        <f t="shared" si="5"/>
        <v>1.1980074197998224E-2</v>
      </c>
      <c r="E100" s="238">
        <f t="shared" si="5"/>
        <v>1.1980074197998229E-2</v>
      </c>
      <c r="F100" s="238">
        <f t="shared" si="5"/>
        <v>1.1980074197998227E-2</v>
      </c>
      <c r="G100" s="238">
        <f t="shared" si="5"/>
        <v>1.1980074197998224E-2</v>
      </c>
      <c r="H100" s="238">
        <f t="shared" si="5"/>
        <v>1.1980074197998224E-2</v>
      </c>
      <c r="I100" s="238">
        <f t="shared" si="5"/>
        <v>1.1980074197998227E-2</v>
      </c>
      <c r="J100" s="238">
        <f t="shared" si="5"/>
        <v>1.1980074197998227E-2</v>
      </c>
      <c r="K100" s="238">
        <f t="shared" si="5"/>
        <v>1.1980074197998226E-2</v>
      </c>
      <c r="L100" s="238">
        <f t="shared" si="5"/>
        <v>1.1980074197998226E-2</v>
      </c>
      <c r="M100" s="238">
        <f t="shared" si="5"/>
        <v>1.1980074197998226E-2</v>
      </c>
      <c r="N100" s="238">
        <f t="shared" si="5"/>
        <v>1.1980074197998226E-2</v>
      </c>
      <c r="O100" s="238">
        <f t="shared" si="5"/>
        <v>1.1980074197998226E-2</v>
      </c>
      <c r="P100" s="238">
        <f t="shared" si="5"/>
        <v>1.1980074197998224E-2</v>
      </c>
      <c r="Q100" s="238">
        <f t="shared" si="5"/>
        <v>1.1980074197998224E-2</v>
      </c>
    </row>
    <row r="101" spans="1:17" x14ac:dyDescent="0.25">
      <c r="A101" s="127" t="s">
        <v>241</v>
      </c>
      <c r="B101" s="236">
        <f t="shared" ref="B101:Q101" si="6">IF(B$15=0,0,B$15/B$5)</f>
        <v>2.9242286178443485E-2</v>
      </c>
      <c r="C101" s="236">
        <f t="shared" si="6"/>
        <v>3.038515886207948E-2</v>
      </c>
      <c r="D101" s="236">
        <f t="shared" si="6"/>
        <v>3.0307979299667945E-2</v>
      </c>
      <c r="E101" s="236">
        <f t="shared" si="6"/>
        <v>3.0280295598473162E-2</v>
      </c>
      <c r="F101" s="236">
        <f t="shared" si="6"/>
        <v>3.096901748044811E-2</v>
      </c>
      <c r="G101" s="236">
        <f t="shared" si="6"/>
        <v>3.0612247194423677E-2</v>
      </c>
      <c r="H101" s="236">
        <f t="shared" si="6"/>
        <v>2.9860684692886028E-2</v>
      </c>
      <c r="I101" s="236">
        <f t="shared" si="6"/>
        <v>2.9692278567459672E-2</v>
      </c>
      <c r="J101" s="236">
        <f t="shared" si="6"/>
        <v>3.0595262197307148E-2</v>
      </c>
      <c r="K101" s="236">
        <f t="shared" si="6"/>
        <v>2.8378574080656131E-2</v>
      </c>
      <c r="L101" s="236">
        <f t="shared" si="6"/>
        <v>2.8228402334625737E-2</v>
      </c>
      <c r="M101" s="236">
        <f t="shared" si="6"/>
        <v>2.8862893503969582E-2</v>
      </c>
      <c r="N101" s="236">
        <f t="shared" si="6"/>
        <v>2.9256998262202853E-2</v>
      </c>
      <c r="O101" s="236">
        <f t="shared" si="6"/>
        <v>2.6471288301002555E-2</v>
      </c>
      <c r="P101" s="236">
        <f t="shared" si="6"/>
        <v>2.8742116119262095E-2</v>
      </c>
      <c r="Q101" s="236">
        <f t="shared" si="6"/>
        <v>2.7271706318746199E-2</v>
      </c>
    </row>
    <row r="102" spans="1:17" x14ac:dyDescent="0.25">
      <c r="A102" s="127" t="s">
        <v>240</v>
      </c>
      <c r="B102" s="237">
        <f t="shared" ref="B102:Q102" si="7">IF(B$16=0,0,B$16/B$5)</f>
        <v>0.82191433626125032</v>
      </c>
      <c r="C102" s="237">
        <f t="shared" si="7"/>
        <v>0.81823174650286756</v>
      </c>
      <c r="D102" s="237">
        <f t="shared" si="7"/>
        <v>0.81848043620397148</v>
      </c>
      <c r="E102" s="237">
        <f t="shared" si="7"/>
        <v>0.81856963924115478</v>
      </c>
      <c r="F102" s="237">
        <f t="shared" si="7"/>
        <v>0.81635042428812443</v>
      </c>
      <c r="G102" s="237">
        <f t="shared" si="7"/>
        <v>0.81750001743198097</v>
      </c>
      <c r="H102" s="237">
        <f t="shared" si="7"/>
        <v>0.81992171882582432</v>
      </c>
      <c r="I102" s="237">
        <f t="shared" si="7"/>
        <v>0.82046436078553153</v>
      </c>
      <c r="J102" s="237">
        <f t="shared" si="7"/>
        <v>0.81755474686713414</v>
      </c>
      <c r="K102" s="237">
        <f t="shared" si="7"/>
        <v>0.82469740857634299</v>
      </c>
      <c r="L102" s="237">
        <f t="shared" si="7"/>
        <v>0.82518129531355189</v>
      </c>
      <c r="M102" s="237">
        <f t="shared" si="7"/>
        <v>0.82313682376788855</v>
      </c>
      <c r="N102" s="237">
        <f t="shared" si="7"/>
        <v>0.82186693065802574</v>
      </c>
      <c r="O102" s="237">
        <f t="shared" si="7"/>
        <v>0.83084310719967114</v>
      </c>
      <c r="P102" s="237">
        <f t="shared" si="7"/>
        <v>0.8235259953408347</v>
      </c>
      <c r="Q102" s="237">
        <f t="shared" si="7"/>
        <v>0.82826398247583044</v>
      </c>
    </row>
    <row r="103" spans="1:17" x14ac:dyDescent="0.25">
      <c r="A103" s="142" t="s">
        <v>249</v>
      </c>
      <c r="B103" s="235">
        <f t="shared" ref="B103:Q103" si="8">IF(B$17=0,0,B$17/B$5)</f>
        <v>0.57822861810755555</v>
      </c>
      <c r="C103" s="235">
        <f t="shared" si="8"/>
        <v>0.56502208931887299</v>
      </c>
      <c r="D103" s="235">
        <f t="shared" si="8"/>
        <v>0.56591394204007284</v>
      </c>
      <c r="E103" s="235">
        <f t="shared" si="8"/>
        <v>0.56623384258721277</v>
      </c>
      <c r="F103" s="235">
        <f t="shared" si="8"/>
        <v>0.55827527861772452</v>
      </c>
      <c r="G103" s="235">
        <f t="shared" si="8"/>
        <v>0.56239795747845123</v>
      </c>
      <c r="H103" s="235">
        <f t="shared" si="8"/>
        <v>0.57108267971844173</v>
      </c>
      <c r="I103" s="235">
        <f t="shared" si="8"/>
        <v>0.57302870605670198</v>
      </c>
      <c r="J103" s="235">
        <f t="shared" si="8"/>
        <v>0.56259422855624219</v>
      </c>
      <c r="K103" s="235">
        <f t="shared" si="8"/>
        <v>0.58820929123754284</v>
      </c>
      <c r="L103" s="235">
        <f t="shared" si="8"/>
        <v>0.58994460919167169</v>
      </c>
      <c r="M103" s="235">
        <f t="shared" si="8"/>
        <v>0.58261271123480962</v>
      </c>
      <c r="N103" s="235">
        <f t="shared" si="8"/>
        <v>0.57805861180633633</v>
      </c>
      <c r="O103" s="235">
        <f t="shared" si="8"/>
        <v>0.61024903802465069</v>
      </c>
      <c r="P103" s="235">
        <f t="shared" si="8"/>
        <v>0.5840083610136515</v>
      </c>
      <c r="Q103" s="235">
        <f t="shared" si="8"/>
        <v>0.60099976315294634</v>
      </c>
    </row>
    <row r="104" spans="1:17" x14ac:dyDescent="0.25">
      <c r="A104" s="142" t="s">
        <v>248</v>
      </c>
      <c r="B104" s="235">
        <f t="shared" ref="B104:Q104" si="9">IF(B$28=0,0,B$28/B$5)</f>
        <v>0.24368571815369477</v>
      </c>
      <c r="C104" s="235">
        <f t="shared" si="9"/>
        <v>0.25320965718399469</v>
      </c>
      <c r="D104" s="235">
        <f t="shared" si="9"/>
        <v>0.25256649416389859</v>
      </c>
      <c r="E104" s="235">
        <f t="shared" si="9"/>
        <v>0.25233579665394201</v>
      </c>
      <c r="F104" s="235">
        <f t="shared" si="9"/>
        <v>0.25807514567039996</v>
      </c>
      <c r="G104" s="235">
        <f t="shared" si="9"/>
        <v>0.25510205995352969</v>
      </c>
      <c r="H104" s="235">
        <f t="shared" si="9"/>
        <v>0.24883903910738261</v>
      </c>
      <c r="I104" s="235">
        <f t="shared" si="9"/>
        <v>0.24743565472882967</v>
      </c>
      <c r="J104" s="235">
        <f t="shared" si="9"/>
        <v>0.25496051831089189</v>
      </c>
      <c r="K104" s="235">
        <f t="shared" si="9"/>
        <v>0.23648811733880021</v>
      </c>
      <c r="L104" s="235">
        <f t="shared" si="9"/>
        <v>0.23523668612188026</v>
      </c>
      <c r="M104" s="235">
        <f t="shared" si="9"/>
        <v>0.2405241125330789</v>
      </c>
      <c r="N104" s="235">
        <f t="shared" si="9"/>
        <v>0.24380831885168949</v>
      </c>
      <c r="O104" s="235">
        <f t="shared" si="9"/>
        <v>0.22059406917502045</v>
      </c>
      <c r="P104" s="235">
        <f t="shared" si="9"/>
        <v>0.23951763432718323</v>
      </c>
      <c r="Q104" s="235">
        <f t="shared" si="9"/>
        <v>0.2272642193228841</v>
      </c>
    </row>
    <row r="105" spans="1:17" x14ac:dyDescent="0.25">
      <c r="A105" s="72" t="s">
        <v>239</v>
      </c>
      <c r="B105" s="277">
        <f t="shared" ref="B105:Q105" si="10">IF(B$29=0,0,B$29/B$5)</f>
        <v>6.4982858174318578E-2</v>
      </c>
      <c r="C105" s="277">
        <f t="shared" si="10"/>
        <v>6.7522575249065228E-2</v>
      </c>
      <c r="D105" s="277">
        <f t="shared" si="10"/>
        <v>6.7351065110372935E-2</v>
      </c>
      <c r="E105" s="277">
        <f t="shared" si="10"/>
        <v>6.7289545774384521E-2</v>
      </c>
      <c r="F105" s="277">
        <f t="shared" si="10"/>
        <v>6.8820038845439954E-2</v>
      </c>
      <c r="G105" s="277">
        <f t="shared" si="10"/>
        <v>6.8027215987607886E-2</v>
      </c>
      <c r="H105" s="277">
        <f t="shared" si="10"/>
        <v>6.6357077095302003E-2</v>
      </c>
      <c r="I105" s="277">
        <f t="shared" si="10"/>
        <v>6.5982841261021219E-2</v>
      </c>
      <c r="J105" s="277">
        <f t="shared" si="10"/>
        <v>6.7989471549571148E-2</v>
      </c>
      <c r="K105" s="277">
        <f t="shared" si="10"/>
        <v>6.3063497957013354E-2</v>
      </c>
      <c r="L105" s="277">
        <f t="shared" si="10"/>
        <v>6.2729782965834716E-2</v>
      </c>
      <c r="M105" s="277">
        <f t="shared" si="10"/>
        <v>6.4139763342154349E-2</v>
      </c>
      <c r="N105" s="277">
        <f t="shared" si="10"/>
        <v>6.5015551693783841E-2</v>
      </c>
      <c r="O105" s="277">
        <f t="shared" si="10"/>
        <v>5.8825085113338775E-2</v>
      </c>
      <c r="P105" s="277">
        <f t="shared" si="10"/>
        <v>6.3871369153915503E-2</v>
      </c>
      <c r="Q105" s="277">
        <f t="shared" si="10"/>
        <v>6.0603791819435746E-2</v>
      </c>
    </row>
    <row r="106" spans="1:17" x14ac:dyDescent="0.25">
      <c r="A106" s="40"/>
      <c r="B106" s="32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78" t="s">
        <v>34</v>
      </c>
      <c r="B107" s="77">
        <f t="shared" ref="B107:Q107" si="11">SUM(B$108:B$112,B$114:B$115,B$117:B$118,B$120:B$121)</f>
        <v>1.0000000000000002</v>
      </c>
      <c r="C107" s="77">
        <f t="shared" si="11"/>
        <v>1</v>
      </c>
      <c r="D107" s="77">
        <f t="shared" si="11"/>
        <v>1.0000000000000002</v>
      </c>
      <c r="E107" s="77">
        <f t="shared" si="11"/>
        <v>0.99999999999999978</v>
      </c>
      <c r="F107" s="77">
        <f t="shared" si="11"/>
        <v>1</v>
      </c>
      <c r="G107" s="77">
        <f t="shared" si="11"/>
        <v>1</v>
      </c>
      <c r="H107" s="77">
        <f t="shared" si="11"/>
        <v>0.99999999999999989</v>
      </c>
      <c r="I107" s="77">
        <f t="shared" si="11"/>
        <v>0.99999999999999989</v>
      </c>
      <c r="J107" s="77">
        <f t="shared" si="11"/>
        <v>1</v>
      </c>
      <c r="K107" s="77">
        <f t="shared" si="11"/>
        <v>1.0000000000000002</v>
      </c>
      <c r="L107" s="77">
        <f t="shared" si="11"/>
        <v>1</v>
      </c>
      <c r="M107" s="77">
        <f t="shared" si="11"/>
        <v>1.0000000000000002</v>
      </c>
      <c r="N107" s="77">
        <f t="shared" si="11"/>
        <v>0.99999999999999967</v>
      </c>
      <c r="O107" s="77">
        <f t="shared" si="11"/>
        <v>1.0000000000000002</v>
      </c>
      <c r="P107" s="77">
        <f t="shared" si="11"/>
        <v>1</v>
      </c>
      <c r="Q107" s="77">
        <f t="shared" si="11"/>
        <v>0.99999999999999978</v>
      </c>
    </row>
    <row r="108" spans="1:17" x14ac:dyDescent="0.25">
      <c r="A108" s="132" t="s">
        <v>83</v>
      </c>
      <c r="B108" s="203">
        <f t="shared" ref="B108:Q108" si="12">IF(B$32=0,0,B$32/B$31)</f>
        <v>5.5081744870729343E-3</v>
      </c>
      <c r="C108" s="203">
        <f t="shared" si="12"/>
        <v>5.50817448707293E-3</v>
      </c>
      <c r="D108" s="203">
        <f t="shared" si="12"/>
        <v>5.5081744870729334E-3</v>
      </c>
      <c r="E108" s="203">
        <f t="shared" si="12"/>
        <v>5.5081744870729291E-3</v>
      </c>
      <c r="F108" s="203">
        <f t="shared" si="12"/>
        <v>5.5081744870729308E-3</v>
      </c>
      <c r="G108" s="203">
        <f t="shared" si="12"/>
        <v>5.5081744870729308E-3</v>
      </c>
      <c r="H108" s="203">
        <f t="shared" si="12"/>
        <v>5.5081744870729317E-3</v>
      </c>
      <c r="I108" s="203">
        <f t="shared" si="12"/>
        <v>5.5081744870729308E-3</v>
      </c>
      <c r="J108" s="203">
        <f t="shared" si="12"/>
        <v>5.5081744870729308E-3</v>
      </c>
      <c r="K108" s="203">
        <f t="shared" si="12"/>
        <v>5.5081744870729334E-3</v>
      </c>
      <c r="L108" s="203">
        <f t="shared" si="12"/>
        <v>5.5081744870729317E-3</v>
      </c>
      <c r="M108" s="203">
        <f t="shared" si="12"/>
        <v>5.5081744870729326E-3</v>
      </c>
      <c r="N108" s="203">
        <f t="shared" si="12"/>
        <v>5.50817448707293E-3</v>
      </c>
      <c r="O108" s="203">
        <f t="shared" si="12"/>
        <v>5.5081744870729334E-3</v>
      </c>
      <c r="P108" s="203">
        <f t="shared" si="12"/>
        <v>5.5081744870729317E-3</v>
      </c>
      <c r="Q108" s="203">
        <f t="shared" si="12"/>
        <v>5.5081744870729326E-3</v>
      </c>
    </row>
    <row r="109" spans="1:17" x14ac:dyDescent="0.25">
      <c r="A109" s="76" t="s">
        <v>82</v>
      </c>
      <c r="B109" s="202">
        <f t="shared" ref="B109:Q109" si="13">IF(B$33=0,0,B$33/B$31)</f>
        <v>7.8165135031393815E-3</v>
      </c>
      <c r="C109" s="202">
        <f t="shared" si="13"/>
        <v>7.816513503139378E-3</v>
      </c>
      <c r="D109" s="202">
        <f t="shared" si="13"/>
        <v>7.8165135031393815E-3</v>
      </c>
      <c r="E109" s="202">
        <f t="shared" si="13"/>
        <v>7.8165135031393763E-3</v>
      </c>
      <c r="F109" s="202">
        <f t="shared" si="13"/>
        <v>7.816513503139378E-3</v>
      </c>
      <c r="G109" s="202">
        <f t="shared" si="13"/>
        <v>7.816513503139378E-3</v>
      </c>
      <c r="H109" s="202">
        <f t="shared" si="13"/>
        <v>7.8165135031393797E-3</v>
      </c>
      <c r="I109" s="202">
        <f t="shared" si="13"/>
        <v>7.816513503139378E-3</v>
      </c>
      <c r="J109" s="202">
        <f t="shared" si="13"/>
        <v>7.816513503139378E-3</v>
      </c>
      <c r="K109" s="202">
        <f t="shared" si="13"/>
        <v>7.8165135031393832E-3</v>
      </c>
      <c r="L109" s="202">
        <f t="shared" si="13"/>
        <v>7.8165135031393797E-3</v>
      </c>
      <c r="M109" s="202">
        <f t="shared" si="13"/>
        <v>7.8165135031393815E-3</v>
      </c>
      <c r="N109" s="202">
        <f t="shared" si="13"/>
        <v>7.816513503139378E-3</v>
      </c>
      <c r="O109" s="202">
        <f t="shared" si="13"/>
        <v>7.8165135031393815E-3</v>
      </c>
      <c r="P109" s="202">
        <f t="shared" si="13"/>
        <v>7.8165135031393797E-3</v>
      </c>
      <c r="Q109" s="202">
        <f t="shared" si="13"/>
        <v>7.8165135031393815E-3</v>
      </c>
    </row>
    <row r="110" spans="1:17" x14ac:dyDescent="0.25">
      <c r="A110" s="76" t="s">
        <v>81</v>
      </c>
      <c r="B110" s="202">
        <f t="shared" ref="B110:Q110" si="14">IF(B$34=0,0,B$34/B$31)</f>
        <v>2.7814260766119873E-2</v>
      </c>
      <c r="C110" s="202">
        <f t="shared" si="14"/>
        <v>2.7814260766119855E-2</v>
      </c>
      <c r="D110" s="202">
        <f t="shared" si="14"/>
        <v>2.7814260766119869E-2</v>
      </c>
      <c r="E110" s="202">
        <f t="shared" si="14"/>
        <v>2.7814260766119852E-2</v>
      </c>
      <c r="F110" s="202">
        <f t="shared" si="14"/>
        <v>2.7814260766119855E-2</v>
      </c>
      <c r="G110" s="202">
        <f t="shared" si="14"/>
        <v>2.7814260766119855E-2</v>
      </c>
      <c r="H110" s="202">
        <f t="shared" si="14"/>
        <v>2.7814260766119859E-2</v>
      </c>
      <c r="I110" s="202">
        <f t="shared" si="14"/>
        <v>2.7814260766119855E-2</v>
      </c>
      <c r="J110" s="202">
        <f t="shared" si="14"/>
        <v>2.7814260766119855E-2</v>
      </c>
      <c r="K110" s="202">
        <f t="shared" si="14"/>
        <v>2.7814260766119873E-2</v>
      </c>
      <c r="L110" s="202">
        <f t="shared" si="14"/>
        <v>2.7814260766119862E-2</v>
      </c>
      <c r="M110" s="202">
        <f t="shared" si="14"/>
        <v>2.7814260766119869E-2</v>
      </c>
      <c r="N110" s="202">
        <f t="shared" si="14"/>
        <v>2.7814260766119855E-2</v>
      </c>
      <c r="O110" s="202">
        <f t="shared" si="14"/>
        <v>2.7814260766119869E-2</v>
      </c>
      <c r="P110" s="202">
        <f t="shared" si="14"/>
        <v>2.7814260766119866E-2</v>
      </c>
      <c r="Q110" s="202">
        <f t="shared" si="14"/>
        <v>2.7814260766119866E-2</v>
      </c>
    </row>
    <row r="111" spans="1:17" x14ac:dyDescent="0.25">
      <c r="A111" s="76" t="s">
        <v>80</v>
      </c>
      <c r="B111" s="202">
        <f t="shared" ref="B111:Q111" si="15">IF(B$35=0,0,B$35/B$31)</f>
        <v>2.2032697948291737E-2</v>
      </c>
      <c r="C111" s="202">
        <f t="shared" si="15"/>
        <v>2.203269794829172E-2</v>
      </c>
      <c r="D111" s="202">
        <f t="shared" si="15"/>
        <v>2.2032697948291734E-2</v>
      </c>
      <c r="E111" s="202">
        <f t="shared" si="15"/>
        <v>2.2032697948291716E-2</v>
      </c>
      <c r="F111" s="202">
        <f t="shared" si="15"/>
        <v>2.2032697948291723E-2</v>
      </c>
      <c r="G111" s="202">
        <f t="shared" si="15"/>
        <v>2.2032697948291723E-2</v>
      </c>
      <c r="H111" s="202">
        <f t="shared" si="15"/>
        <v>2.2032697948291727E-2</v>
      </c>
      <c r="I111" s="202">
        <f t="shared" si="15"/>
        <v>2.2032697948291723E-2</v>
      </c>
      <c r="J111" s="202">
        <f t="shared" si="15"/>
        <v>2.2032697948291723E-2</v>
      </c>
      <c r="K111" s="202">
        <f t="shared" si="15"/>
        <v>2.2032697948291734E-2</v>
      </c>
      <c r="L111" s="202">
        <f t="shared" si="15"/>
        <v>2.2032697948291727E-2</v>
      </c>
      <c r="M111" s="202">
        <f t="shared" si="15"/>
        <v>2.203269794829173E-2</v>
      </c>
      <c r="N111" s="202">
        <f t="shared" si="15"/>
        <v>2.203269794829172E-2</v>
      </c>
      <c r="O111" s="202">
        <f t="shared" si="15"/>
        <v>2.2032697948291734E-2</v>
      </c>
      <c r="P111" s="202">
        <f t="shared" si="15"/>
        <v>2.2032697948291727E-2</v>
      </c>
      <c r="Q111" s="202">
        <f t="shared" si="15"/>
        <v>2.203269794829173E-2</v>
      </c>
    </row>
    <row r="112" spans="1:17" x14ac:dyDescent="0.25">
      <c r="A112" s="129" t="s">
        <v>79</v>
      </c>
      <c r="B112" s="201">
        <f t="shared" ref="B112:Q112" si="16">IF(B$36=0,0,B$36/B$31)</f>
        <v>1.3219618768975041E-2</v>
      </c>
      <c r="C112" s="201">
        <f t="shared" si="16"/>
        <v>1.3219618768975035E-2</v>
      </c>
      <c r="D112" s="201">
        <f t="shared" si="16"/>
        <v>1.3219618768975041E-2</v>
      </c>
      <c r="E112" s="201">
        <f t="shared" si="16"/>
        <v>1.3219618768975032E-2</v>
      </c>
      <c r="F112" s="201">
        <f t="shared" si="16"/>
        <v>1.3219618768975035E-2</v>
      </c>
      <c r="G112" s="201">
        <f t="shared" si="16"/>
        <v>1.321961876897503E-2</v>
      </c>
      <c r="H112" s="201">
        <f t="shared" si="16"/>
        <v>1.3219618768975035E-2</v>
      </c>
      <c r="I112" s="201">
        <f t="shared" si="16"/>
        <v>1.321961876897503E-2</v>
      </c>
      <c r="J112" s="201">
        <f t="shared" si="16"/>
        <v>1.3219618768975034E-2</v>
      </c>
      <c r="K112" s="201">
        <f t="shared" si="16"/>
        <v>1.3219618768975041E-2</v>
      </c>
      <c r="L112" s="201">
        <f t="shared" si="16"/>
        <v>1.3219618768975035E-2</v>
      </c>
      <c r="M112" s="201">
        <f t="shared" si="16"/>
        <v>1.3219618768975039E-2</v>
      </c>
      <c r="N112" s="201">
        <f t="shared" si="16"/>
        <v>1.3219618768975034E-2</v>
      </c>
      <c r="O112" s="201">
        <f t="shared" si="16"/>
        <v>1.3219618768975035E-2</v>
      </c>
      <c r="P112" s="201">
        <f t="shared" si="16"/>
        <v>1.3219618768975035E-2</v>
      </c>
      <c r="Q112" s="201">
        <f t="shared" si="16"/>
        <v>1.3219618768975037E-2</v>
      </c>
    </row>
    <row r="113" spans="1:17" x14ac:dyDescent="0.25">
      <c r="A113" s="127" t="s">
        <v>238</v>
      </c>
      <c r="B113" s="200">
        <f t="shared" ref="B113:Q113" si="17">IF(B$41=0,0,B$41/B$31)</f>
        <v>6.0273377226336605E-2</v>
      </c>
      <c r="C113" s="200">
        <f t="shared" si="17"/>
        <v>6.5132593472244801E-2</v>
      </c>
      <c r="D113" s="200">
        <f t="shared" si="17"/>
        <v>6.4804444773888456E-2</v>
      </c>
      <c r="E113" s="200">
        <f t="shared" si="17"/>
        <v>6.4686740420185088E-2</v>
      </c>
      <c r="F113" s="200">
        <f t="shared" si="17"/>
        <v>6.7615018089013393E-2</v>
      </c>
      <c r="G113" s="200">
        <f t="shared" si="17"/>
        <v>6.6098117742430837E-2</v>
      </c>
      <c r="H113" s="200">
        <f t="shared" si="17"/>
        <v>6.2902657067258796E-2</v>
      </c>
      <c r="I113" s="200">
        <f t="shared" si="17"/>
        <v>6.2186635245844002E-2</v>
      </c>
      <c r="J113" s="200">
        <f t="shared" si="17"/>
        <v>6.6025901672253334E-2</v>
      </c>
      <c r="K113" s="200">
        <f t="shared" si="17"/>
        <v>5.6601083787663022E-2</v>
      </c>
      <c r="L113" s="200">
        <f t="shared" si="17"/>
        <v>5.5962590105527031E-2</v>
      </c>
      <c r="M113" s="200">
        <f t="shared" si="17"/>
        <v>5.8660291994902906E-2</v>
      </c>
      <c r="N113" s="200">
        <f t="shared" si="17"/>
        <v>6.0335929422603261E-2</v>
      </c>
      <c r="O113" s="200">
        <f t="shared" si="17"/>
        <v>4.8491769269271491E-2</v>
      </c>
      <c r="P113" s="200">
        <f t="shared" si="17"/>
        <v>5.8146775976616626E-2</v>
      </c>
      <c r="Q113" s="200">
        <f t="shared" si="17"/>
        <v>5.1894951698099462E-2</v>
      </c>
    </row>
    <row r="114" spans="1:17" x14ac:dyDescent="0.25">
      <c r="A114" s="142" t="s">
        <v>247</v>
      </c>
      <c r="B114" s="199">
        <f t="shared" ref="B114:Q114" si="18">IF(B$42=0,0,B$42/B$31)</f>
        <v>2.3129144724302234E-2</v>
      </c>
      <c r="C114" s="199">
        <f t="shared" si="18"/>
        <v>2.2600883572754929E-2</v>
      </c>
      <c r="D114" s="199">
        <f t="shared" si="18"/>
        <v>2.2636557681602922E-2</v>
      </c>
      <c r="E114" s="199">
        <f t="shared" si="18"/>
        <v>2.2649353703488504E-2</v>
      </c>
      <c r="F114" s="199">
        <f t="shared" si="18"/>
        <v>2.2331011144708979E-2</v>
      </c>
      <c r="G114" s="199">
        <f t="shared" si="18"/>
        <v>2.2495918299138048E-2</v>
      </c>
      <c r="H114" s="199">
        <f t="shared" si="18"/>
        <v>2.2843307188737665E-2</v>
      </c>
      <c r="I114" s="199">
        <f t="shared" si="18"/>
        <v>2.2921148242268072E-2</v>
      </c>
      <c r="J114" s="199">
        <f t="shared" si="18"/>
        <v>2.2503769142249688E-2</v>
      </c>
      <c r="K114" s="199">
        <f t="shared" si="18"/>
        <v>2.3528371649501719E-2</v>
      </c>
      <c r="L114" s="199">
        <f t="shared" si="18"/>
        <v>2.3597784367666873E-2</v>
      </c>
      <c r="M114" s="199">
        <f t="shared" si="18"/>
        <v>2.3304508449392393E-2</v>
      </c>
      <c r="N114" s="199">
        <f t="shared" si="18"/>
        <v>2.3122344472253455E-2</v>
      </c>
      <c r="O114" s="199">
        <f t="shared" si="18"/>
        <v>2.4409961520986029E-2</v>
      </c>
      <c r="P114" s="199">
        <f t="shared" si="18"/>
        <v>2.3360334440546075E-2</v>
      </c>
      <c r="Q114" s="199">
        <f t="shared" si="18"/>
        <v>2.4039990526117851E-2</v>
      </c>
    </row>
    <row r="115" spans="1:17" x14ac:dyDescent="0.25">
      <c r="A115" s="142" t="s">
        <v>246</v>
      </c>
      <c r="B115" s="199">
        <f t="shared" ref="B115:Q115" si="19">IF(B$53=0,0,B$53/B$31)</f>
        <v>3.7144232502034372E-2</v>
      </c>
      <c r="C115" s="199">
        <f t="shared" si="19"/>
        <v>4.2531709899489872E-2</v>
      </c>
      <c r="D115" s="199">
        <f t="shared" si="19"/>
        <v>4.2167887092285535E-2</v>
      </c>
      <c r="E115" s="199">
        <f t="shared" si="19"/>
        <v>4.203738671669658E-2</v>
      </c>
      <c r="F115" s="199">
        <f t="shared" si="19"/>
        <v>4.5284006944304407E-2</v>
      </c>
      <c r="G115" s="199">
        <f t="shared" si="19"/>
        <v>4.3602199443292786E-2</v>
      </c>
      <c r="H115" s="199">
        <f t="shared" si="19"/>
        <v>4.0059349878521139E-2</v>
      </c>
      <c r="I115" s="199">
        <f t="shared" si="19"/>
        <v>3.926548700357594E-2</v>
      </c>
      <c r="J115" s="199">
        <f t="shared" si="19"/>
        <v>4.352213253000365E-2</v>
      </c>
      <c r="K115" s="199">
        <f t="shared" si="19"/>
        <v>3.3072712138161306E-2</v>
      </c>
      <c r="L115" s="199">
        <f t="shared" si="19"/>
        <v>3.2364805737860158E-2</v>
      </c>
      <c r="M115" s="199">
        <f t="shared" si="19"/>
        <v>3.535578354551052E-2</v>
      </c>
      <c r="N115" s="199">
        <f t="shared" si="19"/>
        <v>3.7213584950349807E-2</v>
      </c>
      <c r="O115" s="199">
        <f t="shared" si="19"/>
        <v>2.4081807748285462E-2</v>
      </c>
      <c r="P115" s="199">
        <f t="shared" si="19"/>
        <v>3.478644153607055E-2</v>
      </c>
      <c r="Q115" s="199">
        <f t="shared" si="19"/>
        <v>2.7854961171981607E-2</v>
      </c>
    </row>
    <row r="116" spans="1:17" x14ac:dyDescent="0.25">
      <c r="A116" s="127" t="s">
        <v>237</v>
      </c>
      <c r="B116" s="200">
        <f t="shared" ref="B116:Q116" si="20">IF(B$54=0,0,B$54/B$31)</f>
        <v>0.7664643939784207</v>
      </c>
      <c r="C116" s="200">
        <f t="shared" si="20"/>
        <v>0.76114517287830408</v>
      </c>
      <c r="D116" s="200">
        <f t="shared" si="20"/>
        <v>0.76150438625592298</v>
      </c>
      <c r="E116" s="200">
        <f t="shared" si="20"/>
        <v>0.76163323326542176</v>
      </c>
      <c r="F116" s="200">
        <f t="shared" si="20"/>
        <v>0.75842774588334716</v>
      </c>
      <c r="G116" s="200">
        <f t="shared" si="20"/>
        <v>0.76008824583271883</v>
      </c>
      <c r="H116" s="200">
        <f t="shared" si="20"/>
        <v>0.76358620949347988</v>
      </c>
      <c r="I116" s="200">
        <f t="shared" si="20"/>
        <v>0.76437001457394327</v>
      </c>
      <c r="J116" s="200">
        <f t="shared" si="20"/>
        <v>0.76016729834341512</v>
      </c>
      <c r="K116" s="200">
        <f t="shared" si="20"/>
        <v>0.77048433047769893</v>
      </c>
      <c r="L116" s="200">
        <f t="shared" si="20"/>
        <v>0.77118326810352855</v>
      </c>
      <c r="M116" s="200">
        <f t="shared" si="20"/>
        <v>0.76823018429626322</v>
      </c>
      <c r="N116" s="200">
        <f t="shared" si="20"/>
        <v>0.76639592018647495</v>
      </c>
      <c r="O116" s="200">
        <f t="shared" si="20"/>
        <v>0.77936132518441337</v>
      </c>
      <c r="P116" s="200">
        <f t="shared" si="20"/>
        <v>0.7687923130638431</v>
      </c>
      <c r="Q116" s="200">
        <f t="shared" si="20"/>
        <v>0.77563597548461105</v>
      </c>
    </row>
    <row r="117" spans="1:17" x14ac:dyDescent="0.25">
      <c r="A117" s="142" t="s">
        <v>245</v>
      </c>
      <c r="B117" s="199">
        <f t="shared" ref="B117:Q117" si="21">IF(B$55=0,0,B$55/B$31)</f>
        <v>0.69387434172906703</v>
      </c>
      <c r="C117" s="199">
        <f t="shared" si="21"/>
        <v>0.6780265071826479</v>
      </c>
      <c r="D117" s="199">
        <f t="shared" si="21"/>
        <v>0.67909673044808772</v>
      </c>
      <c r="E117" s="199">
        <f t="shared" si="21"/>
        <v>0.67948061110465519</v>
      </c>
      <c r="F117" s="199">
        <f t="shared" si="21"/>
        <v>0.66993033434126947</v>
      </c>
      <c r="G117" s="199">
        <f t="shared" si="21"/>
        <v>0.67487754897414143</v>
      </c>
      <c r="H117" s="199">
        <f t="shared" si="21"/>
        <v>0.68529921566213003</v>
      </c>
      <c r="I117" s="199">
        <f t="shared" si="21"/>
        <v>0.68763444726804224</v>
      </c>
      <c r="J117" s="199">
        <f t="shared" si="21"/>
        <v>0.67511307426749079</v>
      </c>
      <c r="K117" s="199">
        <f t="shared" si="21"/>
        <v>0.70585114948505145</v>
      </c>
      <c r="L117" s="199">
        <f t="shared" si="21"/>
        <v>0.70793353103000634</v>
      </c>
      <c r="M117" s="199">
        <f t="shared" si="21"/>
        <v>0.69913525348177186</v>
      </c>
      <c r="N117" s="199">
        <f t="shared" si="21"/>
        <v>0.6936703341676036</v>
      </c>
      <c r="O117" s="199">
        <f t="shared" si="21"/>
        <v>0.73229884562958103</v>
      </c>
      <c r="P117" s="199">
        <f t="shared" si="21"/>
        <v>0.70081003321638224</v>
      </c>
      <c r="Q117" s="199">
        <f t="shared" si="21"/>
        <v>0.72119971578353581</v>
      </c>
    </row>
    <row r="118" spans="1:17" x14ac:dyDescent="0.25">
      <c r="A118" s="142" t="s">
        <v>244</v>
      </c>
      <c r="B118" s="199">
        <f t="shared" ref="B118:Q118" si="22">IF(B$66=0,0,B$66/B$31)</f>
        <v>7.2590052249353679E-2</v>
      </c>
      <c r="C118" s="199">
        <f t="shared" si="22"/>
        <v>8.3118665695656249E-2</v>
      </c>
      <c r="D118" s="199">
        <f t="shared" si="22"/>
        <v>8.2407655807835226E-2</v>
      </c>
      <c r="E118" s="199">
        <f t="shared" si="22"/>
        <v>8.2152622160766561E-2</v>
      </c>
      <c r="F118" s="199">
        <f t="shared" si="22"/>
        <v>8.8497411542077672E-2</v>
      </c>
      <c r="G118" s="199">
        <f t="shared" si="22"/>
        <v>8.5210696858577295E-2</v>
      </c>
      <c r="H118" s="199">
        <f t="shared" si="22"/>
        <v>7.8286993831349863E-2</v>
      </c>
      <c r="I118" s="199">
        <f t="shared" si="22"/>
        <v>7.6735567305901045E-2</v>
      </c>
      <c r="J118" s="199">
        <f t="shared" si="22"/>
        <v>8.5054224075924348E-2</v>
      </c>
      <c r="K118" s="199">
        <f t="shared" si="22"/>
        <v>6.4633180992647435E-2</v>
      </c>
      <c r="L118" s="199">
        <f t="shared" si="22"/>
        <v>6.3249737073522175E-2</v>
      </c>
      <c r="M118" s="199">
        <f t="shared" si="22"/>
        <v>6.9094930814491418E-2</v>
      </c>
      <c r="N118" s="199">
        <f t="shared" si="22"/>
        <v>7.2725586018871288E-2</v>
      </c>
      <c r="O118" s="199">
        <f t="shared" si="22"/>
        <v>4.7062479554832323E-2</v>
      </c>
      <c r="P118" s="199">
        <f t="shared" si="22"/>
        <v>6.7982279847460816E-2</v>
      </c>
      <c r="Q118" s="199">
        <f t="shared" si="22"/>
        <v>5.4436259701075226E-2</v>
      </c>
    </row>
    <row r="119" spans="1:17" x14ac:dyDescent="0.25">
      <c r="A119" s="127" t="s">
        <v>236</v>
      </c>
      <c r="B119" s="200">
        <f t="shared" ref="B119:Q119" si="23">IF(B$67=0,0,B$67/B$31)</f>
        <v>9.6870963321643966E-2</v>
      </c>
      <c r="C119" s="200">
        <f t="shared" si="23"/>
        <v>9.7330968175852198E-2</v>
      </c>
      <c r="D119" s="200">
        <f t="shared" si="23"/>
        <v>9.7299903496589749E-2</v>
      </c>
      <c r="E119" s="200">
        <f t="shared" si="23"/>
        <v>9.7288760840794034E-2</v>
      </c>
      <c r="F119" s="200">
        <f t="shared" si="23"/>
        <v>9.7565970554040454E-2</v>
      </c>
      <c r="G119" s="200">
        <f t="shared" si="23"/>
        <v>9.7422370951251516E-2</v>
      </c>
      <c r="H119" s="200">
        <f t="shared" si="23"/>
        <v>9.7119867965662299E-2</v>
      </c>
      <c r="I119" s="200">
        <f t="shared" si="23"/>
        <v>9.7052084706613681E-2</v>
      </c>
      <c r="J119" s="200">
        <f t="shared" si="23"/>
        <v>9.7415534510732621E-2</v>
      </c>
      <c r="K119" s="200">
        <f t="shared" si="23"/>
        <v>9.6523320261039436E-2</v>
      </c>
      <c r="L119" s="200">
        <f t="shared" si="23"/>
        <v>9.6462876317345569E-2</v>
      </c>
      <c r="M119" s="200">
        <f t="shared" si="23"/>
        <v>9.6718258235235027E-2</v>
      </c>
      <c r="N119" s="200">
        <f t="shared" si="23"/>
        <v>9.6876884917322714E-2</v>
      </c>
      <c r="O119" s="200">
        <f t="shared" si="23"/>
        <v>9.5755640072716294E-2</v>
      </c>
      <c r="P119" s="200">
        <f t="shared" si="23"/>
        <v>9.6669645485941494E-2</v>
      </c>
      <c r="Q119" s="200">
        <f t="shared" si="23"/>
        <v>9.6077807343690327E-2</v>
      </c>
    </row>
    <row r="120" spans="1:17" x14ac:dyDescent="0.25">
      <c r="A120" s="142" t="s">
        <v>243</v>
      </c>
      <c r="B120" s="199">
        <f t="shared" ref="B120:Q120" si="24">IF(B$68=0,0,B$68/B$31)</f>
        <v>8.0952006535057811E-2</v>
      </c>
      <c r="C120" s="199">
        <f t="shared" si="24"/>
        <v>7.9103092504642245E-2</v>
      </c>
      <c r="D120" s="199">
        <f t="shared" si="24"/>
        <v>7.9227951885610243E-2</v>
      </c>
      <c r="E120" s="199">
        <f t="shared" si="24"/>
        <v>7.927273796220978E-2</v>
      </c>
      <c r="F120" s="199">
        <f t="shared" si="24"/>
        <v>7.8158539006481426E-2</v>
      </c>
      <c r="G120" s="199">
        <f t="shared" si="24"/>
        <v>7.873571404698318E-2</v>
      </c>
      <c r="H120" s="199">
        <f t="shared" si="24"/>
        <v>7.9951575160581809E-2</v>
      </c>
      <c r="I120" s="199">
        <f t="shared" si="24"/>
        <v>8.0224018847938283E-2</v>
      </c>
      <c r="J120" s="199">
        <f t="shared" si="24"/>
        <v>7.8763191997873919E-2</v>
      </c>
      <c r="K120" s="199">
        <f t="shared" si="24"/>
        <v>8.2349300773256015E-2</v>
      </c>
      <c r="L120" s="199">
        <f t="shared" si="24"/>
        <v>8.2592245286834065E-2</v>
      </c>
      <c r="M120" s="199">
        <f t="shared" si="24"/>
        <v>8.1565779572873379E-2</v>
      </c>
      <c r="N120" s="199">
        <f t="shared" si="24"/>
        <v>8.0928205652887081E-2</v>
      </c>
      <c r="O120" s="199">
        <f t="shared" si="24"/>
        <v>8.5434865323451098E-2</v>
      </c>
      <c r="P120" s="199">
        <f t="shared" si="24"/>
        <v>8.176117054191126E-2</v>
      </c>
      <c r="Q120" s="199">
        <f t="shared" si="24"/>
        <v>8.4139966841412492E-2</v>
      </c>
    </row>
    <row r="121" spans="1:17" x14ac:dyDescent="0.25">
      <c r="A121" s="140" t="s">
        <v>242</v>
      </c>
      <c r="B121" s="198">
        <f t="shared" ref="B121:Q121" si="25">IF(B$79=0,0,B$79/B$31)</f>
        <v>1.5918956786586159E-2</v>
      </c>
      <c r="C121" s="198">
        <f t="shared" si="25"/>
        <v>1.822787567120995E-2</v>
      </c>
      <c r="D121" s="198">
        <f t="shared" si="25"/>
        <v>1.8071951610979513E-2</v>
      </c>
      <c r="E121" s="198">
        <f t="shared" si="25"/>
        <v>1.8016022878584247E-2</v>
      </c>
      <c r="F121" s="198">
        <f t="shared" si="25"/>
        <v>1.9407431547559032E-2</v>
      </c>
      <c r="G121" s="198">
        <f t="shared" si="25"/>
        <v>1.8686656904268337E-2</v>
      </c>
      <c r="H121" s="198">
        <f t="shared" si="25"/>
        <v>1.7168292805080494E-2</v>
      </c>
      <c r="I121" s="198">
        <f t="shared" si="25"/>
        <v>1.6828065858675401E-2</v>
      </c>
      <c r="J121" s="198">
        <f t="shared" si="25"/>
        <v>1.8652342512858706E-2</v>
      </c>
      <c r="K121" s="198">
        <f t="shared" si="25"/>
        <v>1.4174019487783419E-2</v>
      </c>
      <c r="L121" s="198">
        <f t="shared" si="25"/>
        <v>1.3870631030511494E-2</v>
      </c>
      <c r="M121" s="198">
        <f t="shared" si="25"/>
        <v>1.5152478662361645E-2</v>
      </c>
      <c r="N121" s="198">
        <f t="shared" si="25"/>
        <v>1.594867926443563E-2</v>
      </c>
      <c r="O121" s="198">
        <f t="shared" si="25"/>
        <v>1.0320774749265202E-2</v>
      </c>
      <c r="P121" s="198">
        <f t="shared" si="25"/>
        <v>1.4908474944030237E-2</v>
      </c>
      <c r="Q121" s="198">
        <f t="shared" si="25"/>
        <v>1.1937840502277834E-2</v>
      </c>
    </row>
    <row r="123" spans="1:17" x14ac:dyDescent="0.25">
      <c r="A123" s="78" t="s">
        <v>55</v>
      </c>
      <c r="B123" s="77">
        <f t="shared" ref="B123:Q123" si="26">SUM(B$124:B$129)</f>
        <v>1</v>
      </c>
      <c r="C123" s="77">
        <f t="shared" si="26"/>
        <v>1</v>
      </c>
      <c r="D123" s="77">
        <f t="shared" si="26"/>
        <v>1</v>
      </c>
      <c r="E123" s="77">
        <f t="shared" si="26"/>
        <v>0.99999999999999989</v>
      </c>
      <c r="F123" s="77">
        <f t="shared" si="26"/>
        <v>1</v>
      </c>
      <c r="G123" s="77">
        <f t="shared" si="26"/>
        <v>1</v>
      </c>
      <c r="H123" s="77">
        <f t="shared" si="26"/>
        <v>1</v>
      </c>
      <c r="I123" s="77">
        <f t="shared" si="26"/>
        <v>1</v>
      </c>
      <c r="J123" s="77">
        <f t="shared" si="26"/>
        <v>1</v>
      </c>
      <c r="K123" s="77">
        <f t="shared" si="26"/>
        <v>1</v>
      </c>
      <c r="L123" s="77">
        <f t="shared" si="26"/>
        <v>1</v>
      </c>
      <c r="M123" s="77">
        <f t="shared" si="26"/>
        <v>1</v>
      </c>
      <c r="N123" s="77">
        <f t="shared" si="26"/>
        <v>1</v>
      </c>
      <c r="O123" s="77">
        <f t="shared" si="26"/>
        <v>1</v>
      </c>
      <c r="P123" s="77">
        <f t="shared" si="26"/>
        <v>1</v>
      </c>
      <c r="Q123" s="77">
        <f t="shared" si="26"/>
        <v>1</v>
      </c>
    </row>
    <row r="124" spans="1:17" x14ac:dyDescent="0.25">
      <c r="A124" s="132" t="s">
        <v>83</v>
      </c>
      <c r="B124" s="203">
        <f t="shared" ref="B124:Q124" si="27">IF(B$82=0,0,B$82/B$81)</f>
        <v>3.8070434671917799E-2</v>
      </c>
      <c r="C124" s="203">
        <f t="shared" si="27"/>
        <v>3.8070434671917799E-2</v>
      </c>
      <c r="D124" s="203">
        <f t="shared" si="27"/>
        <v>3.8070434671917799E-2</v>
      </c>
      <c r="E124" s="203">
        <f t="shared" si="27"/>
        <v>3.8070434671917792E-2</v>
      </c>
      <c r="F124" s="203">
        <f t="shared" si="27"/>
        <v>3.8070434671917799E-2</v>
      </c>
      <c r="G124" s="203">
        <f t="shared" si="27"/>
        <v>3.8070434671917799E-2</v>
      </c>
      <c r="H124" s="203">
        <f t="shared" si="27"/>
        <v>3.8070434671917799E-2</v>
      </c>
      <c r="I124" s="203">
        <f t="shared" si="27"/>
        <v>3.8070434671917799E-2</v>
      </c>
      <c r="J124" s="203">
        <f t="shared" si="27"/>
        <v>3.8070434671917799E-2</v>
      </c>
      <c r="K124" s="203">
        <f t="shared" si="27"/>
        <v>3.8070434671917799E-2</v>
      </c>
      <c r="L124" s="203">
        <f t="shared" si="27"/>
        <v>3.8070434671917799E-2</v>
      </c>
      <c r="M124" s="203">
        <f t="shared" si="27"/>
        <v>3.8070434671917799E-2</v>
      </c>
      <c r="N124" s="203">
        <f t="shared" si="27"/>
        <v>3.8070434671917799E-2</v>
      </c>
      <c r="O124" s="203">
        <f t="shared" si="27"/>
        <v>3.8070434671917799E-2</v>
      </c>
      <c r="P124" s="203">
        <f t="shared" si="27"/>
        <v>3.8070434671917799E-2</v>
      </c>
      <c r="Q124" s="203">
        <f t="shared" si="27"/>
        <v>3.8070434671917799E-2</v>
      </c>
    </row>
    <row r="125" spans="1:17" x14ac:dyDescent="0.25">
      <c r="A125" s="76" t="s">
        <v>82</v>
      </c>
      <c r="B125" s="202">
        <f t="shared" ref="B125:Q125" si="28">IF(B$83=0,0,B$83/B$81)</f>
        <v>1.6786665598678908E-2</v>
      </c>
      <c r="C125" s="202">
        <f t="shared" si="28"/>
        <v>1.6786665598678908E-2</v>
      </c>
      <c r="D125" s="202">
        <f t="shared" si="28"/>
        <v>1.6786665598678908E-2</v>
      </c>
      <c r="E125" s="202">
        <f t="shared" si="28"/>
        <v>1.6786665598678904E-2</v>
      </c>
      <c r="F125" s="202">
        <f t="shared" si="28"/>
        <v>1.6786665598678908E-2</v>
      </c>
      <c r="G125" s="202">
        <f t="shared" si="28"/>
        <v>1.6786665598678908E-2</v>
      </c>
      <c r="H125" s="202">
        <f t="shared" si="28"/>
        <v>1.6786665598678908E-2</v>
      </c>
      <c r="I125" s="202">
        <f t="shared" si="28"/>
        <v>1.6786665598678908E-2</v>
      </c>
      <c r="J125" s="202">
        <f t="shared" si="28"/>
        <v>1.6786665598678908E-2</v>
      </c>
      <c r="K125" s="202">
        <f t="shared" si="28"/>
        <v>1.6786665598678908E-2</v>
      </c>
      <c r="L125" s="202">
        <f t="shared" si="28"/>
        <v>1.6786665598678908E-2</v>
      </c>
      <c r="M125" s="202">
        <f t="shared" si="28"/>
        <v>1.6786665598678908E-2</v>
      </c>
      <c r="N125" s="202">
        <f t="shared" si="28"/>
        <v>1.6786665598678908E-2</v>
      </c>
      <c r="O125" s="202">
        <f t="shared" si="28"/>
        <v>1.6786665598678908E-2</v>
      </c>
      <c r="P125" s="202">
        <f t="shared" si="28"/>
        <v>1.6786665598678908E-2</v>
      </c>
      <c r="Q125" s="202">
        <f t="shared" si="28"/>
        <v>1.6786665598678908E-2</v>
      </c>
    </row>
    <row r="126" spans="1:17" x14ac:dyDescent="0.25">
      <c r="A126" s="76" t="s">
        <v>81</v>
      </c>
      <c r="B126" s="202">
        <f t="shared" ref="B126:Q126" si="29">IF(B$84=0,0,B$84/B$81)</f>
        <v>0.13020812094701675</v>
      </c>
      <c r="C126" s="202">
        <f t="shared" si="29"/>
        <v>0.13020812094701675</v>
      </c>
      <c r="D126" s="202">
        <f t="shared" si="29"/>
        <v>0.13020812094701675</v>
      </c>
      <c r="E126" s="202">
        <f t="shared" si="29"/>
        <v>0.13020812094701673</v>
      </c>
      <c r="F126" s="202">
        <f t="shared" si="29"/>
        <v>0.13020812094701675</v>
      </c>
      <c r="G126" s="202">
        <f t="shared" si="29"/>
        <v>0.13020812094701675</v>
      </c>
      <c r="H126" s="202">
        <f t="shared" si="29"/>
        <v>0.13020812094701675</v>
      </c>
      <c r="I126" s="202">
        <f t="shared" si="29"/>
        <v>0.13020812094701675</v>
      </c>
      <c r="J126" s="202">
        <f t="shared" si="29"/>
        <v>0.13020812094701675</v>
      </c>
      <c r="K126" s="202">
        <f t="shared" si="29"/>
        <v>0.13020812094701675</v>
      </c>
      <c r="L126" s="202">
        <f t="shared" si="29"/>
        <v>0.13020812094701675</v>
      </c>
      <c r="M126" s="202">
        <f t="shared" si="29"/>
        <v>0.13020812094701675</v>
      </c>
      <c r="N126" s="202">
        <f t="shared" si="29"/>
        <v>0.13020812094701675</v>
      </c>
      <c r="O126" s="202">
        <f t="shared" si="29"/>
        <v>0.13020812094701675</v>
      </c>
      <c r="P126" s="202">
        <f t="shared" si="29"/>
        <v>0.13020812094701675</v>
      </c>
      <c r="Q126" s="202">
        <f t="shared" si="29"/>
        <v>0.13020812094701675</v>
      </c>
    </row>
    <row r="127" spans="1:17" x14ac:dyDescent="0.25">
      <c r="A127" s="76" t="s">
        <v>80</v>
      </c>
      <c r="B127" s="202">
        <f t="shared" ref="B127:Q127" si="30">IF(B$85=0,0,B$85/B$81)</f>
        <v>5.7494173538973799E-2</v>
      </c>
      <c r="C127" s="202">
        <f t="shared" si="30"/>
        <v>5.7494173538973799E-2</v>
      </c>
      <c r="D127" s="202">
        <f t="shared" si="30"/>
        <v>5.7494173538973799E-2</v>
      </c>
      <c r="E127" s="202">
        <f t="shared" si="30"/>
        <v>5.7494173538973792E-2</v>
      </c>
      <c r="F127" s="202">
        <f t="shared" si="30"/>
        <v>5.7494173538973799E-2</v>
      </c>
      <c r="G127" s="202">
        <f t="shared" si="30"/>
        <v>5.7494173538973792E-2</v>
      </c>
      <c r="H127" s="202">
        <f t="shared" si="30"/>
        <v>5.7494173538973806E-2</v>
      </c>
      <c r="I127" s="202">
        <f t="shared" si="30"/>
        <v>5.7494173538973799E-2</v>
      </c>
      <c r="J127" s="202">
        <f t="shared" si="30"/>
        <v>5.7494173538973799E-2</v>
      </c>
      <c r="K127" s="202">
        <f t="shared" si="30"/>
        <v>5.7494173538973799E-2</v>
      </c>
      <c r="L127" s="202">
        <f t="shared" si="30"/>
        <v>5.7494173538973799E-2</v>
      </c>
      <c r="M127" s="202">
        <f t="shared" si="30"/>
        <v>5.7494173538973799E-2</v>
      </c>
      <c r="N127" s="202">
        <f t="shared" si="30"/>
        <v>5.7494173538973799E-2</v>
      </c>
      <c r="O127" s="202">
        <f t="shared" si="30"/>
        <v>5.7494173538973806E-2</v>
      </c>
      <c r="P127" s="202">
        <f t="shared" si="30"/>
        <v>5.7494173538973799E-2</v>
      </c>
      <c r="Q127" s="202">
        <f t="shared" si="30"/>
        <v>5.7494173538973806E-2</v>
      </c>
    </row>
    <row r="128" spans="1:17" x14ac:dyDescent="0.25">
      <c r="A128" s="129" t="s">
        <v>79</v>
      </c>
      <c r="B128" s="201">
        <f t="shared" ref="B128:Q128" si="31">IF(B$86=0,0,B$86/B$81)</f>
        <v>0.19916740741645642</v>
      </c>
      <c r="C128" s="201">
        <f t="shared" si="31"/>
        <v>0.19916740741645642</v>
      </c>
      <c r="D128" s="201">
        <f t="shared" si="31"/>
        <v>0.19916740741645647</v>
      </c>
      <c r="E128" s="201">
        <f t="shared" si="31"/>
        <v>0.19916740741645642</v>
      </c>
      <c r="F128" s="201">
        <f t="shared" si="31"/>
        <v>0.19916740741645642</v>
      </c>
      <c r="G128" s="201">
        <f t="shared" si="31"/>
        <v>0.19916740741645642</v>
      </c>
      <c r="H128" s="201">
        <f t="shared" si="31"/>
        <v>0.19916740741645642</v>
      </c>
      <c r="I128" s="201">
        <f t="shared" si="31"/>
        <v>0.19916740741645636</v>
      </c>
      <c r="J128" s="201">
        <f t="shared" si="31"/>
        <v>0.19916740741645644</v>
      </c>
      <c r="K128" s="201">
        <f t="shared" si="31"/>
        <v>0.19916740741645642</v>
      </c>
      <c r="L128" s="201">
        <f t="shared" si="31"/>
        <v>0.19916740741645639</v>
      </c>
      <c r="M128" s="201">
        <f t="shared" si="31"/>
        <v>0.19916740741645642</v>
      </c>
      <c r="N128" s="201">
        <f t="shared" si="31"/>
        <v>0.19916740741645639</v>
      </c>
      <c r="O128" s="201">
        <f t="shared" si="31"/>
        <v>0.19916740741645644</v>
      </c>
      <c r="P128" s="201">
        <f t="shared" si="31"/>
        <v>0.19916740741645642</v>
      </c>
      <c r="Q128" s="201">
        <f t="shared" si="31"/>
        <v>0.19916740741645636</v>
      </c>
    </row>
    <row r="129" spans="1:17" x14ac:dyDescent="0.25">
      <c r="A129" s="72" t="s">
        <v>235</v>
      </c>
      <c r="B129" s="276">
        <f t="shared" ref="B129:Q129" si="32">IF(B$91=0,0,B$91/B$81)</f>
        <v>0.55827319782695639</v>
      </c>
      <c r="C129" s="276">
        <f t="shared" si="32"/>
        <v>0.55827319782695639</v>
      </c>
      <c r="D129" s="276">
        <f t="shared" si="32"/>
        <v>0.55827319782695639</v>
      </c>
      <c r="E129" s="276">
        <f t="shared" si="32"/>
        <v>0.55827319782695628</v>
      </c>
      <c r="F129" s="276">
        <f t="shared" si="32"/>
        <v>0.55827319782695639</v>
      </c>
      <c r="G129" s="276">
        <f t="shared" si="32"/>
        <v>0.55827319782695639</v>
      </c>
      <c r="H129" s="276">
        <f t="shared" si="32"/>
        <v>0.55827319782695639</v>
      </c>
      <c r="I129" s="276">
        <f t="shared" si="32"/>
        <v>0.55827319782695639</v>
      </c>
      <c r="J129" s="276">
        <f t="shared" si="32"/>
        <v>0.55827319782695639</v>
      </c>
      <c r="K129" s="276">
        <f t="shared" si="32"/>
        <v>0.55827319782695639</v>
      </c>
      <c r="L129" s="276">
        <f t="shared" si="32"/>
        <v>0.55827319782695639</v>
      </c>
      <c r="M129" s="276">
        <f t="shared" si="32"/>
        <v>0.55827319782695639</v>
      </c>
      <c r="N129" s="276">
        <f t="shared" si="32"/>
        <v>0.55827319782695639</v>
      </c>
      <c r="O129" s="276">
        <f t="shared" si="32"/>
        <v>0.55827319782695639</v>
      </c>
      <c r="P129" s="276">
        <f t="shared" si="32"/>
        <v>0.55827319782695639</v>
      </c>
      <c r="Q129" s="276">
        <f t="shared" si="32"/>
        <v>0.55827319782695639</v>
      </c>
    </row>
    <row r="130" spans="1:17" x14ac:dyDescent="0.25">
      <c r="A130" s="40"/>
      <c r="B130" s="32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</row>
    <row r="131" spans="1:17" ht="12.75" x14ac:dyDescent="0.25">
      <c r="A131" s="80" t="s">
        <v>118</v>
      </c>
      <c r="B131" s="233"/>
      <c r="C131" s="233"/>
      <c r="D131" s="233"/>
      <c r="E131" s="233"/>
      <c r="F131" s="233"/>
      <c r="G131" s="233"/>
      <c r="H131" s="233"/>
      <c r="I131" s="233"/>
      <c r="J131" s="233"/>
      <c r="K131" s="233"/>
      <c r="L131" s="233"/>
      <c r="M131" s="233"/>
      <c r="N131" s="233"/>
      <c r="O131" s="233"/>
      <c r="P131" s="233"/>
      <c r="Q131" s="233"/>
    </row>
    <row r="132" spans="1:17" x14ac:dyDescent="0.25">
      <c r="A132" s="40"/>
      <c r="B132" s="32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</row>
    <row r="133" spans="1:17" x14ac:dyDescent="0.25">
      <c r="A133" s="78" t="s">
        <v>35</v>
      </c>
      <c r="B133" s="230">
        <f t="shared" ref="B133:Q133" si="33">SUM(B$134:B$141)</f>
        <v>305.85292171879553</v>
      </c>
      <c r="C133" s="230">
        <f t="shared" si="33"/>
        <v>299.98303881942718</v>
      </c>
      <c r="D133" s="230">
        <f t="shared" si="33"/>
        <v>287.04912858294256</v>
      </c>
      <c r="E133" s="230">
        <f t="shared" si="33"/>
        <v>276.76136529702455</v>
      </c>
      <c r="F133" s="230">
        <f t="shared" si="33"/>
        <v>266.74018671732921</v>
      </c>
      <c r="G133" s="230">
        <f t="shared" si="33"/>
        <v>270.83896082307086</v>
      </c>
      <c r="H133" s="230">
        <f t="shared" si="33"/>
        <v>281.81352667826371</v>
      </c>
      <c r="I133" s="230">
        <f t="shared" si="33"/>
        <v>292.53357309684031</v>
      </c>
      <c r="J133" s="230">
        <f t="shared" si="33"/>
        <v>285.0661674605567</v>
      </c>
      <c r="K133" s="230">
        <f t="shared" si="33"/>
        <v>301.65497562394404</v>
      </c>
      <c r="L133" s="230">
        <f t="shared" si="33"/>
        <v>305.23344942360541</v>
      </c>
      <c r="M133" s="230">
        <f t="shared" si="33"/>
        <v>296.21815086095228</v>
      </c>
      <c r="N133" s="230">
        <f t="shared" si="33"/>
        <v>282.54728211625383</v>
      </c>
      <c r="O133" s="230">
        <f t="shared" si="33"/>
        <v>181.01043705403032</v>
      </c>
      <c r="P133" s="230">
        <f t="shared" si="33"/>
        <v>277.21228761876773</v>
      </c>
      <c r="Q133" s="230">
        <f t="shared" si="33"/>
        <v>281.85996980287911</v>
      </c>
    </row>
    <row r="134" spans="1:17" x14ac:dyDescent="0.25">
      <c r="A134" s="132" t="s">
        <v>83</v>
      </c>
      <c r="B134" s="229">
        <f>IF(B$6=0,0,B$6/PPA!B$10*1000)</f>
        <v>1.5267252899440475</v>
      </c>
      <c r="C134" s="229">
        <f>IF(C$6=0,0,C$6/PPA!C$10*1000)</f>
        <v>1.4974246096657169</v>
      </c>
      <c r="D134" s="229">
        <f>IF(D$6=0,0,D$6/PPA!D$10*1000)</f>
        <v>1.4328624412059938</v>
      </c>
      <c r="E134" s="229">
        <f>IF(E$6=0,0,E$6/PPA!E$10*1000)</f>
        <v>1.3815090380823525</v>
      </c>
      <c r="F134" s="229">
        <f>IF(F$6=0,0,F$6/PPA!F$10*1000)</f>
        <v>1.3314863451922936</v>
      </c>
      <c r="G134" s="229">
        <f>IF(G$6=0,0,G$6/PPA!G$10*1000)</f>
        <v>1.3519461859871349</v>
      </c>
      <c r="H134" s="229">
        <f>IF(H$6=0,0,H$6/PPA!H$10*1000)</f>
        <v>1.40672789983548</v>
      </c>
      <c r="I134" s="229">
        <f>IF(I$6=0,0,I$6/PPA!I$10*1000)</f>
        <v>1.4602391296273687</v>
      </c>
      <c r="J134" s="229">
        <f>IF(J$6=0,0,J$6/PPA!J$10*1000)</f>
        <v>1.4229640989651904</v>
      </c>
      <c r="K134" s="229">
        <f>IF(K$6=0,0,K$6/PPA!K$10*1000)</f>
        <v>1.505770412570915</v>
      </c>
      <c r="L134" s="229">
        <f>IF(L$6=0,0,L$6/PPA!L$10*1000)</f>
        <v>1.523633071585722</v>
      </c>
      <c r="M134" s="229">
        <f>IF(M$6=0,0,M$6/PPA!M$10*1000)</f>
        <v>1.4786314275450172</v>
      </c>
      <c r="N134" s="229">
        <f>IF(N$6=0,0,N$6/PPA!N$10*1000)</f>
        <v>1.4103905850814409</v>
      </c>
      <c r="O134" s="229">
        <f>IF(O$6=0,0,O$6/PPA!O$10*1000)</f>
        <v>0.90354936104973771</v>
      </c>
      <c r="P134" s="229">
        <f>IF(P$6=0,0,P$6/PPA!P$10*1000)</f>
        <v>1.3837599059456926</v>
      </c>
      <c r="Q134" s="229">
        <f>IF(Q$6=0,0,Q$6/PPA!Q$10*1000)</f>
        <v>1.4069597298683461</v>
      </c>
    </row>
    <row r="135" spans="1:17" x14ac:dyDescent="0.25">
      <c r="A135" s="76" t="s">
        <v>82</v>
      </c>
      <c r="B135" s="228">
        <f>IF(B$7=0,0,B$7/PPA!B$10*1000)</f>
        <v>2.1374154059216663</v>
      </c>
      <c r="C135" s="228">
        <f>IF(C$7=0,0,C$7/PPA!C$10*1000)</f>
        <v>2.0963944535320032</v>
      </c>
      <c r="D135" s="228">
        <f>IF(D$7=0,0,D$7/PPA!D$10*1000)</f>
        <v>2.0060074176883913</v>
      </c>
      <c r="E135" s="228">
        <f>IF(E$7=0,0,E$7/PPA!E$10*1000)</f>
        <v>1.9341126533152933</v>
      </c>
      <c r="F135" s="228">
        <f>IF(F$7=0,0,F$7/PPA!F$10*1000)</f>
        <v>1.8640808832692113</v>
      </c>
      <c r="G135" s="228">
        <f>IF(G$7=0,0,G$7/PPA!G$10*1000)</f>
        <v>1.8927246603819887</v>
      </c>
      <c r="H135" s="228">
        <f>IF(H$7=0,0,H$7/PPA!H$10*1000)</f>
        <v>1.9694190597696719</v>
      </c>
      <c r="I135" s="228">
        <f>IF(I$7=0,0,I$7/PPA!I$10*1000)</f>
        <v>2.0443347814783159</v>
      </c>
      <c r="J135" s="228">
        <f>IF(J$7=0,0,J$7/PPA!J$10*1000)</f>
        <v>1.9921497385512661</v>
      </c>
      <c r="K135" s="228">
        <f>IF(K$7=0,0,K$7/PPA!K$10*1000)</f>
        <v>2.1080785775992803</v>
      </c>
      <c r="L135" s="228">
        <f>IF(L$7=0,0,L$7/PPA!L$10*1000)</f>
        <v>2.1330863002200107</v>
      </c>
      <c r="M135" s="228">
        <f>IF(M$7=0,0,M$7/PPA!M$10*1000)</f>
        <v>2.0700839985630233</v>
      </c>
      <c r="N135" s="228">
        <f>IF(N$7=0,0,N$7/PPA!N$10*1000)</f>
        <v>1.9745468191140167</v>
      </c>
      <c r="O135" s="228">
        <f>IF(O$7=0,0,O$7/PPA!O$10*1000)</f>
        <v>1.2649691054696328</v>
      </c>
      <c r="P135" s="228">
        <f>IF(P$7=0,0,P$7/PPA!P$10*1000)</f>
        <v>1.9372638683239694</v>
      </c>
      <c r="Q135" s="228">
        <f>IF(Q$7=0,0,Q$7/PPA!Q$10*1000)</f>
        <v>1.9697436218156847</v>
      </c>
    </row>
    <row r="136" spans="1:17" x14ac:dyDescent="0.25">
      <c r="A136" s="76" t="s">
        <v>81</v>
      </c>
      <c r="B136" s="228">
        <f>IF(B$8=0,0,B$8/PPA!B$10*1000)</f>
        <v>12.21380231955238</v>
      </c>
      <c r="C136" s="228">
        <f>IF(C$8=0,0,C$8/PPA!C$10*1000)</f>
        <v>11.979396877325735</v>
      </c>
      <c r="D136" s="228">
        <f>IF(D$8=0,0,D$8/PPA!D$10*1000)</f>
        <v>11.462899529647951</v>
      </c>
      <c r="E136" s="228">
        <f>IF(E$8=0,0,E$8/PPA!E$10*1000)</f>
        <v>11.05207230465882</v>
      </c>
      <c r="F136" s="228">
        <f>IF(F$8=0,0,F$8/PPA!F$10*1000)</f>
        <v>10.651890761538349</v>
      </c>
      <c r="G136" s="228">
        <f>IF(G$8=0,0,G$8/PPA!G$10*1000)</f>
        <v>10.815569487897079</v>
      </c>
      <c r="H136" s="228">
        <f>IF(H$8=0,0,H$8/PPA!H$10*1000)</f>
        <v>11.25382319868384</v>
      </c>
      <c r="I136" s="228">
        <f>IF(I$8=0,0,I$8/PPA!I$10*1000)</f>
        <v>11.681913037018949</v>
      </c>
      <c r="J136" s="228">
        <f>IF(J$8=0,0,J$8/PPA!J$10*1000)</f>
        <v>11.383712791721523</v>
      </c>
      <c r="K136" s="228">
        <f>IF(K$8=0,0,K$8/PPA!K$10*1000)</f>
        <v>12.04616330056732</v>
      </c>
      <c r="L136" s="228">
        <f>IF(L$8=0,0,L$8/PPA!L$10*1000)</f>
        <v>12.189064572685776</v>
      </c>
      <c r="M136" s="228">
        <f>IF(M$8=0,0,M$8/PPA!M$10*1000)</f>
        <v>11.829051420360138</v>
      </c>
      <c r="N136" s="228">
        <f>IF(N$8=0,0,N$8/PPA!N$10*1000)</f>
        <v>11.283124680651527</v>
      </c>
      <c r="O136" s="228">
        <f>IF(O$8=0,0,O$8/PPA!O$10*1000)</f>
        <v>7.2283948883979017</v>
      </c>
      <c r="P136" s="228">
        <f>IF(P$8=0,0,P$8/PPA!P$10*1000)</f>
        <v>11.070079247565541</v>
      </c>
      <c r="Q136" s="228">
        <f>IF(Q$8=0,0,Q$8/PPA!Q$10*1000)</f>
        <v>11.255677838946768</v>
      </c>
    </row>
    <row r="137" spans="1:17" x14ac:dyDescent="0.25">
      <c r="A137" s="76" t="s">
        <v>80</v>
      </c>
      <c r="B137" s="228">
        <f>IF(B$9=0,0,B$9/PPA!B$10*1000)</f>
        <v>6.1069011597761902</v>
      </c>
      <c r="C137" s="228">
        <f>IF(C$9=0,0,C$9/PPA!C$10*1000)</f>
        <v>5.9896984386628676</v>
      </c>
      <c r="D137" s="228">
        <f>IF(D$9=0,0,D$9/PPA!D$10*1000)</f>
        <v>5.7314497648239753</v>
      </c>
      <c r="E137" s="228">
        <f>IF(E$9=0,0,E$9/PPA!E$10*1000)</f>
        <v>5.5260361523294099</v>
      </c>
      <c r="F137" s="228">
        <f>IF(F$9=0,0,F$9/PPA!F$10*1000)</f>
        <v>5.3259453807691743</v>
      </c>
      <c r="G137" s="228">
        <f>IF(G$9=0,0,G$9/PPA!G$10*1000)</f>
        <v>5.4077847439485396</v>
      </c>
      <c r="H137" s="228">
        <f>IF(H$9=0,0,H$9/PPA!H$10*1000)</f>
        <v>5.6269115993419199</v>
      </c>
      <c r="I137" s="228">
        <f>IF(I$9=0,0,I$9/PPA!I$10*1000)</f>
        <v>5.8409565185094747</v>
      </c>
      <c r="J137" s="228">
        <f>IF(J$9=0,0,J$9/PPA!J$10*1000)</f>
        <v>5.6918563958607615</v>
      </c>
      <c r="K137" s="228">
        <f>IF(K$9=0,0,K$9/PPA!K$10*1000)</f>
        <v>6.0230816502836602</v>
      </c>
      <c r="L137" s="228">
        <f>IF(L$9=0,0,L$9/PPA!L$10*1000)</f>
        <v>6.0945322863428881</v>
      </c>
      <c r="M137" s="228">
        <f>IF(M$9=0,0,M$9/PPA!M$10*1000)</f>
        <v>5.9145257101800688</v>
      </c>
      <c r="N137" s="228">
        <f>IF(N$9=0,0,N$9/PPA!N$10*1000)</f>
        <v>5.6415623403257635</v>
      </c>
      <c r="O137" s="228">
        <f>IF(O$9=0,0,O$9/PPA!O$10*1000)</f>
        <v>3.6141974441989508</v>
      </c>
      <c r="P137" s="228">
        <f>IF(P$9=0,0,P$9/PPA!P$10*1000)</f>
        <v>5.5350396237827706</v>
      </c>
      <c r="Q137" s="228">
        <f>IF(Q$9=0,0,Q$9/PPA!Q$10*1000)</f>
        <v>5.6278389194733842</v>
      </c>
    </row>
    <row r="138" spans="1:17" x14ac:dyDescent="0.25">
      <c r="A138" s="129" t="s">
        <v>79</v>
      </c>
      <c r="B138" s="227">
        <f>IF(B$10=0,0,B$10/PPA!B$10*1000)</f>
        <v>3.6641406958657132</v>
      </c>
      <c r="C138" s="227">
        <f>IF(C$10=0,0,C$10/PPA!C$10*1000)</f>
        <v>3.5938190631977198</v>
      </c>
      <c r="D138" s="227">
        <f>IF(D$10=0,0,D$10/PPA!D$10*1000)</f>
        <v>3.4388698588943849</v>
      </c>
      <c r="E138" s="227">
        <f>IF(E$10=0,0,E$10/PPA!E$10*1000)</f>
        <v>3.315621691397646</v>
      </c>
      <c r="F138" s="227">
        <f>IF(F$10=0,0,F$10/PPA!F$10*1000)</f>
        <v>3.1955672284615049</v>
      </c>
      <c r="G138" s="227">
        <f>IF(G$10=0,0,G$10/PPA!G$10*1000)</f>
        <v>3.244670846369123</v>
      </c>
      <c r="H138" s="227">
        <f>IF(H$10=0,0,H$10/PPA!H$10*1000)</f>
        <v>3.3761469596051512</v>
      </c>
      <c r="I138" s="227">
        <f>IF(I$10=0,0,I$10/PPA!I$10*1000)</f>
        <v>3.5045739111056844</v>
      </c>
      <c r="J138" s="227">
        <f>IF(J$10=0,0,J$10/PPA!J$10*1000)</f>
        <v>3.4151138375164569</v>
      </c>
      <c r="K138" s="227">
        <f>IF(K$10=0,0,K$10/PPA!K$10*1000)</f>
        <v>3.6138489901701947</v>
      </c>
      <c r="L138" s="227">
        <f>IF(L$10=0,0,L$10/PPA!L$10*1000)</f>
        <v>3.6567193718057327</v>
      </c>
      <c r="M138" s="227">
        <f>IF(M$10=0,0,M$10/PPA!M$10*1000)</f>
        <v>3.5487154261080405</v>
      </c>
      <c r="N138" s="227">
        <f>IF(N$10=0,0,N$10/PPA!N$10*1000)</f>
        <v>3.3849374041954579</v>
      </c>
      <c r="O138" s="227">
        <f>IF(O$10=0,0,O$10/PPA!O$10*1000)</f>
        <v>2.1685184665193704</v>
      </c>
      <c r="P138" s="227">
        <f>IF(P$10=0,0,P$10/PPA!P$10*1000)</f>
        <v>3.3210237742696616</v>
      </c>
      <c r="Q138" s="227">
        <f>IF(Q$10=0,0,Q$10/PPA!Q$10*1000)</f>
        <v>3.3767033516840308</v>
      </c>
    </row>
    <row r="139" spans="1:17" x14ac:dyDescent="0.25">
      <c r="A139" s="127" t="s">
        <v>241</v>
      </c>
      <c r="B139" s="225">
        <f>IF(B$15=0,0,B$15/PPA!B$10*1000)</f>
        <v>8.9438386654140913</v>
      </c>
      <c r="C139" s="225">
        <f>IF(C$15=0,0,C$15/PPA!C$10*1000)</f>
        <v>9.1150322904576537</v>
      </c>
      <c r="D139" s="225">
        <f>IF(D$15=0,0,D$15/PPA!D$10*1000)</f>
        <v>8.6998790470795466</v>
      </c>
      <c r="E139" s="225">
        <f>IF(E$15=0,0,E$15/PPA!E$10*1000)</f>
        <v>8.3804159514309156</v>
      </c>
      <c r="F139" s="225">
        <f>IF(F$15=0,0,F$15/PPA!F$10*1000)</f>
        <v>8.2606815051869606</v>
      </c>
      <c r="G139" s="225">
        <f>IF(G$15=0,0,G$15/PPA!G$10*1000)</f>
        <v>8.2909892185966765</v>
      </c>
      <c r="H139" s="225">
        <f>IF(H$15=0,0,H$15/PPA!H$10*1000)</f>
        <v>8.4151448623298588</v>
      </c>
      <c r="I139" s="225">
        <f>IF(I$15=0,0,I$15/PPA!I$10*1000)</f>
        <v>8.6859883427257074</v>
      </c>
      <c r="J139" s="225">
        <f>IF(J$15=0,0,J$15/PPA!J$10*1000)</f>
        <v>8.7216741370371977</v>
      </c>
      <c r="K139" s="225">
        <f>IF(K$15=0,0,K$15/PPA!K$10*1000)</f>
        <v>8.560538072542613</v>
      </c>
      <c r="L139" s="225">
        <f>IF(L$15=0,0,L$15/PPA!L$10*1000)</f>
        <v>8.6162526163151725</v>
      </c>
      <c r="M139" s="225">
        <f>IF(M$15=0,0,M$15/PPA!M$10*1000)</f>
        <v>8.5497129422424596</v>
      </c>
      <c r="N139" s="225">
        <f>IF(N$15=0,0,N$15/PPA!N$10*1000)</f>
        <v>8.2664853418653763</v>
      </c>
      <c r="O139" s="225">
        <f>IF(O$15=0,0,O$15/PPA!O$10*1000)</f>
        <v>4.7915794647477119</v>
      </c>
      <c r="P139" s="225">
        <f>IF(P$15=0,0,P$15/PPA!P$10*1000)</f>
        <v>7.9676677604249049</v>
      </c>
      <c r="Q139" s="225">
        <f>IF(Q$15=0,0,Q$15/PPA!Q$10*1000)</f>
        <v>7.6868023194747908</v>
      </c>
    </row>
    <row r="140" spans="1:17" x14ac:dyDescent="0.25">
      <c r="A140" s="127" t="s">
        <v>240</v>
      </c>
      <c r="B140" s="226">
        <f>IF(B$16=0,0,B$16/PPA!B$10*1000)</f>
        <v>251.384901148068</v>
      </c>
      <c r="C140" s="226">
        <f>IF(C$16=0,0,C$16/PPA!C$10*1000)</f>
        <v>245.45564577445748</v>
      </c>
      <c r="D140" s="226">
        <f>IF(D$16=0,0,D$16/PPA!D$10*1000)</f>
        <v>234.94409597453674</v>
      </c>
      <c r="E140" s="226">
        <f>IF(E$16=0,0,E$16/PPA!E$10*1000)</f>
        <v>226.54845094707483</v>
      </c>
      <c r="F140" s="226">
        <f>IF(F$16=0,0,F$16/PPA!F$10*1000)</f>
        <v>217.75346460138522</v>
      </c>
      <c r="G140" s="226">
        <f>IF(G$16=0,0,G$16/PPA!G$10*1000)</f>
        <v>221.41085519412002</v>
      </c>
      <c r="H140" s="226">
        <f>IF(H$16=0,0,H$16/PPA!H$10*1000)</f>
        <v>231.06503118240929</v>
      </c>
      <c r="I140" s="226">
        <f>IF(I$16=0,0,I$16/PPA!I$10*1000)</f>
        <v>240.01337105920661</v>
      </c>
      <c r="J140" s="226">
        <f>IF(J$16=0,0,J$16/PPA!J$10*1000)</f>
        <v>233.05719837859948</v>
      </c>
      <c r="K140" s="226">
        <f>IF(K$16=0,0,K$16/PPA!K$10*1000)</f>
        <v>248.77407668122652</v>
      </c>
      <c r="L140" s="226">
        <f>IF(L$16=0,0,L$16/PPA!L$10*1000)</f>
        <v>251.87293316839427</v>
      </c>
      <c r="M140" s="226">
        <f>IF(M$16=0,0,M$16/PPA!M$10*1000)</f>
        <v>243.82806784208151</v>
      </c>
      <c r="N140" s="226">
        <f>IF(N$16=0,0,N$16/PPA!N$10*1000)</f>
        <v>232.21626751865281</v>
      </c>
      <c r="O140" s="226">
        <f>IF(O$16=0,0,O$16/PPA!O$10*1000)</f>
        <v>150.39127395754105</v>
      </c>
      <c r="P140" s="226">
        <f>IF(P$16=0,0,P$16/PPA!P$10*1000)</f>
        <v>228.29152508195546</v>
      </c>
      <c r="Q140" s="226">
        <f>IF(Q$16=0,0,Q$16/PPA!Q$10*1000)</f>
        <v>233.45446108944998</v>
      </c>
    </row>
    <row r="141" spans="1:17" x14ac:dyDescent="0.25">
      <c r="A141" s="72" t="s">
        <v>239</v>
      </c>
      <c r="B141" s="258">
        <f>IF(B$29=0,0,B$29/PPA!B$10*1000)</f>
        <v>19.87519703425345</v>
      </c>
      <c r="C141" s="258">
        <f>IF(C$29=0,0,C$29/PPA!C$10*1000)</f>
        <v>20.255627312128031</v>
      </c>
      <c r="D141" s="258">
        <f>IF(D$29=0,0,D$29/PPA!D$10*1000)</f>
        <v>19.333064549065579</v>
      </c>
      <c r="E141" s="258">
        <f>IF(E$29=0,0,E$29/PPA!E$10*1000)</f>
        <v>18.623146558735286</v>
      </c>
      <c r="F141" s="258">
        <f>IF(F$29=0,0,F$29/PPA!F$10*1000)</f>
        <v>18.357070011526503</v>
      </c>
      <c r="G141" s="258">
        <f>IF(G$29=0,0,G$29/PPA!G$10*1000)</f>
        <v>18.424420485770312</v>
      </c>
      <c r="H141" s="258">
        <f>IF(H$29=0,0,H$29/PPA!H$10*1000)</f>
        <v>18.700321916288495</v>
      </c>
      <c r="I141" s="258">
        <f>IF(I$29=0,0,I$29/PPA!I$10*1000)</f>
        <v>19.302196317168157</v>
      </c>
      <c r="J141" s="258">
        <f>IF(J$29=0,0,J$29/PPA!J$10*1000)</f>
        <v>19.381498082304802</v>
      </c>
      <c r="K141" s="258">
        <f>IF(K$29=0,0,K$29/PPA!K$10*1000)</f>
        <v>19.023417938983506</v>
      </c>
      <c r="L141" s="258">
        <f>IF(L$29=0,0,L$29/PPA!L$10*1000)</f>
        <v>19.147228036255857</v>
      </c>
      <c r="M141" s="258">
        <f>IF(M$29=0,0,M$29/PPA!M$10*1000)</f>
        <v>18.999362093872055</v>
      </c>
      <c r="N141" s="258">
        <f>IF(N$29=0,0,N$29/PPA!N$10*1000)</f>
        <v>18.369967426367428</v>
      </c>
      <c r="O141" s="258">
        <f>IF(O$29=0,0,O$29/PPA!O$10*1000)</f>
        <v>10.647954366105983</v>
      </c>
      <c r="P141" s="258">
        <f>IF(P$29=0,0,P$29/PPA!P$10*1000)</f>
        <v>17.705928356499715</v>
      </c>
      <c r="Q141" s="258">
        <f>IF(Q$29=0,0,Q$29/PPA!Q$10*1000)</f>
        <v>17.081782932166128</v>
      </c>
    </row>
    <row r="142" spans="1:17" x14ac:dyDescent="0.25">
      <c r="A142" s="40"/>
      <c r="B142" s="32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34</v>
      </c>
      <c r="B143" s="230">
        <f t="shared" ref="B143:Q143" si="34">SUM(B$144:B$151)</f>
        <v>223.82529506497789</v>
      </c>
      <c r="C143" s="230">
        <f t="shared" si="34"/>
        <v>219.52967393909603</v>
      </c>
      <c r="D143" s="230">
        <f t="shared" si="34"/>
        <v>210.06454848351262</v>
      </c>
      <c r="E143" s="230">
        <f t="shared" si="34"/>
        <v>203.51334170490628</v>
      </c>
      <c r="F143" s="230">
        <f t="shared" si="34"/>
        <v>193.43475647391944</v>
      </c>
      <c r="G143" s="230">
        <f t="shared" si="34"/>
        <v>194.09389273923347</v>
      </c>
      <c r="H143" s="230">
        <f t="shared" si="34"/>
        <v>209.94446833052862</v>
      </c>
      <c r="I143" s="230">
        <f t="shared" si="34"/>
        <v>213.75582826872429</v>
      </c>
      <c r="J143" s="230">
        <f t="shared" si="34"/>
        <v>208.29935549568654</v>
      </c>
      <c r="K143" s="230">
        <f t="shared" si="34"/>
        <v>220.42088531333238</v>
      </c>
      <c r="L143" s="230">
        <f t="shared" si="34"/>
        <v>217.44579885649347</v>
      </c>
      <c r="M143" s="230">
        <f t="shared" si="34"/>
        <v>211.02337431033777</v>
      </c>
      <c r="N143" s="230">
        <f t="shared" si="34"/>
        <v>210.63022843604875</v>
      </c>
      <c r="O143" s="230">
        <f t="shared" si="34"/>
        <v>157.65400993862843</v>
      </c>
      <c r="P143" s="230">
        <f t="shared" si="34"/>
        <v>241.44259004420789</v>
      </c>
      <c r="Q143" s="230">
        <f t="shared" si="34"/>
        <v>245.4905650956506</v>
      </c>
    </row>
    <row r="144" spans="1:17" x14ac:dyDescent="0.25">
      <c r="A144" s="132" t="s">
        <v>83</v>
      </c>
      <c r="B144" s="229">
        <f>IF(B$32=0,0,B$32/PPA!B$11*1000)</f>
        <v>1.2328687798384825</v>
      </c>
      <c r="C144" s="229">
        <f>IF(C$32=0,0,C$32/PPA!C$11*1000)</f>
        <v>1.2092077491467679</v>
      </c>
      <c r="D144" s="229">
        <f>IF(D$32=0,0,D$32/PPA!D$11*1000)</f>
        <v>1.1570721865953792</v>
      </c>
      <c r="E144" s="229">
        <f>IF(E$32=0,0,E$32/PPA!E$11*1000)</f>
        <v>1.1209869965579202</v>
      </c>
      <c r="F144" s="229">
        <f>IF(F$32=0,0,F$32/PPA!F$11*1000)</f>
        <v>1.0654723905228085</v>
      </c>
      <c r="G144" s="229">
        <f>IF(G$32=0,0,G$32/PPA!G$11*1000)</f>
        <v>1.0691030280829159</v>
      </c>
      <c r="H144" s="229">
        <f>IF(H$32=0,0,H$32/PPA!H$11*1000)</f>
        <v>1.156410764160309</v>
      </c>
      <c r="I144" s="229">
        <f>IF(I$32=0,0,I$32/PPA!I$11*1000)</f>
        <v>1.1774043997329298</v>
      </c>
      <c r="J144" s="229">
        <f>IF(J$32=0,0,J$32/PPA!J$11*1000)</f>
        <v>1.1473491956150754</v>
      </c>
      <c r="K144" s="229">
        <f>IF(K$32=0,0,K$32/PPA!K$11*1000)</f>
        <v>1.2141166969009261</v>
      </c>
      <c r="L144" s="229">
        <f>IF(L$32=0,0,L$32/PPA!L$11*1000)</f>
        <v>1.1977294015825297</v>
      </c>
      <c r="M144" s="229">
        <f>IF(M$32=0,0,M$32/PPA!M$11*1000)</f>
        <v>1.162353566552244</v>
      </c>
      <c r="N144" s="229">
        <f>IF(N$32=0,0,N$32/PPA!N$11*1000)</f>
        <v>1.1601880504777871</v>
      </c>
      <c r="O144" s="229">
        <f>IF(O$32=0,0,O$32/PPA!O$11*1000)</f>
        <v>0.86838579532869575</v>
      </c>
      <c r="P144" s="229">
        <f>IF(P$32=0,0,P$32/PPA!P$11*1000)</f>
        <v>1.3299079145743149</v>
      </c>
      <c r="Q144" s="229">
        <f>IF(Q$32=0,0,Q$32/PPA!Q$11*1000)</f>
        <v>1.35220486747698</v>
      </c>
    </row>
    <row r="145" spans="1:17" x14ac:dyDescent="0.25">
      <c r="A145" s="76" t="s">
        <v>82</v>
      </c>
      <c r="B145" s="228">
        <f>IF(B$33=0,0,B$33/PPA!B$11*1000)</f>
        <v>1.7495334412195558</v>
      </c>
      <c r="C145" s="228">
        <f>IF(C$33=0,0,C$33/PPA!C$11*1000)</f>
        <v>1.7159566606847292</v>
      </c>
      <c r="D145" s="228">
        <f>IF(D$33=0,0,D$33/PPA!D$11*1000)</f>
        <v>1.6419723797522536</v>
      </c>
      <c r="E145" s="228">
        <f>IF(E$33=0,0,E$33/PPA!E$11*1000)</f>
        <v>1.5907647835054184</v>
      </c>
      <c r="F145" s="228">
        <f>IF(F$33=0,0,F$33/PPA!F$11*1000)</f>
        <v>1.5119853859548684</v>
      </c>
      <c r="G145" s="228">
        <f>IF(G$33=0,0,G$33/PPA!G$11*1000)</f>
        <v>1.5171375334731045</v>
      </c>
      <c r="H145" s="228">
        <f>IF(H$33=0,0,H$33/PPA!H$11*1000)</f>
        <v>1.6410337716149948</v>
      </c>
      <c r="I145" s="228">
        <f>IF(I$33=0,0,I$33/PPA!I$11*1000)</f>
        <v>1.6708253180372257</v>
      </c>
      <c r="J145" s="228">
        <f>IF(J$33=0,0,J$33/PPA!J$11*1000)</f>
        <v>1.6281747249272636</v>
      </c>
      <c r="K145" s="228">
        <f>IF(K$33=0,0,K$33/PPA!K$11*1000)</f>
        <v>1.7229228264255991</v>
      </c>
      <c r="L145" s="228">
        <f>IF(L$33=0,0,L$33/PPA!L$11*1000)</f>
        <v>1.6996680229627101</v>
      </c>
      <c r="M145" s="228">
        <f>IF(M$33=0,0,M$33/PPA!M$11*1000)</f>
        <v>1.6494670547747909</v>
      </c>
      <c r="N145" s="228">
        <f>IF(N$33=0,0,N$33/PPA!N$11*1000)</f>
        <v>1.6463940247397071</v>
      </c>
      <c r="O145" s="228">
        <f>IF(O$33=0,0,O$33/PPA!O$11*1000)</f>
        <v>1.2323046975093592</v>
      </c>
      <c r="P145" s="228">
        <f>IF(P$33=0,0,P$33/PPA!P$11*1000)</f>
        <v>1.8872392653134966</v>
      </c>
      <c r="Q145" s="228">
        <f>IF(Q$33=0,0,Q$33/PPA!Q$11*1000)</f>
        <v>1.9188803169634705</v>
      </c>
    </row>
    <row r="146" spans="1:17" x14ac:dyDescent="0.25">
      <c r="A146" s="76" t="s">
        <v>81</v>
      </c>
      <c r="B146" s="228">
        <f>IF(B$34=0,0,B$34/PPA!B$11*1000)</f>
        <v>6.2255351229910172</v>
      </c>
      <c r="C146" s="228">
        <f>IF(C$34=0,0,C$34/PPA!C$11*1000)</f>
        <v>6.1060555968432828</v>
      </c>
      <c r="D146" s="228">
        <f>IF(D$34=0,0,D$34/PPA!D$11*1000)</f>
        <v>5.8427901292376498</v>
      </c>
      <c r="E146" s="228">
        <f>IF(E$34=0,0,E$34/PPA!E$11*1000)</f>
        <v>5.6605731555647196</v>
      </c>
      <c r="F146" s="228">
        <f>IF(F$34=0,0,F$34/PPA!F$11*1000)</f>
        <v>5.3802447577964863</v>
      </c>
      <c r="G146" s="228">
        <f>IF(G$34=0,0,G$34/PPA!G$11*1000)</f>
        <v>5.3985781457603368</v>
      </c>
      <c r="H146" s="228">
        <f>IF(H$34=0,0,H$34/PPA!H$11*1000)</f>
        <v>5.8394501885497165</v>
      </c>
      <c r="I146" s="228">
        <f>IF(I$34=0,0,I$34/PPA!I$11*1000)</f>
        <v>5.9454603477442314</v>
      </c>
      <c r="J146" s="228">
        <f>IF(J$34=0,0,J$34/PPA!J$11*1000)</f>
        <v>5.7936925911717267</v>
      </c>
      <c r="K146" s="228">
        <f>IF(K$34=0,0,K$34/PPA!K$11*1000)</f>
        <v>6.1308439824040253</v>
      </c>
      <c r="L146" s="228">
        <f>IF(L$34=0,0,L$34/PPA!L$11*1000)</f>
        <v>6.0480941518917568</v>
      </c>
      <c r="M146" s="228">
        <f>IF(M$34=0,0,M$34/PPA!M$11*1000)</f>
        <v>5.8694591608142543</v>
      </c>
      <c r="N146" s="228">
        <f>IF(N$34=0,0,N$34/PPA!N$11*1000)</f>
        <v>5.8585240989476537</v>
      </c>
      <c r="O146" s="228">
        <f>IF(O$34=0,0,O$34/PPA!O$11*1000)</f>
        <v>4.3850297432574648</v>
      </c>
      <c r="P146" s="228">
        <f>IF(P$34=0,0,P$34/PPA!P$11*1000)</f>
        <v>6.7155471595369738</v>
      </c>
      <c r="Q146" s="228">
        <f>IF(Q$34=0,0,Q$34/PPA!Q$11*1000)</f>
        <v>6.8281385931925511</v>
      </c>
    </row>
    <row r="147" spans="1:17" x14ac:dyDescent="0.25">
      <c r="A147" s="76" t="s">
        <v>80</v>
      </c>
      <c r="B147" s="228">
        <f>IF(B$35=0,0,B$35/PPA!B$11*1000)</f>
        <v>4.9314751193539301</v>
      </c>
      <c r="C147" s="228">
        <f>IF(C$35=0,0,C$35/PPA!C$11*1000)</f>
        <v>4.8368309965870715</v>
      </c>
      <c r="D147" s="228">
        <f>IF(D$35=0,0,D$35/PPA!D$11*1000)</f>
        <v>4.628288746381517</v>
      </c>
      <c r="E147" s="228">
        <f>IF(E$35=0,0,E$35/PPA!E$11*1000)</f>
        <v>4.4839479862316809</v>
      </c>
      <c r="F147" s="228">
        <f>IF(F$35=0,0,F$35/PPA!F$11*1000)</f>
        <v>4.261889562091234</v>
      </c>
      <c r="G147" s="228">
        <f>IF(G$35=0,0,G$35/PPA!G$11*1000)</f>
        <v>4.2764121123316636</v>
      </c>
      <c r="H147" s="228">
        <f>IF(H$35=0,0,H$35/PPA!H$11*1000)</f>
        <v>4.6256430566412359</v>
      </c>
      <c r="I147" s="228">
        <f>IF(I$35=0,0,I$35/PPA!I$11*1000)</f>
        <v>4.7096175989317191</v>
      </c>
      <c r="J147" s="228">
        <f>IF(J$35=0,0,J$35/PPA!J$11*1000)</f>
        <v>4.5893967824603017</v>
      </c>
      <c r="K147" s="228">
        <f>IF(K$35=0,0,K$35/PPA!K$11*1000)</f>
        <v>4.8564667876037042</v>
      </c>
      <c r="L147" s="228">
        <f>IF(L$35=0,0,L$35/PPA!L$11*1000)</f>
        <v>4.7909176063301189</v>
      </c>
      <c r="M147" s="228">
        <f>IF(M$35=0,0,M$35/PPA!M$11*1000)</f>
        <v>4.6494142662089759</v>
      </c>
      <c r="N147" s="228">
        <f>IF(N$35=0,0,N$35/PPA!N$11*1000)</f>
        <v>4.6407522019111482</v>
      </c>
      <c r="O147" s="228">
        <f>IF(O$35=0,0,O$35/PPA!O$11*1000)</f>
        <v>3.473543181314783</v>
      </c>
      <c r="P147" s="228">
        <f>IF(P$35=0,0,P$35/PPA!P$11*1000)</f>
        <v>5.3196316582972596</v>
      </c>
      <c r="Q147" s="228">
        <f>IF(Q$35=0,0,Q$35/PPA!Q$11*1000)</f>
        <v>5.40881946990792</v>
      </c>
    </row>
    <row r="148" spans="1:17" x14ac:dyDescent="0.25">
      <c r="A148" s="129" t="s">
        <v>79</v>
      </c>
      <c r="B148" s="227">
        <f>IF(B$36=0,0,B$36/PPA!B$11*1000)</f>
        <v>2.9588850716123578</v>
      </c>
      <c r="C148" s="227">
        <f>IF(C$36=0,0,C$36/PPA!C$11*1000)</f>
        <v>2.9020985979522433</v>
      </c>
      <c r="D148" s="227">
        <f>IF(D$36=0,0,D$36/PPA!D$11*1000)</f>
        <v>2.7769732478289106</v>
      </c>
      <c r="E148" s="227">
        <f>IF(E$36=0,0,E$36/PPA!E$11*1000)</f>
        <v>2.6903687917390093</v>
      </c>
      <c r="F148" s="227">
        <f>IF(F$36=0,0,F$36/PPA!F$11*1000)</f>
        <v>2.5571337372547407</v>
      </c>
      <c r="G148" s="227">
        <f>IF(G$36=0,0,G$36/PPA!G$11*1000)</f>
        <v>2.5658472673989969</v>
      </c>
      <c r="H148" s="227">
        <f>IF(H$36=0,0,H$36/PPA!H$11*1000)</f>
        <v>2.7753858339847417</v>
      </c>
      <c r="I148" s="227">
        <f>IF(I$36=0,0,I$36/PPA!I$11*1000)</f>
        <v>2.825770559359031</v>
      </c>
      <c r="J148" s="227">
        <f>IF(J$36=0,0,J$36/PPA!J$11*1000)</f>
        <v>2.7536380694761804</v>
      </c>
      <c r="K148" s="227">
        <f>IF(K$36=0,0,K$36/PPA!K$11*1000)</f>
        <v>2.9138800725622227</v>
      </c>
      <c r="L148" s="227">
        <f>IF(L$36=0,0,L$36/PPA!L$11*1000)</f>
        <v>2.8745505637980706</v>
      </c>
      <c r="M148" s="227">
        <f>IF(M$36=0,0,M$36/PPA!M$11*1000)</f>
        <v>2.7896485597253857</v>
      </c>
      <c r="N148" s="227">
        <f>IF(N$36=0,0,N$36/PPA!N$11*1000)</f>
        <v>2.784451321146689</v>
      </c>
      <c r="O148" s="227">
        <f>IF(O$36=0,0,O$36/PPA!O$11*1000)</f>
        <v>2.0841259087888693</v>
      </c>
      <c r="P148" s="227">
        <f>IF(P$36=0,0,P$36/PPA!P$11*1000)</f>
        <v>3.1917789949783555</v>
      </c>
      <c r="Q148" s="227">
        <f>IF(Q$36=0,0,Q$36/PPA!Q$11*1000)</f>
        <v>3.2452916819447517</v>
      </c>
    </row>
    <row r="149" spans="1:17" x14ac:dyDescent="0.25">
      <c r="A149" s="127" t="s">
        <v>238</v>
      </c>
      <c r="B149" s="225">
        <f>IF(B$41=0,0,B$41/PPA!B$11*1000)</f>
        <v>13.490706442247506</v>
      </c>
      <c r="C149" s="225">
        <f>IF(C$41=0,0,C$41/PPA!C$11*1000)</f>
        <v>14.298537007769596</v>
      </c>
      <c r="D149" s="225">
        <f>IF(D$41=0,0,D$41/PPA!D$11*1000)</f>
        <v>13.613116431151607</v>
      </c>
      <c r="E149" s="225">
        <f>IF(E$41=0,0,E$41/PPA!E$11*1000)</f>
        <v>13.164614706909704</v>
      </c>
      <c r="F149" s="225">
        <f>IF(F$41=0,0,F$41/PPA!F$11*1000)</f>
        <v>13.079094558027963</v>
      </c>
      <c r="G149" s="225">
        <f>IF(G$41=0,0,G$41/PPA!G$11*1000)</f>
        <v>12.829240975364595</v>
      </c>
      <c r="H149" s="225">
        <f>IF(H$41=0,0,H$41/PPA!H$11*1000)</f>
        <v>13.206064894563218</v>
      </c>
      <c r="I149" s="225">
        <f>IF(I$41=0,0,I$41/PPA!I$11*1000)</f>
        <v>13.292755724220429</v>
      </c>
      <c r="J149" s="225">
        <f>IF(J$41=0,0,J$41/PPA!J$11*1000)</f>
        <v>13.753152764351942</v>
      </c>
      <c r="K149" s="225">
        <f>IF(K$41=0,0,K$41/PPA!K$11*1000)</f>
        <v>12.476060998170782</v>
      </c>
      <c r="L149" s="225">
        <f>IF(L$41=0,0,L$41/PPA!L$11*1000)</f>
        <v>12.16883011157482</v>
      </c>
      <c r="M149" s="225">
        <f>IF(M$41=0,0,M$41/PPA!M$11*1000)</f>
        <v>12.378692754794104</v>
      </c>
      <c r="N149" s="225">
        <f>IF(N$41=0,0,N$41/PPA!N$11*1000)</f>
        <v>12.70857059718424</v>
      </c>
      <c r="O149" s="225">
        <f>IF(O$41=0,0,O$41/PPA!O$11*1000)</f>
        <v>7.6449218743194036</v>
      </c>
      <c r="P149" s="225">
        <f>IF(P$41=0,0,P$41/PPA!P$11*1000)</f>
        <v>14.039108194514643</v>
      </c>
      <c r="Q149" s="225">
        <f>IF(Q$41=0,0,Q$41/PPA!Q$11*1000)</f>
        <v>12.739721017977933</v>
      </c>
    </row>
    <row r="150" spans="1:17" x14ac:dyDescent="0.25">
      <c r="A150" s="127" t="s">
        <v>237</v>
      </c>
      <c r="B150" s="226">
        <f>IF(B$54=0,0,B$54/PPA!B$11*1000)</f>
        <v>171.55411913901943</v>
      </c>
      <c r="C150" s="226">
        <f>IF(C$54=0,0,C$54/PPA!C$11*1000)</f>
        <v>167.09395162229097</v>
      </c>
      <c r="D150" s="226">
        <f>IF(D$54=0,0,D$54/PPA!D$11*1000)</f>
        <v>159.96507506706484</v>
      </c>
      <c r="E150" s="226">
        <f>IF(E$54=0,0,E$54/PPA!E$11*1000)</f>
        <v>155.00252445535841</v>
      </c>
      <c r="F150" s="226">
        <f>IF(F$54=0,0,F$54/PPA!F$11*1000)</f>
        <v>146.70628632800893</v>
      </c>
      <c r="G150" s="226">
        <f>IF(G$54=0,0,G$54/PPA!G$11*1000)</f>
        <v>147.52848645900784</v>
      </c>
      <c r="H150" s="226">
        <f>IF(H$54=0,0,H$54/PPA!H$11*1000)</f>
        <v>160.31070077663227</v>
      </c>
      <c r="I150" s="226">
        <f>IF(I$54=0,0,I$54/PPA!I$11*1000)</f>
        <v>163.38854556903013</v>
      </c>
      <c r="J150" s="226">
        <f>IF(J$54=0,0,J$54/PPA!J$11*1000)</f>
        <v>158.34235831383066</v>
      </c>
      <c r="K150" s="226">
        <f>IF(K$54=0,0,K$54/PPA!K$11*1000)</f>
        <v>169.8308382439445</v>
      </c>
      <c r="L150" s="226">
        <f>IF(L$54=0,0,L$54/PPA!L$11*1000)</f>
        <v>167.69056179753312</v>
      </c>
      <c r="M150" s="226">
        <f>IF(M$54=0,0,M$54/PPA!M$11*1000)</f>
        <v>162.11452573725009</v>
      </c>
      <c r="N150" s="226">
        <f>IF(N$54=0,0,N$54/PPA!N$11*1000)</f>
        <v>161.42614774133301</v>
      </c>
      <c r="O150" s="226">
        <f>IF(O$54=0,0,O$54/PPA!O$11*1000)</f>
        <v>122.86943810640612</v>
      </c>
      <c r="P150" s="226">
        <f>IF(P$54=0,0,P$54/PPA!P$11*1000)</f>
        <v>185.61920727221178</v>
      </c>
      <c r="Q150" s="226">
        <f>IF(Q$54=0,0,Q$54/PPA!Q$11*1000)</f>
        <v>190.4113139302334</v>
      </c>
    </row>
    <row r="151" spans="1:17" x14ac:dyDescent="0.25">
      <c r="A151" s="72" t="s">
        <v>236</v>
      </c>
      <c r="B151" s="258">
        <f>IF(B$67=0,0,B$67/PPA!B$11*1000)</f>
        <v>21.682171948695608</v>
      </c>
      <c r="C151" s="258">
        <f>IF(C$67=0,0,C$67/PPA!C$11*1000)</f>
        <v>21.367035707821366</v>
      </c>
      <c r="D151" s="258">
        <f>IF(D$67=0,0,D$67/PPA!D$11*1000)</f>
        <v>20.439260295500471</v>
      </c>
      <c r="E151" s="258">
        <f>IF(E$67=0,0,E$67/PPA!E$11*1000)</f>
        <v>19.799560829039429</v>
      </c>
      <c r="F151" s="258">
        <f>IF(F$67=0,0,F$67/PPA!F$11*1000)</f>
        <v>18.872649754262412</v>
      </c>
      <c r="G151" s="258">
        <f>IF(G$67=0,0,G$67/PPA!G$11*1000)</f>
        <v>18.909087217814029</v>
      </c>
      <c r="H151" s="258">
        <f>IF(H$67=0,0,H$67/PPA!H$11*1000)</f>
        <v>20.389779044382113</v>
      </c>
      <c r="I151" s="258">
        <f>IF(I$67=0,0,I$67/PPA!I$11*1000)</f>
        <v>20.745448751668597</v>
      </c>
      <c r="J151" s="258">
        <f>IF(J$67=0,0,J$67/PPA!J$11*1000)</f>
        <v>20.291593053853415</v>
      </c>
      <c r="K151" s="258">
        <f>IF(K$67=0,0,K$67/PPA!K$11*1000)</f>
        <v>21.275755705320616</v>
      </c>
      <c r="L151" s="258">
        <f>IF(L$67=0,0,L$67/PPA!L$11*1000)</f>
        <v>20.975447200820327</v>
      </c>
      <c r="M151" s="258">
        <f>IF(M$67=0,0,M$67/PPA!M$11*1000)</f>
        <v>20.409813210217909</v>
      </c>
      <c r="N151" s="258">
        <f>IF(N$67=0,0,N$67/PPA!N$11*1000)</f>
        <v>20.405200400308491</v>
      </c>
      <c r="O151" s="258">
        <f>IF(O$67=0,0,O$67/PPA!O$11*1000)</f>
        <v>15.096260631703741</v>
      </c>
      <c r="P151" s="258">
        <f>IF(P$67=0,0,P$67/PPA!P$11*1000)</f>
        <v>23.340169584781084</v>
      </c>
      <c r="Q151" s="258">
        <f>IF(Q$67=0,0,Q$67/PPA!Q$11*1000)</f>
        <v>23.586195217953595</v>
      </c>
    </row>
    <row r="152" spans="1:17" x14ac:dyDescent="0.25">
      <c r="A152" s="40"/>
      <c r="B152" s="32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</row>
    <row r="153" spans="1:17" x14ac:dyDescent="0.25">
      <c r="A153" s="78" t="s">
        <v>55</v>
      </c>
      <c r="B153" s="230">
        <f t="shared" ref="B153:Q153" si="35">SUM(B$154:B$159)</f>
        <v>177.33593453196016</v>
      </c>
      <c r="C153" s="230">
        <f t="shared" si="35"/>
        <v>173.9325301645805</v>
      </c>
      <c r="D153" s="230">
        <f t="shared" si="35"/>
        <v>166.43334707341018</v>
      </c>
      <c r="E153" s="230">
        <f t="shared" si="35"/>
        <v>163.72908758922489</v>
      </c>
      <c r="F153" s="230">
        <f t="shared" si="35"/>
        <v>154.49571578121962</v>
      </c>
      <c r="G153" s="230">
        <f t="shared" si="35"/>
        <v>156.86972266441722</v>
      </c>
      <c r="H153" s="230">
        <f t="shared" si="35"/>
        <v>169.6804059990933</v>
      </c>
      <c r="I153" s="230">
        <f t="shared" si="35"/>
        <v>170.75281160903995</v>
      </c>
      <c r="J153" s="230">
        <f t="shared" si="35"/>
        <v>166.3940623061057</v>
      </c>
      <c r="K153" s="230">
        <f t="shared" si="35"/>
        <v>176.0770043532512</v>
      </c>
      <c r="L153" s="230">
        <f t="shared" si="35"/>
        <v>178.16577131457174</v>
      </c>
      <c r="M153" s="230">
        <f t="shared" si="35"/>
        <v>172.90351180442073</v>
      </c>
      <c r="N153" s="230">
        <f t="shared" si="35"/>
        <v>167.31580614961587</v>
      </c>
      <c r="O153" s="230">
        <f t="shared" si="35"/>
        <v>125.23372339032167</v>
      </c>
      <c r="P153" s="230">
        <f t="shared" si="35"/>
        <v>191.79185196754219</v>
      </c>
      <c r="Q153" s="230">
        <f t="shared" si="35"/>
        <v>195.00739331712288</v>
      </c>
    </row>
    <row r="154" spans="1:17" x14ac:dyDescent="0.25">
      <c r="A154" s="132" t="s">
        <v>83</v>
      </c>
      <c r="B154" s="275">
        <f>IF(B$82=0,0,B$82/PPA!B$12*1000)</f>
        <v>6.7512561105824807</v>
      </c>
      <c r="C154" s="275">
        <f>IF(C$82=0,0,C$82/PPA!C$12*1000)</f>
        <v>6.6216870269520349</v>
      </c>
      <c r="D154" s="275">
        <f>IF(D$82=0,0,D$82/PPA!D$12*1000)</f>
        <v>6.3361898669868824</v>
      </c>
      <c r="E154" s="275">
        <f>IF(E$82=0,0,E$82/PPA!E$12*1000)</f>
        <v>6.2332375329582925</v>
      </c>
      <c r="F154" s="275">
        <f>IF(F$82=0,0,F$82/PPA!F$12*1000)</f>
        <v>5.8817190547400999</v>
      </c>
      <c r="G154" s="275">
        <f>IF(G$82=0,0,G$82/PPA!G$12*1000)</f>
        <v>5.9720985286975594</v>
      </c>
      <c r="H154" s="275">
        <f>IF(H$82=0,0,H$82/PPA!H$12*1000)</f>
        <v>6.4598068116929701</v>
      </c>
      <c r="I154" s="275">
        <f>IF(I$82=0,0,I$82/PPA!I$12*1000)</f>
        <v>6.5006337594082417</v>
      </c>
      <c r="J154" s="275">
        <f>IF(J$82=0,0,J$82/PPA!J$12*1000)</f>
        <v>6.3346942788196161</v>
      </c>
      <c r="K154" s="275">
        <f>IF(K$82=0,0,K$82/PPA!K$12*1000)</f>
        <v>6.7033280914574362</v>
      </c>
      <c r="L154" s="275">
        <f>IF(L$82=0,0,L$82/PPA!L$12*1000)</f>
        <v>6.7828483576032506</v>
      </c>
      <c r="M154" s="275">
        <f>IF(M$82=0,0,M$82/PPA!M$12*1000)</f>
        <v>6.5825118506953668</v>
      </c>
      <c r="N154" s="275">
        <f>IF(N$82=0,0,N$82/PPA!N$12*1000)</f>
        <v>6.3697854675982128</v>
      </c>
      <c r="O154" s="275">
        <f>IF(O$82=0,0,O$82/PPA!O$12*1000)</f>
        <v>4.7677022850522652</v>
      </c>
      <c r="P154" s="275">
        <f>IF(P$82=0,0,P$82/PPA!P$12*1000)</f>
        <v>7.3015991709364432</v>
      </c>
      <c r="Q154" s="275">
        <f>IF(Q$82=0,0,Q$82/PPA!Q$12*1000)</f>
        <v>7.4240162278205055</v>
      </c>
    </row>
    <row r="155" spans="1:17" x14ac:dyDescent="0.25">
      <c r="A155" s="76" t="s">
        <v>82</v>
      </c>
      <c r="B155" s="274">
        <f>IF(B$83=0,0,B$83/PPA!B$12*1000)</f>
        <v>2.97687903161723</v>
      </c>
      <c r="C155" s="274">
        <f>IF(C$83=0,0,C$83/PPA!C$12*1000)</f>
        <v>2.9197472206049451</v>
      </c>
      <c r="D155" s="274">
        <f>IF(D$83=0,0,D$83/PPA!D$12*1000)</f>
        <v>2.7938609417902009</v>
      </c>
      <c r="E155" s="274">
        <f>IF(E$83=0,0,E$83/PPA!E$12*1000)</f>
        <v>2.7484654421371273</v>
      </c>
      <c r="F155" s="274">
        <f>IF(F$83=0,0,F$83/PPA!F$12*1000)</f>
        <v>2.5934679172478732</v>
      </c>
      <c r="G155" s="274">
        <f>IF(G$83=0,0,G$83/PPA!G$12*1000)</f>
        <v>2.6333195769250737</v>
      </c>
      <c r="H155" s="274">
        <f>IF(H$83=0,0,H$83/PPA!H$12*1000)</f>
        <v>2.8483682341548495</v>
      </c>
      <c r="I155" s="274">
        <f>IF(I$83=0,0,I$83/PPA!I$12*1000)</f>
        <v>2.8663703485151713</v>
      </c>
      <c r="J155" s="274">
        <f>IF(J$83=0,0,J$83/PPA!J$12*1000)</f>
        <v>2.7932014815383392</v>
      </c>
      <c r="K155" s="274">
        <f>IF(K$83=0,0,K$83/PPA!K$12*1000)</f>
        <v>2.9557457916951582</v>
      </c>
      <c r="L155" s="274">
        <f>IF(L$83=0,0,L$83/PPA!L$12*1000)</f>
        <v>2.990809224188415</v>
      </c>
      <c r="M155" s="274">
        <f>IF(M$83=0,0,M$83/PPA!M$12*1000)</f>
        <v>2.9024734334980415</v>
      </c>
      <c r="N155" s="274">
        <f>IF(N$83=0,0,N$83/PPA!N$12*1000)</f>
        <v>2.8086744872069849</v>
      </c>
      <c r="O155" s="274">
        <f>IF(O$83=0,0,O$83/PPA!O$12*1000)</f>
        <v>2.1022566362307828</v>
      </c>
      <c r="P155" s="274">
        <f>IF(P$83=0,0,P$83/PPA!P$12*1000)</f>
        <v>3.2195456835304577</v>
      </c>
      <c r="Q155" s="274">
        <f>IF(Q$83=0,0,Q$83/PPA!Q$12*1000)</f>
        <v>3.2735239008845931</v>
      </c>
    </row>
    <row r="156" spans="1:17" x14ac:dyDescent="0.25">
      <c r="A156" s="76" t="s">
        <v>81</v>
      </c>
      <c r="B156" s="274">
        <f>IF(B$84=0,0,B$84/PPA!B$12*1000)</f>
        <v>23.090578811789712</v>
      </c>
      <c r="C156" s="274">
        <f>IF(C$84=0,0,C$84/PPA!C$12*1000)</f>
        <v>22.647427924290341</v>
      </c>
      <c r="D156" s="274">
        <f>IF(D$84=0,0,D$84/PPA!D$12*1000)</f>
        <v>21.670973385351402</v>
      </c>
      <c r="E156" s="274">
        <f>IF(E$84=0,0,E$84/PPA!E$12*1000)</f>
        <v>21.318856839362493</v>
      </c>
      <c r="F156" s="274">
        <f>IF(F$84=0,0,F$84/PPA!F$12*1000)</f>
        <v>20.116596846236966</v>
      </c>
      <c r="G156" s="274">
        <f>IF(G$84=0,0,G$84/PPA!G$12*1000)</f>
        <v>20.425711821613412</v>
      </c>
      <c r="H156" s="274">
        <f>IF(H$84=0,0,H$84/PPA!H$12*1000)</f>
        <v>22.093766826668841</v>
      </c>
      <c r="I156" s="274">
        <f>IF(I$84=0,0,I$84/PPA!I$12*1000)</f>
        <v>22.233402746033036</v>
      </c>
      <c r="J156" s="274">
        <f>IF(J$84=0,0,J$84/PPA!J$12*1000)</f>
        <v>21.665858189618849</v>
      </c>
      <c r="K156" s="274">
        <f>IF(K$84=0,0,K$84/PPA!K$12*1000)</f>
        <v>22.926655878816526</v>
      </c>
      <c r="L156" s="274">
        <f>IF(L$84=0,0,L$84/PPA!L$12*1000)</f>
        <v>23.198630299946284</v>
      </c>
      <c r="M156" s="274">
        <f>IF(M$84=0,0,M$84/PPA!M$12*1000)</f>
        <v>22.513441377193953</v>
      </c>
      <c r="N156" s="274">
        <f>IF(N$84=0,0,N$84/PPA!N$12*1000)</f>
        <v>21.78587672347679</v>
      </c>
      <c r="O156" s="274">
        <f>IF(O$84=0,0,O$84/PPA!O$12*1000)</f>
        <v>16.306447801852244</v>
      </c>
      <c r="P156" s="274">
        <f>IF(P$84=0,0,P$84/PPA!P$12*1000)</f>
        <v>24.972856657642065</v>
      </c>
      <c r="Q156" s="274">
        <f>IF(Q$84=0,0,Q$84/PPA!Q$12*1000)</f>
        <v>25.391546254598399</v>
      </c>
    </row>
    <row r="157" spans="1:17" x14ac:dyDescent="0.25">
      <c r="A157" s="76" t="s">
        <v>80</v>
      </c>
      <c r="B157" s="274">
        <f>IF(B$85=0,0,B$85/PPA!B$12*1000)</f>
        <v>10.195782994676613</v>
      </c>
      <c r="C157" s="274">
        <f>IF(C$85=0,0,C$85/PPA!C$12*1000)</f>
        <v>10.000107073355187</v>
      </c>
      <c r="D157" s="274">
        <f>IF(D$85=0,0,D$85/PPA!D$12*1000)</f>
        <v>9.5689477393108984</v>
      </c>
      <c r="E157" s="274">
        <f>IF(E$85=0,0,E$85/PPA!E$12*1000)</f>
        <v>9.4134685752327378</v>
      </c>
      <c r="F157" s="274">
        <f>IF(F$85=0,0,F$85/PPA!F$12*1000)</f>
        <v>8.8826034941534111</v>
      </c>
      <c r="G157" s="274">
        <f>IF(G$85=0,0,G$85/PPA!G$12*1000)</f>
        <v>9.0190950578786939</v>
      </c>
      <c r="H157" s="274">
        <f>IF(H$85=0,0,H$85/PPA!H$12*1000)</f>
        <v>9.7556347086753998</v>
      </c>
      <c r="I157" s="274">
        <f>IF(I$85=0,0,I$85/PPA!I$12*1000)</f>
        <v>9.8172917829178417</v>
      </c>
      <c r="J157" s="274">
        <f>IF(J$85=0,0,J$85/PPA!J$12*1000)</f>
        <v>9.5666890940820579</v>
      </c>
      <c r="K157" s="274">
        <f>IF(K$85=0,0,K$85/PPA!K$12*1000)</f>
        <v>10.12340184450847</v>
      </c>
      <c r="L157" s="274">
        <f>IF(L$85=0,0,L$85/PPA!L$12*1000)</f>
        <v>10.243493774665108</v>
      </c>
      <c r="M157" s="274">
        <f>IF(M$85=0,0,M$85/PPA!M$12*1000)</f>
        <v>9.9409445131813694</v>
      </c>
      <c r="N157" s="274">
        <f>IF(N$85=0,0,N$85/PPA!N$12*1000)</f>
        <v>9.6196839945793133</v>
      </c>
      <c r="O157" s="274">
        <f>IF(O$85=0,0,O$85/PPA!O$12*1000)</f>
        <v>7.2002094255349958</v>
      </c>
      <c r="P157" s="274">
        <f>IF(P$85=0,0,P$85/PPA!P$12*1000)</f>
        <v>11.026914020383042</v>
      </c>
      <c r="Q157" s="274">
        <f>IF(Q$85=0,0,Q$85/PPA!Q$12*1000)</f>
        <v>11.211788912757582</v>
      </c>
    </row>
    <row r="158" spans="1:17" x14ac:dyDescent="0.25">
      <c r="A158" s="129" t="s">
        <v>79</v>
      </c>
      <c r="B158" s="273">
        <f>IF(B$86=0,0,B$86/PPA!B$12*1000)</f>
        <v>35.319538322504954</v>
      </c>
      <c r="C158" s="273">
        <f>IF(C$86=0,0,C$86/PPA!C$12*1000)</f>
        <v>34.641691098264097</v>
      </c>
      <c r="D158" s="273">
        <f>IF(D$86=0,0,D$86/PPA!D$12*1000)</f>
        <v>33.148098244254385</v>
      </c>
      <c r="E158" s="273">
        <f>IF(E$86=0,0,E$86/PPA!E$12*1000)</f>
        <v>32.609497893807834</v>
      </c>
      <c r="F158" s="273">
        <f>IF(F$86=0,0,F$86/PPA!F$12*1000)</f>
        <v>30.770511169095219</v>
      </c>
      <c r="G158" s="273">
        <f>IF(G$86=0,0,G$86/PPA!G$12*1000)</f>
        <v>31.243335965210509</v>
      </c>
      <c r="H158" s="273">
        <f>IF(H$86=0,0,H$86/PPA!H$12*1000)</f>
        <v>33.794806552211149</v>
      </c>
      <c r="I158" s="273">
        <f>IF(I$86=0,0,I$86/PPA!I$12*1000)</f>
        <v>34.008394797243085</v>
      </c>
      <c r="J158" s="273">
        <f>IF(J$86=0,0,J$86/PPA!J$12*1000)</f>
        <v>33.140273998999383</v>
      </c>
      <c r="K158" s="273">
        <f>IF(K$86=0,0,K$86/PPA!K$12*1000)</f>
        <v>35.068800462693154</v>
      </c>
      <c r="L158" s="273">
        <f>IF(L$86=0,0,L$86/PPA!L$12*1000)</f>
        <v>35.484814763076507</v>
      </c>
      <c r="M158" s="273">
        <f>IF(M$86=0,0,M$86/PPA!M$12*1000)</f>
        <v>34.436744179287139</v>
      </c>
      <c r="N158" s="273">
        <f>IF(N$86=0,0,N$86/PPA!N$12*1000)</f>
        <v>33.323855330613384</v>
      </c>
      <c r="O158" s="273">
        <f>IF(O$86=0,0,O$86/PPA!O$12*1000)</f>
        <v>24.942476008760003</v>
      </c>
      <c r="P158" s="273">
        <f>IF(P$86=0,0,P$86/PPA!P$12*1000)</f>
        <v>38.198685919976171</v>
      </c>
      <c r="Q158" s="273">
        <f>IF(Q$86=0,0,Q$86/PPA!Q$12*1000)</f>
        <v>38.83911695401256</v>
      </c>
    </row>
    <row r="159" spans="1:17" x14ac:dyDescent="0.25">
      <c r="A159" s="72" t="s">
        <v>235</v>
      </c>
      <c r="B159" s="272">
        <f>IF(B$91=0,0,B$91/PPA!B$12*1000)</f>
        <v>99.001899260789173</v>
      </c>
      <c r="C159" s="272">
        <f>IF(C$91=0,0,C$91/PPA!C$12*1000)</f>
        <v>97.101869821113908</v>
      </c>
      <c r="D159" s="272">
        <f>IF(D$91=0,0,D$91/PPA!D$12*1000)</f>
        <v>92.915276895716389</v>
      </c>
      <c r="E159" s="272">
        <f>IF(E$91=0,0,E$91/PPA!E$12*1000)</f>
        <v>91.405561305726408</v>
      </c>
      <c r="F159" s="272">
        <f>IF(F$91=0,0,F$91/PPA!F$12*1000)</f>
        <v>86.250817299746046</v>
      </c>
      <c r="G159" s="272">
        <f>IF(G$91=0,0,G$91/PPA!G$12*1000)</f>
        <v>87.576161714091981</v>
      </c>
      <c r="H159" s="272">
        <f>IF(H$91=0,0,H$91/PPA!H$12*1000)</f>
        <v>94.728022865690079</v>
      </c>
      <c r="I159" s="272">
        <f>IF(I$91=0,0,I$91/PPA!I$12*1000)</f>
        <v>95.326718174922576</v>
      </c>
      <c r="J159" s="272">
        <f>IF(J$91=0,0,J$91/PPA!J$12*1000)</f>
        <v>92.893345263047436</v>
      </c>
      <c r="K159" s="272">
        <f>IF(K$91=0,0,K$91/PPA!K$12*1000)</f>
        <v>98.299072284080466</v>
      </c>
      <c r="L159" s="272">
        <f>IF(L$91=0,0,L$91/PPA!L$12*1000)</f>
        <v>99.46517489509219</v>
      </c>
      <c r="M159" s="272">
        <f>IF(M$91=0,0,M$91/PPA!M$12*1000)</f>
        <v>96.527396450564851</v>
      </c>
      <c r="N159" s="272">
        <f>IF(N$91=0,0,N$91/PPA!N$12*1000)</f>
        <v>93.407930146141183</v>
      </c>
      <c r="O159" s="272">
        <f>IF(O$91=0,0,O$91/PPA!O$12*1000)</f>
        <v>69.914631232891381</v>
      </c>
      <c r="P159" s="272">
        <f>IF(P$91=0,0,P$91/PPA!P$12*1000)</f>
        <v>107.072250515074</v>
      </c>
      <c r="Q159" s="272">
        <f>IF(Q$91=0,0,Q$91/PPA!Q$12*1000)</f>
        <v>108.86740106704923</v>
      </c>
    </row>
  </sheetData>
  <pageMargins left="0.39370078740157483" right="0.39370078740157483" top="0.39370078740157483" bottom="0.39370078740157483" header="0.31496062992125984" footer="0.31496062992125984"/>
  <pageSetup paperSize="9" scale="45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4" tint="0.39997558519241921"/>
    <pageSetUpPr fitToPage="1"/>
  </sheetPr>
  <dimension ref="A1:Q15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373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130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32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35</v>
      </c>
      <c r="B5" s="96">
        <v>1614.5695907754832</v>
      </c>
      <c r="C5" s="96">
        <v>1513.9205871622357</v>
      </c>
      <c r="D5" s="96">
        <v>1495.2110994070608</v>
      </c>
      <c r="E5" s="96">
        <v>1502.2533294398111</v>
      </c>
      <c r="F5" s="96">
        <v>1494.2196970503348</v>
      </c>
      <c r="G5" s="96">
        <v>1516.9968905872804</v>
      </c>
      <c r="H5" s="96">
        <v>1664.4179847840278</v>
      </c>
      <c r="I5" s="96">
        <v>1751.7524448096203</v>
      </c>
      <c r="J5" s="96">
        <v>1659.2440882655908</v>
      </c>
      <c r="K5" s="96">
        <v>1644.7801643754121</v>
      </c>
      <c r="L5" s="96">
        <v>1722.3662335461092</v>
      </c>
      <c r="M5" s="96">
        <v>1669.8512033251025</v>
      </c>
      <c r="N5" s="96">
        <v>1737.5508585826271</v>
      </c>
      <c r="O5" s="96">
        <v>2230.8493965356865</v>
      </c>
      <c r="P5" s="96">
        <v>1800.1810838861554</v>
      </c>
      <c r="Q5" s="96">
        <v>1842.4951049415401</v>
      </c>
    </row>
    <row r="6" spans="1:17" x14ac:dyDescent="0.25">
      <c r="A6" s="132" t="s">
        <v>83</v>
      </c>
      <c r="B6" s="160">
        <v>6.2220462302232651</v>
      </c>
      <c r="C6" s="160">
        <v>5.8286854463959257</v>
      </c>
      <c r="D6" s="160">
        <v>5.7568691181298002</v>
      </c>
      <c r="E6" s="160">
        <v>5.7844602351747811</v>
      </c>
      <c r="F6" s="160">
        <v>5.7500893176305938</v>
      </c>
      <c r="G6" s="160">
        <v>5.8394107012686458</v>
      </c>
      <c r="H6" s="160">
        <v>6.4108162502328492</v>
      </c>
      <c r="I6" s="160">
        <v>6.7479553964468542</v>
      </c>
      <c r="J6" s="160">
        <v>6.3868522854905541</v>
      </c>
      <c r="K6" s="160">
        <v>6.3426116356818678</v>
      </c>
      <c r="L6" s="160">
        <v>6.6426606554020502</v>
      </c>
      <c r="M6" s="160">
        <v>6.4366940367474914</v>
      </c>
      <c r="N6" s="160">
        <v>6.6955030212759263</v>
      </c>
      <c r="O6" s="160">
        <v>8.6162155981837376</v>
      </c>
      <c r="P6" s="160">
        <v>6.9397792570621695</v>
      </c>
      <c r="Q6" s="160">
        <v>7.111815474379827</v>
      </c>
    </row>
    <row r="7" spans="1:17" x14ac:dyDescent="0.25">
      <c r="A7" s="76" t="s">
        <v>82</v>
      </c>
      <c r="B7" s="159">
        <v>2.2725075585634014</v>
      </c>
      <c r="C7" s="159">
        <v>2.1288385272810708</v>
      </c>
      <c r="D7" s="159">
        <v>2.1026087078978124</v>
      </c>
      <c r="E7" s="159">
        <v>2.1126859428963822</v>
      </c>
      <c r="F7" s="159">
        <v>2.1001324890929505</v>
      </c>
      <c r="G7" s="159">
        <v>2.1327557631652052</v>
      </c>
      <c r="H7" s="159">
        <v>2.3414529314245329</v>
      </c>
      <c r="I7" s="159">
        <v>2.4645878664138303</v>
      </c>
      <c r="J7" s="159">
        <v>2.3327004585249456</v>
      </c>
      <c r="K7" s="159">
        <v>2.3165422354314491</v>
      </c>
      <c r="L7" s="159">
        <v>2.4261305669905329</v>
      </c>
      <c r="M7" s="159">
        <v>2.3509043985588916</v>
      </c>
      <c r="N7" s="159">
        <v>2.445430435782483</v>
      </c>
      <c r="O7" s="159">
        <v>3.1469414318996183</v>
      </c>
      <c r="P7" s="159">
        <v>2.5346486080141819</v>
      </c>
      <c r="Q7" s="159">
        <v>2.5974822144734202</v>
      </c>
    </row>
    <row r="8" spans="1:17" x14ac:dyDescent="0.25">
      <c r="A8" s="76" t="s">
        <v>81</v>
      </c>
      <c r="B8" s="159">
        <v>71.636886395504888</v>
      </c>
      <c r="C8" s="159">
        <v>67.107967653852469</v>
      </c>
      <c r="D8" s="159">
        <v>66.281117778589149</v>
      </c>
      <c r="E8" s="159">
        <v>66.598785253908673</v>
      </c>
      <c r="F8" s="159">
        <v>66.203059246046166</v>
      </c>
      <c r="G8" s="159">
        <v>67.231451767671444</v>
      </c>
      <c r="H8" s="159">
        <v>73.810270516731265</v>
      </c>
      <c r="I8" s="159">
        <v>77.691887242671854</v>
      </c>
      <c r="J8" s="159">
        <v>73.534363884682961</v>
      </c>
      <c r="K8" s="159">
        <v>73.02500373415667</v>
      </c>
      <c r="L8" s="159">
        <v>76.479587120948054</v>
      </c>
      <c r="M8" s="159">
        <v>74.108211738014987</v>
      </c>
      <c r="N8" s="159">
        <v>77.087982240641793</v>
      </c>
      <c r="O8" s="159">
        <v>99.201908042415369</v>
      </c>
      <c r="P8" s="159">
        <v>79.900431442182466</v>
      </c>
      <c r="Q8" s="159">
        <v>81.881152655090474</v>
      </c>
    </row>
    <row r="9" spans="1:17" x14ac:dyDescent="0.25">
      <c r="A9" s="76" t="s">
        <v>80</v>
      </c>
      <c r="B9" s="159">
        <v>25.069700999967356</v>
      </c>
      <c r="C9" s="159">
        <v>23.484782330002677</v>
      </c>
      <c r="D9" s="159">
        <v>23.195421915449362</v>
      </c>
      <c r="E9" s="159">
        <v>23.306591300725366</v>
      </c>
      <c r="F9" s="159">
        <v>23.168104925979094</v>
      </c>
      <c r="G9" s="159">
        <v>23.527996237913143</v>
      </c>
      <c r="H9" s="159">
        <v>25.830288077641367</v>
      </c>
      <c r="I9" s="159">
        <v>27.188680040387379</v>
      </c>
      <c r="J9" s="159">
        <v>25.733733116679343</v>
      </c>
      <c r="K9" s="159">
        <v>25.55547988266115</v>
      </c>
      <c r="L9" s="159">
        <v>26.76442930723789</v>
      </c>
      <c r="M9" s="159">
        <v>25.934554157715123</v>
      </c>
      <c r="N9" s="159">
        <v>26.977340343828082</v>
      </c>
      <c r="O9" s="159">
        <v>34.716223699606012</v>
      </c>
      <c r="P9" s="159">
        <v>27.961571570335522</v>
      </c>
      <c r="Q9" s="159">
        <v>28.65473526114345</v>
      </c>
    </row>
    <row r="10" spans="1:17" x14ac:dyDescent="0.25">
      <c r="A10" s="129" t="s">
        <v>79</v>
      </c>
      <c r="B10" s="158">
        <v>26.336216134494304</v>
      </c>
      <c r="C10" s="158">
        <v>24.676791668338034</v>
      </c>
      <c r="D10" s="158">
        <v>24.417721392472799</v>
      </c>
      <c r="E10" s="158">
        <v>24.444934683426485</v>
      </c>
      <c r="F10" s="158">
        <v>24.349088279252356</v>
      </c>
      <c r="G10" s="158">
        <v>24.737051696871944</v>
      </c>
      <c r="H10" s="158">
        <v>27.161553918482273</v>
      </c>
      <c r="I10" s="158">
        <v>28.636126365049364</v>
      </c>
      <c r="J10" s="158">
        <v>27.108798529580064</v>
      </c>
      <c r="K10" s="158">
        <v>26.944164036287486</v>
      </c>
      <c r="L10" s="158">
        <v>28.207907418202524</v>
      </c>
      <c r="M10" s="158">
        <v>27.353415110078164</v>
      </c>
      <c r="N10" s="158">
        <v>28.449034359607978</v>
      </c>
      <c r="O10" s="158">
        <v>36.575162159914008</v>
      </c>
      <c r="P10" s="158">
        <v>29.485874507349301</v>
      </c>
      <c r="Q10" s="158">
        <v>30.131303333179972</v>
      </c>
    </row>
    <row r="11" spans="1:17" x14ac:dyDescent="0.25">
      <c r="A11" s="92" t="s">
        <v>125</v>
      </c>
      <c r="B11" s="91">
        <v>0.2358298830476166</v>
      </c>
      <c r="C11" s="91">
        <v>8.0477978628235372E-2</v>
      </c>
      <c r="D11" s="91">
        <v>7.3006593624491647E-2</v>
      </c>
      <c r="E11" s="91">
        <v>0.19032863832577043</v>
      </c>
      <c r="F11" s="91">
        <v>0.16992795328330565</v>
      </c>
      <c r="G11" s="91">
        <v>0.1812519997979638</v>
      </c>
      <c r="H11" s="91">
        <v>0.20896452461332077</v>
      </c>
      <c r="I11" s="91">
        <v>0.15771463105292244</v>
      </c>
      <c r="J11" s="91">
        <v>0.13159602729032649</v>
      </c>
      <c r="K11" s="91">
        <v>8.2641607670769834E-2</v>
      </c>
      <c r="L11" s="91">
        <v>0.13605788657249265</v>
      </c>
      <c r="M11" s="91">
        <v>8.1889829554118942E-2</v>
      </c>
      <c r="N11" s="91">
        <v>7.402202521826852E-2</v>
      </c>
      <c r="O11" s="91">
        <v>0.20175228255894262</v>
      </c>
      <c r="P11" s="91">
        <v>9.3952411791805163E-2</v>
      </c>
      <c r="Q11" s="91">
        <v>0.27452251616433354</v>
      </c>
    </row>
    <row r="12" spans="1:17" x14ac:dyDescent="0.25">
      <c r="A12" s="92" t="s">
        <v>26</v>
      </c>
      <c r="B12" s="91">
        <v>0.30554451410439015</v>
      </c>
      <c r="C12" s="91">
        <v>0.48188514437673241</v>
      </c>
      <c r="D12" s="91">
        <v>0.30319372854241494</v>
      </c>
      <c r="E12" s="91">
        <v>0.48793127674609577</v>
      </c>
      <c r="F12" s="91">
        <v>0.31416159731015147</v>
      </c>
      <c r="G12" s="91">
        <v>0.26600664237257959</v>
      </c>
      <c r="H12" s="91">
        <v>0.26067686083456493</v>
      </c>
      <c r="I12" s="91">
        <v>0.18344140002137499</v>
      </c>
      <c r="J12" s="91">
        <v>0.18046696689634628</v>
      </c>
      <c r="K12" s="91">
        <v>0.1598093641228687</v>
      </c>
      <c r="L12" s="91">
        <v>0.13473490908605579</v>
      </c>
      <c r="M12" s="91">
        <v>0.12632078997472374</v>
      </c>
      <c r="N12" s="91">
        <v>0.16588689168691484</v>
      </c>
      <c r="O12" s="91">
        <v>0.18996374624043222</v>
      </c>
      <c r="P12" s="91">
        <v>0.14956630822773928</v>
      </c>
      <c r="Q12" s="91">
        <v>0.22388857165068371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25.794841737342296</v>
      </c>
      <c r="C14" s="157">
        <v>24.114428545333066</v>
      </c>
      <c r="D14" s="157">
        <v>24.041521070305894</v>
      </c>
      <c r="E14" s="157">
        <v>23.766674768354619</v>
      </c>
      <c r="F14" s="157">
        <v>23.8649987286589</v>
      </c>
      <c r="G14" s="157">
        <v>24.289793054701402</v>
      </c>
      <c r="H14" s="157">
        <v>26.691912533034387</v>
      </c>
      <c r="I14" s="157">
        <v>28.294970333975066</v>
      </c>
      <c r="J14" s="157">
        <v>26.796735535393392</v>
      </c>
      <c r="K14" s="157">
        <v>26.701713064493848</v>
      </c>
      <c r="L14" s="157">
        <v>27.937114622543977</v>
      </c>
      <c r="M14" s="157">
        <v>27.145204490549322</v>
      </c>
      <c r="N14" s="157">
        <v>28.209125442702796</v>
      </c>
      <c r="O14" s="157">
        <v>36.183446131114636</v>
      </c>
      <c r="P14" s="157">
        <v>29.242355787329757</v>
      </c>
      <c r="Q14" s="157">
        <v>29.632892245364953</v>
      </c>
    </row>
    <row r="15" spans="1:17" x14ac:dyDescent="0.25">
      <c r="A15" s="156" t="s">
        <v>241</v>
      </c>
      <c r="B15" s="155">
        <v>45.324472955819566</v>
      </c>
      <c r="C15" s="155">
        <v>44.118459132722236</v>
      </c>
      <c r="D15" s="155">
        <v>43.464185342039862</v>
      </c>
      <c r="E15" s="155">
        <v>43.632606404505466</v>
      </c>
      <c r="F15" s="155">
        <v>44.359865842120477</v>
      </c>
      <c r="G15" s="155">
        <v>44.529973748851816</v>
      </c>
      <c r="H15" s="155">
        <v>47.68714221397741</v>
      </c>
      <c r="I15" s="155">
        <v>49.91188083342179</v>
      </c>
      <c r="J15" s="155">
        <v>48.677611186382073</v>
      </c>
      <c r="K15" s="155">
        <v>44.838068486452229</v>
      </c>
      <c r="L15" s="155">
        <v>46.710721081310851</v>
      </c>
      <c r="M15" s="155">
        <v>46.279743025107635</v>
      </c>
      <c r="N15" s="155">
        <v>48.797905578728255</v>
      </c>
      <c r="O15" s="155">
        <v>56.817201842444604</v>
      </c>
      <c r="P15" s="155">
        <v>49.688124245163962</v>
      </c>
      <c r="Q15" s="155">
        <v>48.314890243794331</v>
      </c>
    </row>
    <row r="16" spans="1:17" x14ac:dyDescent="0.25">
      <c r="A16" s="156" t="s">
        <v>240</v>
      </c>
      <c r="B16" s="206">
        <v>1336.4939087374892</v>
      </c>
      <c r="C16" s="206">
        <v>1248.0543540207218</v>
      </c>
      <c r="D16" s="206">
        <v>1232.933522268813</v>
      </c>
      <c r="E16" s="206">
        <v>1238.9375125110887</v>
      </c>
      <c r="F16" s="206">
        <v>1229.2295644631358</v>
      </c>
      <c r="G16" s="206">
        <v>1249.5585910766299</v>
      </c>
      <c r="H16" s="206">
        <v>1374.6865443182849</v>
      </c>
      <c r="I16" s="206">
        <v>1447.6533579271927</v>
      </c>
      <c r="J16" s="206">
        <v>1366.7683009845268</v>
      </c>
      <c r="K16" s="206">
        <v>1365.6306299665343</v>
      </c>
      <c r="L16" s="206">
        <v>1430.8253219412281</v>
      </c>
      <c r="M16" s="206">
        <v>1384.0406203258567</v>
      </c>
      <c r="N16" s="206">
        <v>1438.1273059827265</v>
      </c>
      <c r="O16" s="206">
        <v>1864.8975371354311</v>
      </c>
      <c r="P16" s="206">
        <v>1492.7123548257453</v>
      </c>
      <c r="Q16" s="206">
        <v>1535.9119882456619</v>
      </c>
    </row>
    <row r="17" spans="1:17" x14ac:dyDescent="0.25">
      <c r="A17" s="152" t="s">
        <v>249</v>
      </c>
      <c r="B17" s="264">
        <v>911.57697477668228</v>
      </c>
      <c r="C17" s="264">
        <v>834.44379965145254</v>
      </c>
      <c r="D17" s="264">
        <v>825.45678468719075</v>
      </c>
      <c r="E17" s="264">
        <v>829.8818274688515</v>
      </c>
      <c r="F17" s="264">
        <v>813.35582219325784</v>
      </c>
      <c r="G17" s="264">
        <v>832.09008718114558</v>
      </c>
      <c r="H17" s="264">
        <v>927.61958606224823</v>
      </c>
      <c r="I17" s="264">
        <v>979.72947511386531</v>
      </c>
      <c r="J17" s="264">
        <v>910.41569611219654</v>
      </c>
      <c r="K17" s="264">
        <v>945.27373790604611</v>
      </c>
      <c r="L17" s="264">
        <v>992.91231180394038</v>
      </c>
      <c r="M17" s="264">
        <v>950.16802946547421</v>
      </c>
      <c r="N17" s="264">
        <v>980.64694118215095</v>
      </c>
      <c r="O17" s="264">
        <v>1332.236269862515</v>
      </c>
      <c r="P17" s="264">
        <v>1026.8861900273348</v>
      </c>
      <c r="Q17" s="264">
        <v>1082.9598922100918</v>
      </c>
    </row>
    <row r="18" spans="1:17" x14ac:dyDescent="0.25">
      <c r="A18" s="150" t="s">
        <v>33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150" t="s">
        <v>31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150" t="s">
        <v>30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150" t="s">
        <v>125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150" t="s">
        <v>29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150" t="s">
        <v>28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150" t="s">
        <v>26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150" t="s">
        <v>25</v>
      </c>
      <c r="B25" s="87">
        <v>4.8695098275488624E-2</v>
      </c>
      <c r="C25" s="87">
        <v>5.2394729059401728E-2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0" t="s">
        <v>86</v>
      </c>
      <c r="B26" s="87">
        <v>911.52827967840676</v>
      </c>
      <c r="C26" s="87">
        <v>834.39140492239312</v>
      </c>
      <c r="D26" s="87">
        <v>825.45678468719075</v>
      </c>
      <c r="E26" s="87">
        <v>829.8818274688515</v>
      </c>
      <c r="F26" s="87">
        <v>813.35582219325784</v>
      </c>
      <c r="G26" s="87">
        <v>832.09008718114558</v>
      </c>
      <c r="H26" s="87">
        <v>927.61958606224823</v>
      </c>
      <c r="I26" s="87">
        <v>979.72947511386531</v>
      </c>
      <c r="J26" s="87">
        <v>910.41569611219654</v>
      </c>
      <c r="K26" s="87">
        <v>945.27373790604611</v>
      </c>
      <c r="L26" s="87">
        <v>992.91231180394038</v>
      </c>
      <c r="M26" s="87">
        <v>950.16802946547421</v>
      </c>
      <c r="N26" s="87">
        <v>980.64694118215095</v>
      </c>
      <c r="O26" s="87">
        <v>1332.236269862515</v>
      </c>
      <c r="P26" s="87">
        <v>1026.8861900273348</v>
      </c>
      <c r="Q26" s="87">
        <v>1082.9598922100918</v>
      </c>
    </row>
    <row r="27" spans="1:17" x14ac:dyDescent="0.25">
      <c r="A27" s="150" t="s">
        <v>22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2" t="s">
        <v>248</v>
      </c>
      <c r="B28" s="151">
        <v>424.91693396080689</v>
      </c>
      <c r="C28" s="151">
        <v>413.61055436926938</v>
      </c>
      <c r="D28" s="151">
        <v>407.47673758162222</v>
      </c>
      <c r="E28" s="151">
        <v>409.05568504223709</v>
      </c>
      <c r="F28" s="151">
        <v>415.87374226987788</v>
      </c>
      <c r="G28" s="151">
        <v>417.46850389548422</v>
      </c>
      <c r="H28" s="151">
        <v>447.06695825603657</v>
      </c>
      <c r="I28" s="151">
        <v>467.92388281332751</v>
      </c>
      <c r="J28" s="151">
        <v>456.35260487233018</v>
      </c>
      <c r="K28" s="151">
        <v>420.35689206048818</v>
      </c>
      <c r="L28" s="151">
        <v>437.91301013728764</v>
      </c>
      <c r="M28" s="151">
        <v>433.8725908603825</v>
      </c>
      <c r="N28" s="151">
        <v>457.48036480057561</v>
      </c>
      <c r="O28" s="151">
        <v>532.66126727291612</v>
      </c>
      <c r="P28" s="151">
        <v>465.8261647984105</v>
      </c>
      <c r="Q28" s="151">
        <v>452.95209603557004</v>
      </c>
    </row>
    <row r="29" spans="1:17" x14ac:dyDescent="0.25">
      <c r="A29" s="243" t="s">
        <v>239</v>
      </c>
      <c r="B29" s="278">
        <v>101.21385176342143</v>
      </c>
      <c r="C29" s="278">
        <v>98.520708382921569</v>
      </c>
      <c r="D29" s="278">
        <v>97.059652883669145</v>
      </c>
      <c r="E29" s="278">
        <v>97.435753108085365</v>
      </c>
      <c r="F29" s="278">
        <v>99.059792487077516</v>
      </c>
      <c r="G29" s="278">
        <v>99.43965959490852</v>
      </c>
      <c r="H29" s="278">
        <v>106.48991655725324</v>
      </c>
      <c r="I29" s="278">
        <v>111.45796913803652</v>
      </c>
      <c r="J29" s="278">
        <v>108.70172781972398</v>
      </c>
      <c r="K29" s="278">
        <v>100.12766439820707</v>
      </c>
      <c r="L29" s="278">
        <v>104.30947545478928</v>
      </c>
      <c r="M29" s="278">
        <v>103.34706053302371</v>
      </c>
      <c r="N29" s="278">
        <v>108.97035662003603</v>
      </c>
      <c r="O29" s="278">
        <v>126.87820662579172</v>
      </c>
      <c r="P29" s="278">
        <v>110.95829943030287</v>
      </c>
      <c r="Q29" s="278">
        <v>107.89173751381685</v>
      </c>
    </row>
    <row r="30" spans="1:17" x14ac:dyDescent="0.25">
      <c r="A30" s="40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</row>
    <row r="31" spans="1:17" ht="12.75" x14ac:dyDescent="0.25">
      <c r="A31" s="97" t="s">
        <v>34</v>
      </c>
      <c r="B31" s="96">
        <v>1187.6175116239701</v>
      </c>
      <c r="C31" s="96">
        <v>1137.8620686215077</v>
      </c>
      <c r="D31" s="96">
        <v>1107.9698182931147</v>
      </c>
      <c r="E31" s="96">
        <v>1114.7645073182059</v>
      </c>
      <c r="F31" s="96">
        <v>1113.2552670931786</v>
      </c>
      <c r="G31" s="96">
        <v>1140.6295920431028</v>
      </c>
      <c r="H31" s="96">
        <v>1263.9324416594118</v>
      </c>
      <c r="I31" s="96">
        <v>1236.1630041382505</v>
      </c>
      <c r="J31" s="96">
        <v>1219.6677628707366</v>
      </c>
      <c r="K31" s="96">
        <v>1210.7314631673355</v>
      </c>
      <c r="L31" s="96">
        <v>1259.5158457594314</v>
      </c>
      <c r="M31" s="96">
        <v>1210.5883275496528</v>
      </c>
      <c r="N31" s="96">
        <v>1240.4766646701476</v>
      </c>
      <c r="O31" s="96">
        <v>958.32853902618422</v>
      </c>
      <c r="P31" s="96">
        <v>1293.3532775705416</v>
      </c>
      <c r="Q31" s="96">
        <v>1297.0373969596908</v>
      </c>
    </row>
    <row r="32" spans="1:17" x14ac:dyDescent="0.25">
      <c r="A32" s="132" t="s">
        <v>83</v>
      </c>
      <c r="B32" s="160">
        <v>4.5716951130513355</v>
      </c>
      <c r="C32" s="160">
        <v>4.3791943956328812</v>
      </c>
      <c r="D32" s="160">
        <v>4.2659646087683969</v>
      </c>
      <c r="E32" s="160">
        <v>4.2800322717333055</v>
      </c>
      <c r="F32" s="160">
        <v>4.2823846818924673</v>
      </c>
      <c r="G32" s="160">
        <v>4.3907987134217414</v>
      </c>
      <c r="H32" s="160">
        <v>4.8667439691101473</v>
      </c>
      <c r="I32" s="160">
        <v>4.764705677269264</v>
      </c>
      <c r="J32" s="160">
        <v>4.7043485200201323</v>
      </c>
      <c r="K32" s="160">
        <v>4.6660958142254865</v>
      </c>
      <c r="L32" s="160">
        <v>4.8539155314353195</v>
      </c>
      <c r="M32" s="160">
        <v>4.6696333115388109</v>
      </c>
      <c r="N32" s="160">
        <v>4.787333269977629</v>
      </c>
      <c r="O32" s="160">
        <v>3.6843588340533344</v>
      </c>
      <c r="P32" s="160">
        <v>4.9930908458677514</v>
      </c>
      <c r="Q32" s="160">
        <v>4.9968926425924689</v>
      </c>
    </row>
    <row r="33" spans="1:17" x14ac:dyDescent="0.25">
      <c r="A33" s="76" t="s">
        <v>82</v>
      </c>
      <c r="B33" s="159">
        <v>1.6930085609504781</v>
      </c>
      <c r="C33" s="159">
        <v>1.6217209193822222</v>
      </c>
      <c r="D33" s="159">
        <v>1.5797892083263148</v>
      </c>
      <c r="E33" s="159">
        <v>1.5849988019766363</v>
      </c>
      <c r="F33" s="159">
        <v>1.5858699559884073</v>
      </c>
      <c r="G33" s="159">
        <v>1.6260182771181835</v>
      </c>
      <c r="H33" s="159">
        <v>1.8022722425508055</v>
      </c>
      <c r="I33" s="159">
        <v>1.7644850110405053</v>
      </c>
      <c r="J33" s="159">
        <v>1.7421333052923043</v>
      </c>
      <c r="K33" s="159">
        <v>1.7279674091009831</v>
      </c>
      <c r="L33" s="159">
        <v>1.7975215638047315</v>
      </c>
      <c r="M33" s="159">
        <v>1.7292774293642983</v>
      </c>
      <c r="N33" s="159">
        <v>1.7728645523750965</v>
      </c>
      <c r="O33" s="159">
        <v>1.3644066136122002</v>
      </c>
      <c r="P33" s="159">
        <v>1.8490615272057065</v>
      </c>
      <c r="Q33" s="159">
        <v>1.8504694238923347</v>
      </c>
    </row>
    <row r="34" spans="1:17" x14ac:dyDescent="0.25">
      <c r="A34" s="76" t="s">
        <v>81</v>
      </c>
      <c r="B34" s="159">
        <v>33.097482416463514</v>
      </c>
      <c r="C34" s="159">
        <v>31.703844181112892</v>
      </c>
      <c r="D34" s="159">
        <v>30.8840999096569</v>
      </c>
      <c r="E34" s="159">
        <v>30.98594489627742</v>
      </c>
      <c r="F34" s="159">
        <v>31.002975527575838</v>
      </c>
      <c r="G34" s="159">
        <v>31.787855405499972</v>
      </c>
      <c r="H34" s="159">
        <v>35.233533505593641</v>
      </c>
      <c r="I34" s="159">
        <v>34.49481176529904</v>
      </c>
      <c r="J34" s="159">
        <v>34.057846941232391</v>
      </c>
      <c r="K34" s="159">
        <v>33.780910656963115</v>
      </c>
      <c r="L34" s="159">
        <v>35.140660079025636</v>
      </c>
      <c r="M34" s="159">
        <v>33.806520907041211</v>
      </c>
      <c r="N34" s="159">
        <v>34.658627665806925</v>
      </c>
      <c r="O34" s="159">
        <v>26.673476404386147</v>
      </c>
      <c r="P34" s="159">
        <v>36.148240945274324</v>
      </c>
      <c r="Q34" s="159">
        <v>36.175764631157939</v>
      </c>
    </row>
    <row r="35" spans="1:17" x14ac:dyDescent="0.25">
      <c r="A35" s="76" t="s">
        <v>80</v>
      </c>
      <c r="B35" s="159">
        <v>18.436213220948233</v>
      </c>
      <c r="C35" s="159">
        <v>17.659918174198413</v>
      </c>
      <c r="D35" s="159">
        <v>17.203297939914489</v>
      </c>
      <c r="E35" s="159">
        <v>17.26002841461327</v>
      </c>
      <c r="F35" s="159">
        <v>17.269514947333619</v>
      </c>
      <c r="G35" s="159">
        <v>17.706714750030493</v>
      </c>
      <c r="H35" s="159">
        <v>19.626052763258947</v>
      </c>
      <c r="I35" s="159">
        <v>19.214564320009657</v>
      </c>
      <c r="J35" s="159">
        <v>18.971162826047699</v>
      </c>
      <c r="K35" s="159">
        <v>18.816901655328991</v>
      </c>
      <c r="L35" s="159">
        <v>19.574319695673232</v>
      </c>
      <c r="M35" s="159">
        <v>18.831167273031888</v>
      </c>
      <c r="N35" s="159">
        <v>19.305814307931481</v>
      </c>
      <c r="O35" s="159">
        <v>14.857864176720039</v>
      </c>
      <c r="P35" s="159">
        <v>20.135570109036042</v>
      </c>
      <c r="Q35" s="159">
        <v>20.150901563410486</v>
      </c>
    </row>
    <row r="36" spans="1:17" x14ac:dyDescent="0.25">
      <c r="A36" s="129" t="s">
        <v>79</v>
      </c>
      <c r="B36" s="158">
        <v>19.353411181140363</v>
      </c>
      <c r="C36" s="158">
        <v>18.542676448722993</v>
      </c>
      <c r="D36" s="158">
        <v>18.096564972842856</v>
      </c>
      <c r="E36" s="158">
        <v>18.089776660210727</v>
      </c>
      <c r="F36" s="158">
        <v>18.136517968806931</v>
      </c>
      <c r="G36" s="158">
        <v>18.602981905753605</v>
      </c>
      <c r="H36" s="158">
        <v>20.622433069158731</v>
      </c>
      <c r="I36" s="158">
        <v>20.222659331059038</v>
      </c>
      <c r="J36" s="158">
        <v>19.970227248889202</v>
      </c>
      <c r="K36" s="158">
        <v>19.824870832743077</v>
      </c>
      <c r="L36" s="158">
        <v>20.614895481986533</v>
      </c>
      <c r="M36" s="158">
        <v>19.846850076938662</v>
      </c>
      <c r="N36" s="158">
        <v>20.344082178742209</v>
      </c>
      <c r="O36" s="158">
        <v>15.641980642693863</v>
      </c>
      <c r="P36" s="158">
        <v>21.217682397480342</v>
      </c>
      <c r="Q36" s="158">
        <v>21.173740037405235</v>
      </c>
    </row>
    <row r="37" spans="1:17" x14ac:dyDescent="0.25">
      <c r="A37" s="92" t="s">
        <v>125</v>
      </c>
      <c r="B37" s="91">
        <v>0.17330176332517433</v>
      </c>
      <c r="C37" s="91">
        <v>6.0472898543991127E-2</v>
      </c>
      <c r="D37" s="91">
        <v>5.4106955507274415E-2</v>
      </c>
      <c r="E37" s="91">
        <v>0.1408472799761476</v>
      </c>
      <c r="F37" s="91">
        <v>0.12657153084254566</v>
      </c>
      <c r="G37" s="91">
        <v>0.13630677228400467</v>
      </c>
      <c r="H37" s="91">
        <v>0.15865649423446451</v>
      </c>
      <c r="I37" s="91">
        <v>0.11137711905055767</v>
      </c>
      <c r="J37" s="91">
        <v>9.6942790259452918E-2</v>
      </c>
      <c r="K37" s="91">
        <v>6.0805716416985692E-2</v>
      </c>
      <c r="L37" s="91">
        <v>9.9433788887933208E-2</v>
      </c>
      <c r="M37" s="91">
        <v>5.9416901452566562E-2</v>
      </c>
      <c r="N37" s="91">
        <v>5.2933612615529702E-2</v>
      </c>
      <c r="O37" s="91">
        <v>8.6282742496354856E-2</v>
      </c>
      <c r="P37" s="91">
        <v>6.7607031067670895E-2</v>
      </c>
      <c r="Q37" s="91">
        <v>0.19291128323935408</v>
      </c>
    </row>
    <row r="38" spans="1:17" x14ac:dyDescent="0.25">
      <c r="A38" s="92" t="s">
        <v>26</v>
      </c>
      <c r="B38" s="91">
        <v>0.22453220255353698</v>
      </c>
      <c r="C38" s="91">
        <v>0.36209894858774017</v>
      </c>
      <c r="D38" s="91">
        <v>0.22470421869985321</v>
      </c>
      <c r="E38" s="91">
        <v>0.36107962390477161</v>
      </c>
      <c r="F38" s="91">
        <v>0.23400455037077048</v>
      </c>
      <c r="G38" s="91">
        <v>0.20004472705585677</v>
      </c>
      <c r="H38" s="91">
        <v>0.19791912978812395</v>
      </c>
      <c r="I38" s="91">
        <v>0.12954520777546502</v>
      </c>
      <c r="J38" s="91">
        <v>0.13294452485252312</v>
      </c>
      <c r="K38" s="91">
        <v>0.11758390415571446</v>
      </c>
      <c r="L38" s="91">
        <v>9.8466930829177735E-2</v>
      </c>
      <c r="M38" s="91">
        <v>9.1654726480756205E-2</v>
      </c>
      <c r="N38" s="91">
        <v>0.11862675246532361</v>
      </c>
      <c r="O38" s="91">
        <v>8.1241177510433082E-2</v>
      </c>
      <c r="P38" s="91">
        <v>0.10762612533499202</v>
      </c>
      <c r="Q38" s="91">
        <v>0.15733001526878346</v>
      </c>
    </row>
    <row r="39" spans="1:17" x14ac:dyDescent="0.25">
      <c r="A39" s="92" t="s">
        <v>126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21</v>
      </c>
      <c r="B40" s="157">
        <v>18.955577215261652</v>
      </c>
      <c r="C40" s="157">
        <v>18.120104601591262</v>
      </c>
      <c r="D40" s="157">
        <v>17.817753798635728</v>
      </c>
      <c r="E40" s="157">
        <v>17.58784975632981</v>
      </c>
      <c r="F40" s="157">
        <v>17.775941887593614</v>
      </c>
      <c r="G40" s="157">
        <v>18.266630406413743</v>
      </c>
      <c r="H40" s="157">
        <v>20.265857445136142</v>
      </c>
      <c r="I40" s="157">
        <v>19.981737004233015</v>
      </c>
      <c r="J40" s="157">
        <v>19.740339933777225</v>
      </c>
      <c r="K40" s="157">
        <v>19.646481212170375</v>
      </c>
      <c r="L40" s="157">
        <v>20.416994762269422</v>
      </c>
      <c r="M40" s="157">
        <v>19.695778449005338</v>
      </c>
      <c r="N40" s="157">
        <v>20.172521813661355</v>
      </c>
      <c r="O40" s="157">
        <v>15.474456722687075</v>
      </c>
      <c r="P40" s="157">
        <v>21.04244924107768</v>
      </c>
      <c r="Q40" s="157">
        <v>20.823498738897097</v>
      </c>
    </row>
    <row r="41" spans="1:17" x14ac:dyDescent="0.25">
      <c r="A41" s="156" t="s">
        <v>238</v>
      </c>
      <c r="B41" s="204">
        <v>67.251980644529411</v>
      </c>
      <c r="C41" s="204">
        <v>69.5283454842195</v>
      </c>
      <c r="D41" s="204">
        <v>67.38112993094424</v>
      </c>
      <c r="E41" s="204">
        <v>67.570753387419359</v>
      </c>
      <c r="F41" s="204">
        <v>70.554762475727557</v>
      </c>
      <c r="G41" s="204">
        <v>70.721790648650753</v>
      </c>
      <c r="H41" s="204">
        <v>74.650234745387422</v>
      </c>
      <c r="I41" s="204">
        <v>72.231413161510204</v>
      </c>
      <c r="J41" s="204">
        <v>75.62316616224723</v>
      </c>
      <c r="K41" s="204">
        <v>64.492086186690159</v>
      </c>
      <c r="L41" s="204">
        <v>66.346643320034644</v>
      </c>
      <c r="M41" s="204">
        <v>66.816806000976101</v>
      </c>
      <c r="N41" s="204">
        <v>70.406929217245803</v>
      </c>
      <c r="O41" s="204">
        <v>43.824951346663298</v>
      </c>
      <c r="P41" s="204">
        <v>70.800538393484288</v>
      </c>
      <c r="Q41" s="204">
        <v>63.441200053208625</v>
      </c>
    </row>
    <row r="42" spans="1:17" x14ac:dyDescent="0.25">
      <c r="A42" s="152" t="s">
        <v>247</v>
      </c>
      <c r="B42" s="151">
        <v>26.580396262359443</v>
      </c>
      <c r="C42" s="151">
        <v>24.918624234077576</v>
      </c>
      <c r="D42" s="151">
        <v>24.296582959940125</v>
      </c>
      <c r="E42" s="151">
        <v>24.477905548743017</v>
      </c>
      <c r="F42" s="151">
        <v>24.108265212956312</v>
      </c>
      <c r="G42" s="151">
        <v>24.868092507859977</v>
      </c>
      <c r="H42" s="151">
        <v>27.955830531575778</v>
      </c>
      <c r="I42" s="151">
        <v>27.421973887738314</v>
      </c>
      <c r="J42" s="151">
        <v>26.585239684355685</v>
      </c>
      <c r="K42" s="151">
        <v>27.530899573376679</v>
      </c>
      <c r="L42" s="151">
        <v>28.720677098690313</v>
      </c>
      <c r="M42" s="151">
        <v>27.274163618045989</v>
      </c>
      <c r="N42" s="151">
        <v>27.737423332036368</v>
      </c>
      <c r="O42" s="151">
        <v>22.574241162562576</v>
      </c>
      <c r="P42" s="151">
        <v>29.199716097050572</v>
      </c>
      <c r="Q42" s="151">
        <v>30.104314931940223</v>
      </c>
    </row>
    <row r="43" spans="1:17" x14ac:dyDescent="0.25">
      <c r="A43" s="150" t="s">
        <v>33</v>
      </c>
      <c r="B43" s="87">
        <v>0.26660647485842476</v>
      </c>
      <c r="C43" s="87">
        <v>0.12864775286327851</v>
      </c>
      <c r="D43" s="87">
        <v>0.12865699905452049</v>
      </c>
      <c r="E43" s="87">
        <v>9.5519333931315328E-2</v>
      </c>
      <c r="F43" s="87">
        <v>0.2162924359443934</v>
      </c>
      <c r="G43" s="87">
        <v>0.30522741257520236</v>
      </c>
      <c r="H43" s="87">
        <v>0.30586041066430925</v>
      </c>
      <c r="I43" s="87">
        <v>0.3115521915074147</v>
      </c>
      <c r="J43" s="87">
        <v>0.16738046593841605</v>
      </c>
      <c r="K43" s="87">
        <v>0.14092842424113811</v>
      </c>
      <c r="L43" s="87">
        <v>9.9665457062382778E-2</v>
      </c>
      <c r="M43" s="87">
        <v>4.9975191943451944E-2</v>
      </c>
      <c r="N43" s="87">
        <v>0.1010185317265837</v>
      </c>
      <c r="O43" s="87">
        <v>0.12983722124389518</v>
      </c>
      <c r="P43" s="87">
        <v>0.15694005544035511</v>
      </c>
      <c r="Q43" s="87">
        <v>0.11005669088560861</v>
      </c>
    </row>
    <row r="44" spans="1:17" x14ac:dyDescent="0.25">
      <c r="A44" s="150" t="s">
        <v>31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30</v>
      </c>
      <c r="B45" s="87">
        <v>0.70758342108740258</v>
      </c>
      <c r="C45" s="87">
        <v>0.67227476611342751</v>
      </c>
      <c r="D45" s="87">
        <v>0.86227197290711943</v>
      </c>
      <c r="E45" s="87">
        <v>0.95226602435513663</v>
      </c>
      <c r="F45" s="87">
        <v>0.99181540810261537</v>
      </c>
      <c r="G45" s="87">
        <v>0.96299754763342638</v>
      </c>
      <c r="H45" s="87">
        <v>0.9796512406959178</v>
      </c>
      <c r="I45" s="87">
        <v>0.98780769924738399</v>
      </c>
      <c r="J45" s="87">
        <v>0.98771806977508236</v>
      </c>
      <c r="K45" s="87">
        <v>0.95198289554417137</v>
      </c>
      <c r="L45" s="87">
        <v>0.98176240451831054</v>
      </c>
      <c r="M45" s="87">
        <v>0.94604718534693266</v>
      </c>
      <c r="N45" s="87">
        <v>0.90446593595232994</v>
      </c>
      <c r="O45" s="87">
        <v>0.92255177028144431</v>
      </c>
      <c r="P45" s="87">
        <v>0.94062894248960938</v>
      </c>
      <c r="Q45" s="87">
        <v>0.95873950654645101</v>
      </c>
    </row>
    <row r="46" spans="1:17" x14ac:dyDescent="0.25">
      <c r="A46" s="150" t="s">
        <v>125</v>
      </c>
      <c r="B46" s="87">
        <v>0.37580183900001329</v>
      </c>
      <c r="C46" s="87">
        <v>0.13533581951211701</v>
      </c>
      <c r="D46" s="87">
        <v>0.12059442492904995</v>
      </c>
      <c r="E46" s="87">
        <v>0.31763896161320077</v>
      </c>
      <c r="F46" s="87">
        <v>0.28966037244261761</v>
      </c>
      <c r="G46" s="87">
        <v>0.30593883087642548</v>
      </c>
      <c r="H46" s="87">
        <v>0.33552740287165084</v>
      </c>
      <c r="I46" s="87">
        <v>0.24659232127852354</v>
      </c>
      <c r="J46" s="87">
        <v>0.21537625238532848</v>
      </c>
      <c r="K46" s="87">
        <v>0.12300882486838371</v>
      </c>
      <c r="L46" s="87">
        <v>0.20218444552219555</v>
      </c>
      <c r="M46" s="87">
        <v>0.12444354978563607</v>
      </c>
      <c r="N46" s="87">
        <v>0.11033749705991536</v>
      </c>
      <c r="O46" s="87">
        <v>0.22083143690774323</v>
      </c>
      <c r="P46" s="87">
        <v>0.1259405591591935</v>
      </c>
      <c r="Q46" s="87">
        <v>0.34600607941711375</v>
      </c>
    </row>
    <row r="47" spans="1:17" x14ac:dyDescent="0.25">
      <c r="A47" s="150" t="s">
        <v>29</v>
      </c>
      <c r="B47" s="87">
        <v>5.7336179850579212</v>
      </c>
      <c r="C47" s="87">
        <v>5.7738972396865655</v>
      </c>
      <c r="D47" s="87">
        <v>5.7998882351661916</v>
      </c>
      <c r="E47" s="87">
        <v>6.407433946861814</v>
      </c>
      <c r="F47" s="87">
        <v>6.2903633738958655</v>
      </c>
      <c r="G47" s="87">
        <v>5.8169974968377058</v>
      </c>
      <c r="H47" s="87">
        <v>6.0187120612556075</v>
      </c>
      <c r="I47" s="87">
        <v>4.5933873079460072</v>
      </c>
      <c r="J47" s="87">
        <v>4.2155263237839771</v>
      </c>
      <c r="K47" s="87">
        <v>3.6620367506837597</v>
      </c>
      <c r="L47" s="87">
        <v>3.5800572999575881</v>
      </c>
      <c r="M47" s="87">
        <v>2.7328502611413685</v>
      </c>
      <c r="N47" s="87">
        <v>2.5202469123796423</v>
      </c>
      <c r="O47" s="87">
        <v>2.0355519467320002</v>
      </c>
      <c r="P47" s="87">
        <v>1.2877879489394328</v>
      </c>
      <c r="Q47" s="87">
        <v>1.149329641679576</v>
      </c>
    </row>
    <row r="48" spans="1:17" x14ac:dyDescent="0.25">
      <c r="A48" s="150" t="s">
        <v>28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26</v>
      </c>
      <c r="B49" s="87">
        <v>0.46524620939764894</v>
      </c>
      <c r="C49" s="87">
        <v>0.77433256278333717</v>
      </c>
      <c r="D49" s="87">
        <v>0.47855697084111409</v>
      </c>
      <c r="E49" s="87">
        <v>0.77810207253779307</v>
      </c>
      <c r="F49" s="87">
        <v>0.51171204762774158</v>
      </c>
      <c r="G49" s="87">
        <v>0.42903484382955581</v>
      </c>
      <c r="H49" s="87">
        <v>0.39995046108282006</v>
      </c>
      <c r="I49" s="87">
        <v>0.2740647674643934</v>
      </c>
      <c r="J49" s="87">
        <v>0.28222861450935305</v>
      </c>
      <c r="K49" s="87">
        <v>0.22729402708744481</v>
      </c>
      <c r="L49" s="87">
        <v>0.19131650643339781</v>
      </c>
      <c r="M49" s="87">
        <v>0.18342796343125173</v>
      </c>
      <c r="N49" s="87">
        <v>0.23627758429588516</v>
      </c>
      <c r="O49" s="87">
        <v>0.19868334106829588</v>
      </c>
      <c r="P49" s="87">
        <v>0.19157540199782655</v>
      </c>
      <c r="Q49" s="87">
        <v>0.26964102650858818</v>
      </c>
    </row>
    <row r="50" spans="1:17" x14ac:dyDescent="0.25">
      <c r="A50" s="150" t="s">
        <v>25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86</v>
      </c>
      <c r="B51" s="87">
        <v>19.031540332958034</v>
      </c>
      <c r="C51" s="87">
        <v>17.434136093118848</v>
      </c>
      <c r="D51" s="87">
        <v>16.90661435704213</v>
      </c>
      <c r="E51" s="87">
        <v>15.926945209443758</v>
      </c>
      <c r="F51" s="87">
        <v>15.808421574943079</v>
      </c>
      <c r="G51" s="87">
        <v>17.047896376107662</v>
      </c>
      <c r="H51" s="87">
        <v>19.916128955005473</v>
      </c>
      <c r="I51" s="87">
        <v>21.008569600294592</v>
      </c>
      <c r="J51" s="87">
        <v>20.717009957963526</v>
      </c>
      <c r="K51" s="87">
        <v>22.425648650951782</v>
      </c>
      <c r="L51" s="87">
        <v>23.665690985196438</v>
      </c>
      <c r="M51" s="87">
        <v>23.237419466397348</v>
      </c>
      <c r="N51" s="87">
        <v>23.865076870622012</v>
      </c>
      <c r="O51" s="87">
        <v>19.066785446329195</v>
      </c>
      <c r="P51" s="87">
        <v>26.496843189024155</v>
      </c>
      <c r="Q51" s="87">
        <v>27.270541986902884</v>
      </c>
    </row>
    <row r="52" spans="1:17" x14ac:dyDescent="0.25">
      <c r="A52" s="150" t="s">
        <v>22</v>
      </c>
      <c r="B52" s="87">
        <v>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0</v>
      </c>
      <c r="I52" s="87">
        <v>0</v>
      </c>
      <c r="J52" s="87">
        <v>0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7">
        <v>0</v>
      </c>
    </row>
    <row r="53" spans="1:17" x14ac:dyDescent="0.25">
      <c r="A53" s="152" t="s">
        <v>246</v>
      </c>
      <c r="B53" s="151">
        <v>40.671584382169968</v>
      </c>
      <c r="C53" s="151">
        <v>44.609721250141916</v>
      </c>
      <c r="D53" s="151">
        <v>43.084546971004109</v>
      </c>
      <c r="E53" s="151">
        <v>43.092847838676342</v>
      </c>
      <c r="F53" s="151">
        <v>46.446497262771253</v>
      </c>
      <c r="G53" s="151">
        <v>45.853698140790776</v>
      </c>
      <c r="H53" s="151">
        <v>46.694404213811637</v>
      </c>
      <c r="I53" s="151">
        <v>44.809439273771886</v>
      </c>
      <c r="J53" s="151">
        <v>49.037926477891538</v>
      </c>
      <c r="K53" s="151">
        <v>36.961186613313473</v>
      </c>
      <c r="L53" s="151">
        <v>37.625966221344335</v>
      </c>
      <c r="M53" s="151">
        <v>39.542642382930111</v>
      </c>
      <c r="N53" s="151">
        <v>42.669505885209432</v>
      </c>
      <c r="O53" s="151">
        <v>21.250710184100718</v>
      </c>
      <c r="P53" s="151">
        <v>41.600822296433712</v>
      </c>
      <c r="Q53" s="151">
        <v>33.336885121268402</v>
      </c>
    </row>
    <row r="54" spans="1:17" x14ac:dyDescent="0.25">
      <c r="A54" s="156" t="s">
        <v>237</v>
      </c>
      <c r="B54" s="204">
        <v>928.47743619531514</v>
      </c>
      <c r="C54" s="204">
        <v>883.84065750778768</v>
      </c>
      <c r="D54" s="204">
        <v>860.92575910950984</v>
      </c>
      <c r="E54" s="204">
        <v>866.70259423832726</v>
      </c>
      <c r="F54" s="204">
        <v>861.9005582741828</v>
      </c>
      <c r="G54" s="204">
        <v>884.809609573226</v>
      </c>
      <c r="H54" s="204">
        <v>984.63031611830456</v>
      </c>
      <c r="I54" s="204">
        <v>963.7720860143977</v>
      </c>
      <c r="J54" s="204">
        <v>945.94319354607944</v>
      </c>
      <c r="K54" s="204">
        <v>950.99221843476982</v>
      </c>
      <c r="L54" s="204">
        <v>990.160735202193</v>
      </c>
      <c r="M54" s="204">
        <v>948.17870865588918</v>
      </c>
      <c r="N54" s="204">
        <v>969.36422498865886</v>
      </c>
      <c r="O54" s="204">
        <v>761.03679248985111</v>
      </c>
      <c r="P54" s="204">
        <v>1013.6021697046091</v>
      </c>
      <c r="Q54" s="204">
        <v>1025.2364777567648</v>
      </c>
    </row>
    <row r="55" spans="1:17" x14ac:dyDescent="0.25">
      <c r="A55" s="152" t="s">
        <v>245</v>
      </c>
      <c r="B55" s="151">
        <v>844.31846951024136</v>
      </c>
      <c r="C55" s="151">
        <v>791.53276978834651</v>
      </c>
      <c r="D55" s="151">
        <v>771.77381166868645</v>
      </c>
      <c r="E55" s="151">
        <v>777.5334703718371</v>
      </c>
      <c r="F55" s="151">
        <v>765.79195382331818</v>
      </c>
      <c r="G55" s="151">
        <v>789.92764436731704</v>
      </c>
      <c r="H55" s="151">
        <v>888.00873453240729</v>
      </c>
      <c r="I55" s="151">
        <v>871.05093525757036</v>
      </c>
      <c r="J55" s="151">
        <v>844.47231938541597</v>
      </c>
      <c r="K55" s="151">
        <v>874.51092762490623</v>
      </c>
      <c r="L55" s="151">
        <v>912.30386078192771</v>
      </c>
      <c r="M55" s="151">
        <v>866.35578551440199</v>
      </c>
      <c r="N55" s="151">
        <v>881.07109407644953</v>
      </c>
      <c r="O55" s="151">
        <v>717.06413104610556</v>
      </c>
      <c r="P55" s="151">
        <v>927.52039367101838</v>
      </c>
      <c r="Q55" s="151">
        <v>956.25470960280757</v>
      </c>
    </row>
    <row r="56" spans="1:17" x14ac:dyDescent="0.25">
      <c r="A56" s="150" t="s">
        <v>33</v>
      </c>
      <c r="B56" s="87">
        <v>8.4686762602087864</v>
      </c>
      <c r="C56" s="87">
        <v>4.0864580321276716</v>
      </c>
      <c r="D56" s="87">
        <v>4.0867517346730047</v>
      </c>
      <c r="E56" s="87">
        <v>3.0341435484064876</v>
      </c>
      <c r="F56" s="87">
        <v>6.8704656123513201</v>
      </c>
      <c r="G56" s="87">
        <v>9.6954589876829029</v>
      </c>
      <c r="H56" s="87">
        <v>9.7155659858074692</v>
      </c>
      <c r="I56" s="87">
        <v>9.8963637302355316</v>
      </c>
      <c r="J56" s="87">
        <v>5.3167912709849814</v>
      </c>
      <c r="K56" s="87">
        <v>4.4765499464832095</v>
      </c>
      <c r="L56" s="87">
        <v>3.1658439302168651</v>
      </c>
      <c r="M56" s="87">
        <v>1.5874472734978855</v>
      </c>
      <c r="N56" s="87">
        <v>3.2088239489620718</v>
      </c>
      <c r="O56" s="87">
        <v>4.1242411453943175</v>
      </c>
      <c r="P56" s="87">
        <v>4.9851547022230456</v>
      </c>
      <c r="Q56" s="87">
        <v>3.4959184163663926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22.476179258070434</v>
      </c>
      <c r="C58" s="87">
        <v>21.354610217720641</v>
      </c>
      <c r="D58" s="87">
        <v>27.389815609990848</v>
      </c>
      <c r="E58" s="87">
        <v>30.24845018539845</v>
      </c>
      <c r="F58" s="87">
        <v>31.504724727965428</v>
      </c>
      <c r="G58" s="87">
        <v>30.589333866002942</v>
      </c>
      <c r="H58" s="87">
        <v>31.118333527987978</v>
      </c>
      <c r="I58" s="87">
        <v>31.377421034916903</v>
      </c>
      <c r="J58" s="87">
        <v>31.374573981090844</v>
      </c>
      <c r="K58" s="87">
        <v>30.239456681991324</v>
      </c>
      <c r="L58" s="87">
        <v>31.185394025875752</v>
      </c>
      <c r="M58" s="87">
        <v>30.050910593373157</v>
      </c>
      <c r="N58" s="87">
        <v>28.730094436132834</v>
      </c>
      <c r="O58" s="87">
        <v>29.304585644234116</v>
      </c>
      <c r="P58" s="87">
        <v>29.878801702611128</v>
      </c>
      <c r="Q58" s="87">
        <v>30.45407844324021</v>
      </c>
    </row>
    <row r="59" spans="1:17" x14ac:dyDescent="0.25">
      <c r="A59" s="150" t="s">
        <v>125</v>
      </c>
      <c r="B59" s="87">
        <v>11.937234885882773</v>
      </c>
      <c r="C59" s="87">
        <v>4.2989025021496001</v>
      </c>
      <c r="D59" s="87">
        <v>3.8306464389227637</v>
      </c>
      <c r="E59" s="87">
        <v>10.089708192419318</v>
      </c>
      <c r="F59" s="87">
        <v>9.200976536412556</v>
      </c>
      <c r="G59" s="87">
        <v>9.7180569807805703</v>
      </c>
      <c r="H59" s="87">
        <v>10.657929267687734</v>
      </c>
      <c r="I59" s="87">
        <v>7.8329325582589862</v>
      </c>
      <c r="J59" s="87">
        <v>6.8413633110633754</v>
      </c>
      <c r="K59" s="87">
        <v>3.907339142878071</v>
      </c>
      <c r="L59" s="87">
        <v>6.4223294459991553</v>
      </c>
      <c r="M59" s="87">
        <v>3.9529127578966765</v>
      </c>
      <c r="N59" s="87">
        <v>3.5048381419031935</v>
      </c>
      <c r="O59" s="87">
        <v>7.0146456429518445</v>
      </c>
      <c r="P59" s="87">
        <v>4.0004648203508522</v>
      </c>
      <c r="Q59" s="87">
        <v>10.990781346190671</v>
      </c>
    </row>
    <row r="60" spans="1:17" x14ac:dyDescent="0.25">
      <c r="A60" s="150" t="s">
        <v>29</v>
      </c>
      <c r="B60" s="87">
        <v>182.12668893713399</v>
      </c>
      <c r="C60" s="87">
        <v>183.4061476135733</v>
      </c>
      <c r="D60" s="87">
        <v>184.23174394057321</v>
      </c>
      <c r="E60" s="87">
        <v>203.5302547826694</v>
      </c>
      <c r="F60" s="87">
        <v>199.81154246492753</v>
      </c>
      <c r="G60" s="87">
        <v>184.77521460543306</v>
      </c>
      <c r="H60" s="87">
        <v>191.18261841635461</v>
      </c>
      <c r="I60" s="87">
        <v>145.90759684063792</v>
      </c>
      <c r="J60" s="87">
        <v>133.90495381431458</v>
      </c>
      <c r="K60" s="87">
        <v>116.32352031583707</v>
      </c>
      <c r="L60" s="87">
        <v>113.7194671751234</v>
      </c>
      <c r="M60" s="87">
        <v>86.808184765667022</v>
      </c>
      <c r="N60" s="87">
        <v>80.054901922647502</v>
      </c>
      <c r="O60" s="87">
        <v>64.658708896192962</v>
      </c>
      <c r="P60" s="87">
        <v>40.906205436899661</v>
      </c>
      <c r="Q60" s="87">
        <v>36.508118029821837</v>
      </c>
    </row>
    <row r="61" spans="1:17" x14ac:dyDescent="0.25">
      <c r="A61" s="150" t="s">
        <v>28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14.778409004395908</v>
      </c>
      <c r="C62" s="87">
        <v>24.596446111941301</v>
      </c>
      <c r="D62" s="87">
        <v>15.201221426717742</v>
      </c>
      <c r="E62" s="87">
        <v>24.716183480612248</v>
      </c>
      <c r="F62" s="87">
        <v>16.25438268935179</v>
      </c>
      <c r="G62" s="87">
        <v>13.628165627527062</v>
      </c>
      <c r="H62" s="87">
        <v>12.704308763807227</v>
      </c>
      <c r="I62" s="87">
        <v>8.7055867312219064</v>
      </c>
      <c r="J62" s="87">
        <v>8.9649089314735662</v>
      </c>
      <c r="K62" s="87">
        <v>7.219927919248244</v>
      </c>
      <c r="L62" s="87">
        <v>6.0771125572961662</v>
      </c>
      <c r="M62" s="87">
        <v>5.8265353089927014</v>
      </c>
      <c r="N62" s="87">
        <v>7.5052879717516472</v>
      </c>
      <c r="O62" s="87">
        <v>6.3111178927576352</v>
      </c>
      <c r="P62" s="87">
        <v>6.0853362987544903</v>
      </c>
      <c r="Q62" s="87">
        <v>8.5650679008610364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604.53128116454945</v>
      </c>
      <c r="C64" s="87">
        <v>553.79020531083404</v>
      </c>
      <c r="D64" s="87">
        <v>537.03363251780888</v>
      </c>
      <c r="E64" s="87">
        <v>505.9147301823312</v>
      </c>
      <c r="F64" s="87">
        <v>502.14986179230959</v>
      </c>
      <c r="G64" s="87">
        <v>541.52141429989047</v>
      </c>
      <c r="H64" s="87">
        <v>632.6299785707622</v>
      </c>
      <c r="I64" s="87">
        <v>667.33103436229908</v>
      </c>
      <c r="J64" s="87">
        <v>658.06972807648867</v>
      </c>
      <c r="K64" s="87">
        <v>712.34413361846828</v>
      </c>
      <c r="L64" s="87">
        <v>751.73371364741638</v>
      </c>
      <c r="M64" s="87">
        <v>738.12979481497462</v>
      </c>
      <c r="N64" s="87">
        <v>758.06714765505228</v>
      </c>
      <c r="O64" s="87">
        <v>605.65083182457465</v>
      </c>
      <c r="P64" s="87">
        <v>841.6644307101792</v>
      </c>
      <c r="Q64" s="87">
        <v>866.24074546632744</v>
      </c>
    </row>
    <row r="65" spans="1:17" x14ac:dyDescent="0.25">
      <c r="A65" s="150" t="s">
        <v>22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2" t="s">
        <v>244</v>
      </c>
      <c r="B66" s="151">
        <v>84.158966685073779</v>
      </c>
      <c r="C66" s="151">
        <v>92.307887719441183</v>
      </c>
      <c r="D66" s="151">
        <v>89.151947440823434</v>
      </c>
      <c r="E66" s="151">
        <v>89.169123866490125</v>
      </c>
      <c r="F66" s="151">
        <v>96.108604450864647</v>
      </c>
      <c r="G66" s="151">
        <v>94.881965205908983</v>
      </c>
      <c r="H66" s="151">
        <v>96.621581585897303</v>
      </c>
      <c r="I66" s="151">
        <v>92.721150756827313</v>
      </c>
      <c r="J66" s="151">
        <v>101.47087416066348</v>
      </c>
      <c r="K66" s="151">
        <v>76.481290809863566</v>
      </c>
      <c r="L66" s="151">
        <v>77.856874420265271</v>
      </c>
      <c r="M66" s="151">
        <v>81.822923141487152</v>
      </c>
      <c r="N66" s="151">
        <v>88.293130912209335</v>
      </c>
      <c r="O66" s="151">
        <v>43.972661443745551</v>
      </c>
      <c r="P66" s="151">
        <v>86.081776033590742</v>
      </c>
      <c r="Q66" s="151">
        <v>68.981768153957262</v>
      </c>
    </row>
    <row r="67" spans="1:17" x14ac:dyDescent="0.25">
      <c r="A67" s="156" t="s">
        <v>236</v>
      </c>
      <c r="B67" s="204">
        <v>114.73628429157182</v>
      </c>
      <c r="C67" s="204">
        <v>110.58571151045072</v>
      </c>
      <c r="D67" s="204">
        <v>107.63321261315174</v>
      </c>
      <c r="E67" s="204">
        <v>108.29037864764796</v>
      </c>
      <c r="F67" s="204">
        <v>108.52268326167078</v>
      </c>
      <c r="G67" s="204">
        <v>110.98382276940215</v>
      </c>
      <c r="H67" s="204">
        <v>122.50085524604755</v>
      </c>
      <c r="I67" s="204">
        <v>119.69827885766509</v>
      </c>
      <c r="J67" s="204">
        <v>118.65568432092842</v>
      </c>
      <c r="K67" s="204">
        <v>116.43041217751386</v>
      </c>
      <c r="L67" s="204">
        <v>121.02715488527801</v>
      </c>
      <c r="M67" s="204">
        <v>116.7093638948726</v>
      </c>
      <c r="N67" s="204">
        <v>119.8367884894094</v>
      </c>
      <c r="O67" s="204">
        <v>91.244708518204163</v>
      </c>
      <c r="P67" s="204">
        <v>124.6069236475841</v>
      </c>
      <c r="Q67" s="204">
        <v>124.01195085125856</v>
      </c>
    </row>
    <row r="68" spans="1:17" x14ac:dyDescent="0.25">
      <c r="A68" s="152" t="s">
        <v>243</v>
      </c>
      <c r="B68" s="151">
        <v>95.767604180559772</v>
      </c>
      <c r="C68" s="151">
        <v>89.780337313955954</v>
      </c>
      <c r="D68" s="151">
        <v>87.539159193901924</v>
      </c>
      <c r="E68" s="151">
        <v>88.192453815324114</v>
      </c>
      <c r="F68" s="151">
        <v>86.860661429033769</v>
      </c>
      <c r="G68" s="151">
        <v>89.598274476848474</v>
      </c>
      <c r="H68" s="151">
        <v>100.723212944648</v>
      </c>
      <c r="I68" s="151">
        <v>98.799758860233652</v>
      </c>
      <c r="J68" s="151">
        <v>95.785054745105043</v>
      </c>
      <c r="K68" s="151">
        <v>99.192211698195393</v>
      </c>
      <c r="L68" s="151">
        <v>103.47891013498716</v>
      </c>
      <c r="M68" s="151">
        <v>98.267207153253935</v>
      </c>
      <c r="N68" s="151">
        <v>99.936304652189875</v>
      </c>
      <c r="O68" s="151">
        <v>81.333663012173986</v>
      </c>
      <c r="P68" s="151">
        <v>105.20485946731458</v>
      </c>
      <c r="Q68" s="151">
        <v>108.46407585772582</v>
      </c>
    </row>
    <row r="69" spans="1:17" x14ac:dyDescent="0.25">
      <c r="A69" s="150" t="s">
        <v>33</v>
      </c>
      <c r="B69" s="87">
        <v>0.96056744618108902</v>
      </c>
      <c r="C69" s="87">
        <v>0.46351028605151817</v>
      </c>
      <c r="D69" s="87">
        <v>0.46354359953466939</v>
      </c>
      <c r="E69" s="87">
        <v>0.34415054137018036</v>
      </c>
      <c r="F69" s="87">
        <v>0.77928892362318214</v>
      </c>
      <c r="G69" s="87">
        <v>1.0997164129547734</v>
      </c>
      <c r="H69" s="87">
        <v>1.1019970678346431</v>
      </c>
      <c r="I69" s="87">
        <v>1.122504219401715</v>
      </c>
      <c r="J69" s="87">
        <v>0.6030619728663521</v>
      </c>
      <c r="K69" s="87">
        <v>0.50775682263351229</v>
      </c>
      <c r="L69" s="87">
        <v>0.3590887791218203</v>
      </c>
      <c r="M69" s="87">
        <v>0.1800576768550842</v>
      </c>
      <c r="N69" s="87">
        <v>0.36396382754430895</v>
      </c>
      <c r="O69" s="87">
        <v>0.4677958706581517</v>
      </c>
      <c r="P69" s="87">
        <v>0.56544578798363243</v>
      </c>
      <c r="Q69" s="87">
        <v>0.39652778333785454</v>
      </c>
    </row>
    <row r="70" spans="1:17" x14ac:dyDescent="0.25">
      <c r="A70" s="150" t="s">
        <v>31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30</v>
      </c>
      <c r="B71" s="87">
        <v>2.5493814436237301</v>
      </c>
      <c r="C71" s="87">
        <v>2.4221664367322022</v>
      </c>
      <c r="D71" s="87">
        <v>3.1067151965035924</v>
      </c>
      <c r="E71" s="87">
        <v>3.4309584701030666</v>
      </c>
      <c r="F71" s="87">
        <v>3.5734525733108939</v>
      </c>
      <c r="G71" s="87">
        <v>3.4696235172086682</v>
      </c>
      <c r="H71" s="87">
        <v>3.529625793683822</v>
      </c>
      <c r="I71" s="87">
        <v>3.5590130340530743</v>
      </c>
      <c r="J71" s="87">
        <v>3.5586901043366939</v>
      </c>
      <c r="K71" s="87">
        <v>3.4299383736517943</v>
      </c>
      <c r="L71" s="87">
        <v>3.5372321927497961</v>
      </c>
      <c r="M71" s="87">
        <v>3.4085523589705664</v>
      </c>
      <c r="N71" s="87">
        <v>3.2587375633576601</v>
      </c>
      <c r="O71" s="87">
        <v>3.3238997605728517</v>
      </c>
      <c r="P71" s="87">
        <v>3.3890307486757991</v>
      </c>
      <c r="Q71" s="87">
        <v>3.4542820456453014</v>
      </c>
    </row>
    <row r="72" spans="1:17" x14ac:dyDescent="0.25">
      <c r="A72" s="150" t="s">
        <v>125</v>
      </c>
      <c r="B72" s="87">
        <v>1.3539919199265182</v>
      </c>
      <c r="C72" s="87">
        <v>0.48760699677159797</v>
      </c>
      <c r="D72" s="87">
        <v>0.43449461922966531</v>
      </c>
      <c r="E72" s="87">
        <v>1.1444344940475617</v>
      </c>
      <c r="F72" s="87">
        <v>1.0436292830653136</v>
      </c>
      <c r="G72" s="87">
        <v>1.1022796112459448</v>
      </c>
      <c r="H72" s="87">
        <v>1.2088854956405064</v>
      </c>
      <c r="I72" s="87">
        <v>0.88845762813585727</v>
      </c>
      <c r="J72" s="87">
        <v>0.77598796815302185</v>
      </c>
      <c r="K72" s="87">
        <v>0.44319356018755907</v>
      </c>
      <c r="L72" s="87">
        <v>0.728458664013793</v>
      </c>
      <c r="M72" s="87">
        <v>0.44836278966883591</v>
      </c>
      <c r="N72" s="87">
        <v>0.39753951146587152</v>
      </c>
      <c r="O72" s="87">
        <v>0.79564267709407499</v>
      </c>
      <c r="P72" s="87">
        <v>0.45375642638238844</v>
      </c>
      <c r="Q72" s="87">
        <v>1.2466395508410717</v>
      </c>
    </row>
    <row r="73" spans="1:17" x14ac:dyDescent="0.25">
      <c r="A73" s="150" t="s">
        <v>29</v>
      </c>
      <c r="B73" s="87">
        <v>20.657888328517512</v>
      </c>
      <c r="C73" s="87">
        <v>20.8030121135766</v>
      </c>
      <c r="D73" s="87">
        <v>20.896656141407608</v>
      </c>
      <c r="E73" s="87">
        <v>23.085607602663892</v>
      </c>
      <c r="F73" s="87">
        <v>22.66380921477187</v>
      </c>
      <c r="G73" s="87">
        <v>20.958299804782921</v>
      </c>
      <c r="H73" s="87">
        <v>21.685065514817996</v>
      </c>
      <c r="I73" s="87">
        <v>16.54970427127606</v>
      </c>
      <c r="J73" s="87">
        <v>15.188293372456979</v>
      </c>
      <c r="K73" s="87">
        <v>13.194102998787075</v>
      </c>
      <c r="L73" s="87">
        <v>12.898735860141311</v>
      </c>
      <c r="M73" s="87">
        <v>9.8462987349946385</v>
      </c>
      <c r="N73" s="87">
        <v>9.0803013754854778</v>
      </c>
      <c r="O73" s="87">
        <v>7.3339739257255907</v>
      </c>
      <c r="P73" s="87">
        <v>4.6398242277964883</v>
      </c>
      <c r="Q73" s="87">
        <v>4.140967091345531</v>
      </c>
    </row>
    <row r="74" spans="1:17" x14ac:dyDescent="0.25">
      <c r="A74" s="150" t="s">
        <v>28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26</v>
      </c>
      <c r="B75" s="87">
        <v>1.6762547250356468</v>
      </c>
      <c r="C75" s="87">
        <v>2.7898746747340826</v>
      </c>
      <c r="D75" s="87">
        <v>1.7242126155304849</v>
      </c>
      <c r="E75" s="87">
        <v>2.8034559966435193</v>
      </c>
      <c r="F75" s="87">
        <v>1.8436684068940687</v>
      </c>
      <c r="G75" s="87">
        <v>1.5457873049741346</v>
      </c>
      <c r="H75" s="87">
        <v>1.44099798478369</v>
      </c>
      <c r="I75" s="87">
        <v>0.98743923571729975</v>
      </c>
      <c r="J75" s="87">
        <v>1.0168530963939928</v>
      </c>
      <c r="K75" s="87">
        <v>0.81892700935917595</v>
      </c>
      <c r="L75" s="87">
        <v>0.68930211876738923</v>
      </c>
      <c r="M75" s="87">
        <v>0.66088016236259794</v>
      </c>
      <c r="N75" s="87">
        <v>0.85129423753664513</v>
      </c>
      <c r="O75" s="87">
        <v>0.71584439061371319</v>
      </c>
      <c r="P75" s="87">
        <v>0.69023490425687506</v>
      </c>
      <c r="Q75" s="87">
        <v>0.97150075727358975</v>
      </c>
    </row>
    <row r="76" spans="1:17" x14ac:dyDescent="0.25">
      <c r="A76" s="150" t="s">
        <v>25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86</v>
      </c>
      <c r="B77" s="87">
        <v>68.569520317275277</v>
      </c>
      <c r="C77" s="87">
        <v>62.814166806089951</v>
      </c>
      <c r="D77" s="87">
        <v>60.913537021695909</v>
      </c>
      <c r="E77" s="87">
        <v>57.383846710495902</v>
      </c>
      <c r="F77" s="87">
        <v>56.95681302736844</v>
      </c>
      <c r="G77" s="87">
        <v>61.42256782568203</v>
      </c>
      <c r="H77" s="87">
        <v>71.756641087887346</v>
      </c>
      <c r="I77" s="87">
        <v>75.692640471649653</v>
      </c>
      <c r="J77" s="87">
        <v>74.642168230898008</v>
      </c>
      <c r="K77" s="87">
        <v>80.798292933576278</v>
      </c>
      <c r="L77" s="87">
        <v>85.266092520193055</v>
      </c>
      <c r="M77" s="87">
        <v>83.723055430402212</v>
      </c>
      <c r="N77" s="87">
        <v>85.984468136799904</v>
      </c>
      <c r="O77" s="87">
        <v>68.696506387509601</v>
      </c>
      <c r="P77" s="87">
        <v>95.466567372219387</v>
      </c>
      <c r="Q77" s="87">
        <v>98.254158629282472</v>
      </c>
    </row>
    <row r="78" spans="1:17" x14ac:dyDescent="0.25">
      <c r="A78" s="150" t="s">
        <v>22</v>
      </c>
      <c r="B78" s="87">
        <v>0</v>
      </c>
      <c r="C78" s="87">
        <v>0</v>
      </c>
      <c r="D78" s="87">
        <v>0</v>
      </c>
      <c r="E78" s="87">
        <v>0</v>
      </c>
      <c r="F78" s="87">
        <v>0</v>
      </c>
      <c r="G78" s="87">
        <v>0</v>
      </c>
      <c r="H78" s="87">
        <v>0</v>
      </c>
      <c r="I78" s="87">
        <v>0</v>
      </c>
      <c r="J78" s="87">
        <v>0</v>
      </c>
      <c r="K78" s="87">
        <v>0</v>
      </c>
      <c r="L78" s="87">
        <v>0</v>
      </c>
      <c r="M78" s="87">
        <v>0</v>
      </c>
      <c r="N78" s="87">
        <v>0</v>
      </c>
      <c r="O78" s="87">
        <v>0</v>
      </c>
      <c r="P78" s="87">
        <v>0</v>
      </c>
      <c r="Q78" s="87">
        <v>0</v>
      </c>
    </row>
    <row r="79" spans="1:17" x14ac:dyDescent="0.25">
      <c r="A79" s="149" t="s">
        <v>242</v>
      </c>
      <c r="B79" s="148">
        <v>18.968680111012048</v>
      </c>
      <c r="C79" s="148">
        <v>20.805374196494771</v>
      </c>
      <c r="D79" s="148">
        <v>20.094053419249814</v>
      </c>
      <c r="E79" s="148">
        <v>20.097924832323837</v>
      </c>
      <c r="F79" s="148">
        <v>21.662021832637016</v>
      </c>
      <c r="G79" s="148">
        <v>21.385548292553679</v>
      </c>
      <c r="H79" s="148">
        <v>21.777642301399553</v>
      </c>
      <c r="I79" s="148">
        <v>20.898519997431428</v>
      </c>
      <c r="J79" s="148">
        <v>22.870629575823369</v>
      </c>
      <c r="K79" s="148">
        <v>17.238200479318472</v>
      </c>
      <c r="L79" s="148">
        <v>17.548244750290845</v>
      </c>
      <c r="M79" s="148">
        <v>18.44215674161866</v>
      </c>
      <c r="N79" s="148">
        <v>19.900483837219525</v>
      </c>
      <c r="O79" s="148">
        <v>9.9110455060301721</v>
      </c>
      <c r="P79" s="148">
        <v>19.402064180269512</v>
      </c>
      <c r="Q79" s="148">
        <v>15.547874993532742</v>
      </c>
    </row>
    <row r="80" spans="1:17" x14ac:dyDescent="0.25">
      <c r="A80" s="40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</row>
    <row r="81" spans="1:17" ht="12.75" x14ac:dyDescent="0.25">
      <c r="A81" s="97" t="s">
        <v>55</v>
      </c>
      <c r="B81" s="96">
        <v>24.45550601079826</v>
      </c>
      <c r="C81" s="96">
        <v>23.674833711876879</v>
      </c>
      <c r="D81" s="96">
        <v>21.219807520527485</v>
      </c>
      <c r="E81" s="96">
        <v>19.578334081447672</v>
      </c>
      <c r="F81" s="96">
        <v>18.969698477454426</v>
      </c>
      <c r="G81" s="96">
        <v>18.727137904492878</v>
      </c>
      <c r="H81" s="96">
        <v>19.809781179822394</v>
      </c>
      <c r="I81" s="96">
        <v>19.979134768877415</v>
      </c>
      <c r="J81" s="96">
        <v>19.300718816037087</v>
      </c>
      <c r="K81" s="96">
        <v>18.23832986402347</v>
      </c>
      <c r="L81" s="96">
        <v>15.302535674694351</v>
      </c>
      <c r="M81" s="96">
        <v>14.760121873816427</v>
      </c>
      <c r="N81" s="96">
        <v>14.802804249846766</v>
      </c>
      <c r="O81" s="96">
        <v>11.093169215965599</v>
      </c>
      <c r="P81" s="96">
        <v>12.891107559882123</v>
      </c>
      <c r="Q81" s="96">
        <v>12.233279212020928</v>
      </c>
    </row>
    <row r="82" spans="1:17" x14ac:dyDescent="0.25">
      <c r="A82" s="132" t="s">
        <v>83</v>
      </c>
      <c r="B82" s="160">
        <v>0.65419536284178192</v>
      </c>
      <c r="C82" s="160">
        <v>0.63327528506165986</v>
      </c>
      <c r="D82" s="160">
        <v>0.56733659021698746</v>
      </c>
      <c r="E82" s="160">
        <v>0.52394424495529368</v>
      </c>
      <c r="F82" s="160">
        <v>0.50739110751045868</v>
      </c>
      <c r="G82" s="160">
        <v>0.50085250871824671</v>
      </c>
      <c r="H82" s="160">
        <v>0.52978793182157458</v>
      </c>
      <c r="I82" s="160">
        <v>0.53409494121783918</v>
      </c>
      <c r="J82" s="160">
        <v>0.51593417778732631</v>
      </c>
      <c r="K82" s="160">
        <v>0.48742702561420886</v>
      </c>
      <c r="L82" s="160">
        <v>0.40900746381402736</v>
      </c>
      <c r="M82" s="160">
        <v>0.39443480250098434</v>
      </c>
      <c r="N82" s="160">
        <v>0.39559053774977926</v>
      </c>
      <c r="O82" s="160">
        <v>0.29652718195997152</v>
      </c>
      <c r="P82" s="160">
        <v>0.34450557231180062</v>
      </c>
      <c r="Q82" s="160">
        <v>0.32716456654827963</v>
      </c>
    </row>
    <row r="83" spans="1:17" x14ac:dyDescent="0.25">
      <c r="A83" s="76" t="s">
        <v>82</v>
      </c>
      <c r="B83" s="159">
        <v>7.5599532330069913E-2</v>
      </c>
      <c r="C83" s="159">
        <v>7.3181985238913852E-2</v>
      </c>
      <c r="D83" s="159">
        <v>6.5562037474291693E-2</v>
      </c>
      <c r="E83" s="159">
        <v>6.0547570550773699E-2</v>
      </c>
      <c r="F83" s="159">
        <v>5.8634671865602866E-2</v>
      </c>
      <c r="G83" s="159">
        <v>5.7879064230846926E-2</v>
      </c>
      <c r="H83" s="159">
        <v>6.1222873402593303E-2</v>
      </c>
      <c r="I83" s="159">
        <v>6.172059612365384E-2</v>
      </c>
      <c r="J83" s="159">
        <v>5.9621918419581151E-2</v>
      </c>
      <c r="K83" s="159">
        <v>5.6327600705392396E-2</v>
      </c>
      <c r="L83" s="159">
        <v>4.7265350291586662E-2</v>
      </c>
      <c r="M83" s="159">
        <v>4.5581317596391606E-2</v>
      </c>
      <c r="N83" s="159">
        <v>4.5714875627018293E-2</v>
      </c>
      <c r="O83" s="159">
        <v>3.4267005779356235E-2</v>
      </c>
      <c r="P83" s="159">
        <v>3.9811441094201233E-2</v>
      </c>
      <c r="Q83" s="159">
        <v>3.7807495483580492E-2</v>
      </c>
    </row>
    <row r="84" spans="1:17" x14ac:dyDescent="0.25">
      <c r="A84" s="76" t="s">
        <v>81</v>
      </c>
      <c r="B84" s="159">
        <v>3.2958705197096299</v>
      </c>
      <c r="C84" s="159">
        <v>3.190474071581316</v>
      </c>
      <c r="D84" s="159">
        <v>2.8582714715771864</v>
      </c>
      <c r="E84" s="159">
        <v>2.639658562265466</v>
      </c>
      <c r="F84" s="159">
        <v>2.5562629883865231</v>
      </c>
      <c r="G84" s="159">
        <v>2.523321185030035</v>
      </c>
      <c r="H84" s="159">
        <v>2.6690993629237365</v>
      </c>
      <c r="I84" s="159">
        <v>2.6907983019617583</v>
      </c>
      <c r="J84" s="159">
        <v>2.5993034241227604</v>
      </c>
      <c r="K84" s="159">
        <v>2.4556828976180847</v>
      </c>
      <c r="L84" s="159">
        <v>2.0606010358588862</v>
      </c>
      <c r="M84" s="159">
        <v>1.9871832045145399</v>
      </c>
      <c r="N84" s="159">
        <v>1.9930058592618087</v>
      </c>
      <c r="O84" s="159">
        <v>1.4939194815888786</v>
      </c>
      <c r="P84" s="159">
        <v>1.7356371263866119</v>
      </c>
      <c r="Q84" s="159">
        <v>1.6482722306315711</v>
      </c>
    </row>
    <row r="85" spans="1:17" x14ac:dyDescent="0.25">
      <c r="A85" s="76" t="s">
        <v>80</v>
      </c>
      <c r="B85" s="159">
        <v>1.022546126799905</v>
      </c>
      <c r="C85" s="159">
        <v>0.98984680527996582</v>
      </c>
      <c r="D85" s="159">
        <v>0.88678071699898331</v>
      </c>
      <c r="E85" s="159">
        <v>0.81895590945622432</v>
      </c>
      <c r="F85" s="159">
        <v>0.7930823745123573</v>
      </c>
      <c r="G85" s="159">
        <v>0.78286215705219164</v>
      </c>
      <c r="H85" s="159">
        <v>0.82808993838817846</v>
      </c>
      <c r="I85" s="159">
        <v>0.83482204935440396</v>
      </c>
      <c r="J85" s="159">
        <v>0.80643569970965501</v>
      </c>
      <c r="K85" s="159">
        <v>0.76187733122154511</v>
      </c>
      <c r="L85" s="159">
        <v>0.639302908138215</v>
      </c>
      <c r="M85" s="159">
        <v>0.61652497477273061</v>
      </c>
      <c r="N85" s="159">
        <v>0.61833145746794216</v>
      </c>
      <c r="O85" s="159">
        <v>0.46348956080477749</v>
      </c>
      <c r="P85" s="159">
        <v>0.53848262864194885</v>
      </c>
      <c r="Q85" s="159">
        <v>0.51137760881839556</v>
      </c>
    </row>
    <row r="86" spans="1:17" x14ac:dyDescent="0.25">
      <c r="A86" s="129" t="s">
        <v>79</v>
      </c>
      <c r="B86" s="158">
        <v>6.293975427802561</v>
      </c>
      <c r="C86" s="158">
        <v>6.0940786188692169</v>
      </c>
      <c r="D86" s="158">
        <v>5.4696181744585779</v>
      </c>
      <c r="E86" s="158">
        <v>5.032787033842685</v>
      </c>
      <c r="F86" s="158">
        <v>4.8836935315283379</v>
      </c>
      <c r="G86" s="158">
        <v>4.8226551286703074</v>
      </c>
      <c r="H86" s="158">
        <v>5.1020038509167378</v>
      </c>
      <c r="I86" s="158">
        <v>5.1517878323063737</v>
      </c>
      <c r="J86" s="158">
        <v>4.9775443013264846</v>
      </c>
      <c r="K86" s="158">
        <v>4.7065604026553158</v>
      </c>
      <c r="L86" s="158">
        <v>3.9478211893082995</v>
      </c>
      <c r="M86" s="158">
        <v>3.8099682415718528</v>
      </c>
      <c r="N86" s="158">
        <v>3.8205655215298888</v>
      </c>
      <c r="O86" s="158">
        <v>2.8610908648415827</v>
      </c>
      <c r="P86" s="158">
        <v>3.32707081652415</v>
      </c>
      <c r="Q86" s="158">
        <v>3.150657080264629</v>
      </c>
    </row>
    <row r="87" spans="1:17" x14ac:dyDescent="0.25">
      <c r="A87" s="92" t="s">
        <v>125</v>
      </c>
      <c r="B87" s="91">
        <v>5.6359937261418275E-2</v>
      </c>
      <c r="C87" s="91">
        <v>1.9874509435414522E-2</v>
      </c>
      <c r="D87" s="91">
        <v>1.6353622228932801E-2</v>
      </c>
      <c r="E87" s="91">
        <v>3.918535743866438E-2</v>
      </c>
      <c r="F87" s="91">
        <v>3.4082427923293503E-2</v>
      </c>
      <c r="G87" s="91">
        <v>3.5336300264025934E-2</v>
      </c>
      <c r="H87" s="91">
        <v>3.9251723685686725E-2</v>
      </c>
      <c r="I87" s="91">
        <v>2.8373681093501978E-2</v>
      </c>
      <c r="J87" s="91">
        <v>2.4162821343831652E-2</v>
      </c>
      <c r="K87" s="91">
        <v>1.4435694414240721E-2</v>
      </c>
      <c r="L87" s="91">
        <v>1.9041901961035966E-2</v>
      </c>
      <c r="M87" s="91">
        <v>1.1406168065426391E-2</v>
      </c>
      <c r="N87" s="91">
        <v>9.9407942571246421E-3</v>
      </c>
      <c r="O87" s="91">
        <v>1.578206571078359E-2</v>
      </c>
      <c r="P87" s="91">
        <v>1.0601222878319674E-2</v>
      </c>
      <c r="Q87" s="91">
        <v>2.8705240516190333E-2</v>
      </c>
    </row>
    <row r="88" spans="1:17" x14ac:dyDescent="0.25">
      <c r="A88" s="92" t="s">
        <v>26</v>
      </c>
      <c r="B88" s="91">
        <v>7.3020727581063025E-2</v>
      </c>
      <c r="C88" s="91">
        <v>0.11900436631172205</v>
      </c>
      <c r="D88" s="91">
        <v>6.791599844073376E-2</v>
      </c>
      <c r="E88" s="91">
        <v>0.10045656635274121</v>
      </c>
      <c r="F88" s="91">
        <v>6.3011351515183181E-2</v>
      </c>
      <c r="G88" s="91">
        <v>5.1859789671729925E-2</v>
      </c>
      <c r="H88" s="91">
        <v>4.8965326203882845E-2</v>
      </c>
      <c r="I88" s="91">
        <v>3.3002060422697703E-2</v>
      </c>
      <c r="J88" s="91">
        <v>3.3136190881805888E-2</v>
      </c>
      <c r="K88" s="91">
        <v>2.7915225877531234E-2</v>
      </c>
      <c r="L88" s="91">
        <v>1.8856745420478025E-2</v>
      </c>
      <c r="M88" s="91">
        <v>1.7594812059743215E-2</v>
      </c>
      <c r="N88" s="91">
        <v>2.2277794417958706E-2</v>
      </c>
      <c r="O88" s="91">
        <v>1.4859907842466363E-2</v>
      </c>
      <c r="P88" s="91">
        <v>1.6876477552522202E-2</v>
      </c>
      <c r="Q88" s="91">
        <v>2.3410740174813271E-2</v>
      </c>
    </row>
    <row r="89" spans="1:17" x14ac:dyDescent="0.25">
      <c r="A89" s="92" t="s">
        <v>126</v>
      </c>
      <c r="B89" s="91">
        <v>0</v>
      </c>
      <c r="C89" s="91">
        <v>0</v>
      </c>
      <c r="D89" s="91">
        <v>0</v>
      </c>
      <c r="E89" s="91">
        <v>0</v>
      </c>
      <c r="F89" s="91">
        <v>0</v>
      </c>
      <c r="G89" s="91">
        <v>0</v>
      </c>
      <c r="H89" s="91">
        <v>0</v>
      </c>
      <c r="I89" s="91">
        <v>0</v>
      </c>
      <c r="J89" s="91">
        <v>0</v>
      </c>
      <c r="K89" s="91">
        <v>0</v>
      </c>
      <c r="L89" s="91">
        <v>0</v>
      </c>
      <c r="M89" s="91">
        <v>0</v>
      </c>
      <c r="N89" s="91">
        <v>0</v>
      </c>
      <c r="O89" s="91">
        <v>0</v>
      </c>
      <c r="P89" s="91">
        <v>0</v>
      </c>
      <c r="Q89" s="91">
        <v>0</v>
      </c>
    </row>
    <row r="90" spans="1:17" x14ac:dyDescent="0.25">
      <c r="A90" s="92" t="s">
        <v>21</v>
      </c>
      <c r="B90" s="157">
        <v>6.1645947629600801</v>
      </c>
      <c r="C90" s="157">
        <v>5.9551997431220807</v>
      </c>
      <c r="D90" s="157">
        <v>5.3853485537889112</v>
      </c>
      <c r="E90" s="157">
        <v>4.8931451100512797</v>
      </c>
      <c r="F90" s="157">
        <v>4.7865997520898613</v>
      </c>
      <c r="G90" s="157">
        <v>4.7354590387345512</v>
      </c>
      <c r="H90" s="157">
        <v>5.0137868010271678</v>
      </c>
      <c r="I90" s="157">
        <v>5.0904120907901742</v>
      </c>
      <c r="J90" s="157">
        <v>4.9202452891008468</v>
      </c>
      <c r="K90" s="157">
        <v>4.6642094823635443</v>
      </c>
      <c r="L90" s="157">
        <v>3.9099225419267856</v>
      </c>
      <c r="M90" s="157">
        <v>3.7809672614466829</v>
      </c>
      <c r="N90" s="157">
        <v>3.7883469328548056</v>
      </c>
      <c r="O90" s="157">
        <v>2.8304488912883325</v>
      </c>
      <c r="P90" s="157">
        <v>3.2995931160933081</v>
      </c>
      <c r="Q90" s="157">
        <v>3.0985410995736253</v>
      </c>
    </row>
    <row r="91" spans="1:17" x14ac:dyDescent="0.25">
      <c r="A91" s="243" t="s">
        <v>235</v>
      </c>
      <c r="B91" s="242">
        <v>13.113319041314314</v>
      </c>
      <c r="C91" s="242">
        <v>12.693976945845808</v>
      </c>
      <c r="D91" s="242">
        <v>11.372238529801457</v>
      </c>
      <c r="E91" s="242">
        <v>10.502440760377231</v>
      </c>
      <c r="F91" s="242">
        <v>10.170633803651146</v>
      </c>
      <c r="G91" s="242">
        <v>10.039567860791252</v>
      </c>
      <c r="H91" s="242">
        <v>10.619577222369573</v>
      </c>
      <c r="I91" s="242">
        <v>10.705911047913386</v>
      </c>
      <c r="J91" s="242">
        <v>10.34187929467128</v>
      </c>
      <c r="K91" s="242">
        <v>9.7704546062089204</v>
      </c>
      <c r="L91" s="242">
        <v>8.1985377272833357</v>
      </c>
      <c r="M91" s="242">
        <v>7.9064293328599282</v>
      </c>
      <c r="N91" s="242">
        <v>7.9295959982103286</v>
      </c>
      <c r="O91" s="242">
        <v>5.9438751209910317</v>
      </c>
      <c r="P91" s="242">
        <v>6.9055999749234092</v>
      </c>
      <c r="Q91" s="242">
        <v>6.558000230274474</v>
      </c>
    </row>
    <row r="92" spans="1:17" x14ac:dyDescent="0.25">
      <c r="A92" s="40"/>
      <c r="B92" s="32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</row>
    <row r="93" spans="1:17" ht="12.75" x14ac:dyDescent="0.25">
      <c r="A93" s="80" t="s">
        <v>129</v>
      </c>
      <c r="B93" s="233"/>
      <c r="C93" s="233"/>
      <c r="D93" s="233"/>
      <c r="E93" s="233"/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  <c r="Q93" s="233"/>
    </row>
    <row r="94" spans="1:17" x14ac:dyDescent="0.25">
      <c r="A94" s="40"/>
      <c r="B94" s="32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</row>
    <row r="95" spans="1:17" x14ac:dyDescent="0.25">
      <c r="A95" s="78" t="s">
        <v>35</v>
      </c>
      <c r="B95" s="77">
        <f t="shared" ref="B95:Q95" si="0">SUM(B$96:B$101,B$103:B$105)</f>
        <v>1</v>
      </c>
      <c r="C95" s="77">
        <f t="shared" si="0"/>
        <v>1.0000000000000002</v>
      </c>
      <c r="D95" s="77">
        <f t="shared" si="0"/>
        <v>1</v>
      </c>
      <c r="E95" s="77">
        <f t="shared" si="0"/>
        <v>1</v>
      </c>
      <c r="F95" s="77">
        <f t="shared" si="0"/>
        <v>1</v>
      </c>
      <c r="G95" s="77">
        <f t="shared" si="0"/>
        <v>1</v>
      </c>
      <c r="H95" s="77">
        <f t="shared" si="0"/>
        <v>1</v>
      </c>
      <c r="I95" s="77">
        <f t="shared" si="0"/>
        <v>1</v>
      </c>
      <c r="J95" s="77">
        <f t="shared" si="0"/>
        <v>0.99999999999999989</v>
      </c>
      <c r="K95" s="77">
        <f t="shared" si="0"/>
        <v>1</v>
      </c>
      <c r="L95" s="77">
        <f t="shared" si="0"/>
        <v>1</v>
      </c>
      <c r="M95" s="77">
        <f t="shared" si="0"/>
        <v>1.0000000000000002</v>
      </c>
      <c r="N95" s="77">
        <f t="shared" si="0"/>
        <v>1</v>
      </c>
      <c r="O95" s="77">
        <f t="shared" si="0"/>
        <v>0.99999999999999989</v>
      </c>
      <c r="P95" s="77">
        <f t="shared" si="0"/>
        <v>1.0000000000000002</v>
      </c>
      <c r="Q95" s="77">
        <f t="shared" si="0"/>
        <v>1</v>
      </c>
    </row>
    <row r="96" spans="1:17" x14ac:dyDescent="0.25">
      <c r="A96" s="132" t="s">
        <v>83</v>
      </c>
      <c r="B96" s="240">
        <f t="shared" ref="B96:Q96" si="1">IF(B$6=0,0,B$6/B$5)</f>
        <v>3.8536872400989513E-3</v>
      </c>
      <c r="C96" s="240">
        <f t="shared" si="1"/>
        <v>3.8500602315749526E-3</v>
      </c>
      <c r="D96" s="240">
        <f t="shared" si="1"/>
        <v>3.8502049111411342E-3</v>
      </c>
      <c r="E96" s="240">
        <f t="shared" si="1"/>
        <v>3.8505224929884503E-3</v>
      </c>
      <c r="F96" s="240">
        <f t="shared" si="1"/>
        <v>3.8482221382716078E-3</v>
      </c>
      <c r="G96" s="240">
        <f t="shared" si="1"/>
        <v>3.8493227886630763E-3</v>
      </c>
      <c r="H96" s="240">
        <f t="shared" si="1"/>
        <v>3.8516864807037676E-3</v>
      </c>
      <c r="I96" s="240">
        <f t="shared" si="1"/>
        <v>3.8521170137029372E-3</v>
      </c>
      <c r="J96" s="240">
        <f t="shared" si="1"/>
        <v>3.8492542059720314E-3</v>
      </c>
      <c r="K96" s="240">
        <f t="shared" si="1"/>
        <v>3.8562063022509804E-3</v>
      </c>
      <c r="L96" s="240">
        <f t="shared" si="1"/>
        <v>3.8567062718860602E-3</v>
      </c>
      <c r="M96" s="240">
        <f t="shared" si="1"/>
        <v>3.854651255112061E-3</v>
      </c>
      <c r="N96" s="240">
        <f t="shared" si="1"/>
        <v>3.8534141249469099E-3</v>
      </c>
      <c r="O96" s="240">
        <f t="shared" si="1"/>
        <v>3.8623026778786432E-3</v>
      </c>
      <c r="P96" s="240">
        <f t="shared" si="1"/>
        <v>3.8550450947306175E-3</v>
      </c>
      <c r="Q96" s="240">
        <f t="shared" si="1"/>
        <v>3.8598829681045343E-3</v>
      </c>
    </row>
    <row r="97" spans="1:17" x14ac:dyDescent="0.25">
      <c r="A97" s="76" t="s">
        <v>82</v>
      </c>
      <c r="B97" s="239">
        <f t="shared" ref="B97:Q97" si="2">IF(B$7=0,0,B$7/B$5)</f>
        <v>1.4075005323690682E-3</v>
      </c>
      <c r="C97" s="239">
        <f t="shared" si="2"/>
        <v>1.4061758227830604E-3</v>
      </c>
      <c r="D97" s="239">
        <f t="shared" si="2"/>
        <v>1.406228664789621E-3</v>
      </c>
      <c r="E97" s="239">
        <f t="shared" si="2"/>
        <v>1.4063446567192505E-3</v>
      </c>
      <c r="F97" s="239">
        <f t="shared" si="2"/>
        <v>1.405504487217454E-3</v>
      </c>
      <c r="G97" s="239">
        <f t="shared" si="2"/>
        <v>1.4059064829984877E-3</v>
      </c>
      <c r="H97" s="239">
        <f t="shared" si="2"/>
        <v>1.4067697854925282E-3</v>
      </c>
      <c r="I97" s="239">
        <f t="shared" si="2"/>
        <v>1.4069270311089423E-3</v>
      </c>
      <c r="J97" s="239">
        <f t="shared" si="2"/>
        <v>1.4058814342158177E-3</v>
      </c>
      <c r="K97" s="239">
        <f t="shared" si="2"/>
        <v>1.4084205814283584E-3</v>
      </c>
      <c r="L97" s="239">
        <f t="shared" si="2"/>
        <v>1.4086031877177899E-3</v>
      </c>
      <c r="M97" s="239">
        <f t="shared" si="2"/>
        <v>1.4078526241605464E-3</v>
      </c>
      <c r="N97" s="239">
        <f t="shared" si="2"/>
        <v>1.4074007812221938E-3</v>
      </c>
      <c r="O97" s="239">
        <f t="shared" si="2"/>
        <v>1.4106471897146183E-3</v>
      </c>
      <c r="P97" s="239">
        <f t="shared" si="2"/>
        <v>1.4079964680789162E-3</v>
      </c>
      <c r="Q97" s="239">
        <f t="shared" si="2"/>
        <v>1.4097634275971847E-3</v>
      </c>
    </row>
    <row r="98" spans="1:17" x14ac:dyDescent="0.25">
      <c r="A98" s="76" t="s">
        <v>81</v>
      </c>
      <c r="B98" s="239">
        <f t="shared" ref="B98:Q98" si="3">IF(B$8=0,0,B$8/B$5)</f>
        <v>4.4369029867023228E-2</v>
      </c>
      <c r="C98" s="239">
        <f t="shared" si="3"/>
        <v>4.4327270679133057E-2</v>
      </c>
      <c r="D98" s="239">
        <f t="shared" si="3"/>
        <v>4.432893643236966E-2</v>
      </c>
      <c r="E98" s="239">
        <f t="shared" si="3"/>
        <v>4.4332592878155441E-2</v>
      </c>
      <c r="F98" s="239">
        <f t="shared" si="3"/>
        <v>4.4306107981801034E-2</v>
      </c>
      <c r="G98" s="239">
        <f t="shared" si="3"/>
        <v>4.4318780206361458E-2</v>
      </c>
      <c r="H98" s="239">
        <f t="shared" si="3"/>
        <v>4.4345994330449855E-2</v>
      </c>
      <c r="I98" s="239">
        <f t="shared" si="3"/>
        <v>4.4350951227652133E-2</v>
      </c>
      <c r="J98" s="239">
        <f t="shared" si="3"/>
        <v>4.4317990586634236E-2</v>
      </c>
      <c r="K98" s="239">
        <f t="shared" si="3"/>
        <v>4.4398032828835303E-2</v>
      </c>
      <c r="L98" s="239">
        <f t="shared" si="3"/>
        <v>4.440378917757077E-2</v>
      </c>
      <c r="M98" s="239">
        <f t="shared" si="3"/>
        <v>4.4380128954272402E-2</v>
      </c>
      <c r="N98" s="239">
        <f t="shared" si="3"/>
        <v>4.436588538393909E-2</v>
      </c>
      <c r="O98" s="239">
        <f t="shared" si="3"/>
        <v>4.4468222819732804E-2</v>
      </c>
      <c r="P98" s="239">
        <f t="shared" si="3"/>
        <v>4.4384663386028235E-2</v>
      </c>
      <c r="Q98" s="239">
        <f t="shared" si="3"/>
        <v>4.44403637412586E-2</v>
      </c>
    </row>
    <row r="99" spans="1:17" x14ac:dyDescent="0.25">
      <c r="A99" s="76" t="s">
        <v>80</v>
      </c>
      <c r="B99" s="239">
        <f t="shared" ref="B99:Q99" si="4">IF(B$9=0,0,B$9/B$5)</f>
        <v>1.5527172779171627E-2</v>
      </c>
      <c r="C99" s="239">
        <f t="shared" si="4"/>
        <v>1.5512558934166859E-2</v>
      </c>
      <c r="D99" s="239">
        <f t="shared" si="4"/>
        <v>1.5513141873176111E-2</v>
      </c>
      <c r="E99" s="239">
        <f t="shared" si="4"/>
        <v>1.5514421465397166E-2</v>
      </c>
      <c r="F99" s="239">
        <f t="shared" si="4"/>
        <v>1.5505152938161706E-2</v>
      </c>
      <c r="G99" s="239">
        <f t="shared" si="4"/>
        <v>1.5509587649058836E-2</v>
      </c>
      <c r="H99" s="239">
        <f t="shared" si="4"/>
        <v>1.551911137333274E-2</v>
      </c>
      <c r="I99" s="239">
        <f t="shared" si="4"/>
        <v>1.5520846065291053E-2</v>
      </c>
      <c r="J99" s="239">
        <f t="shared" si="4"/>
        <v>1.5509311317528234E-2</v>
      </c>
      <c r="K99" s="239">
        <f t="shared" si="4"/>
        <v>1.5537322516511239E-2</v>
      </c>
      <c r="L99" s="239">
        <f t="shared" si="4"/>
        <v>1.5539336980691791E-2</v>
      </c>
      <c r="M99" s="239">
        <f t="shared" si="4"/>
        <v>1.5531056962484302E-2</v>
      </c>
      <c r="N99" s="239">
        <f t="shared" si="4"/>
        <v>1.5526072350960889E-2</v>
      </c>
      <c r="O99" s="239">
        <f t="shared" si="4"/>
        <v>1.5561885868905926E-2</v>
      </c>
      <c r="P99" s="239">
        <f t="shared" si="4"/>
        <v>1.5532643810462253E-2</v>
      </c>
      <c r="Q99" s="239">
        <f t="shared" si="4"/>
        <v>1.5552136439490093E-2</v>
      </c>
    </row>
    <row r="100" spans="1:17" x14ac:dyDescent="0.25">
      <c r="A100" s="129" t="s">
        <v>79</v>
      </c>
      <c r="B100" s="238">
        <f t="shared" ref="B100:Q100" si="5">IF(B$10=0,0,B$10/B$5)</f>
        <v>1.6311601732722423E-2</v>
      </c>
      <c r="C100" s="238">
        <f t="shared" si="5"/>
        <v>1.6299924763288526E-2</v>
      </c>
      <c r="D100" s="238">
        <f t="shared" si="5"/>
        <v>1.6330618066008114E-2</v>
      </c>
      <c r="E100" s="238">
        <f t="shared" si="5"/>
        <v>1.6272178736020496E-2</v>
      </c>
      <c r="F100" s="238">
        <f t="shared" si="5"/>
        <v>1.6295520884458081E-2</v>
      </c>
      <c r="G100" s="238">
        <f t="shared" si="5"/>
        <v>1.6306593540409565E-2</v>
      </c>
      <c r="H100" s="238">
        <f t="shared" si="5"/>
        <v>1.6318950027451616E-2</v>
      </c>
      <c r="I100" s="238">
        <f t="shared" si="5"/>
        <v>1.6347130811717819E-2</v>
      </c>
      <c r="J100" s="238">
        <f t="shared" si="5"/>
        <v>1.6338041353467718E-2</v>
      </c>
      <c r="K100" s="238">
        <f t="shared" si="5"/>
        <v>1.6381620243164377E-2</v>
      </c>
      <c r="L100" s="238">
        <f t="shared" si="5"/>
        <v>1.6377415481564812E-2</v>
      </c>
      <c r="M100" s="238">
        <f t="shared" si="5"/>
        <v>1.6380750006713466E-2</v>
      </c>
      <c r="N100" s="238">
        <f t="shared" si="5"/>
        <v>1.6373065697089705E-2</v>
      </c>
      <c r="O100" s="238">
        <f t="shared" si="5"/>
        <v>1.6395173164406359E-2</v>
      </c>
      <c r="P100" s="238">
        <f t="shared" si="5"/>
        <v>1.6379393590613914E-2</v>
      </c>
      <c r="Q100" s="238">
        <f t="shared" si="5"/>
        <v>1.6353532366174723E-2</v>
      </c>
    </row>
    <row r="101" spans="1:17" x14ac:dyDescent="0.25">
      <c r="A101" s="127" t="s">
        <v>241</v>
      </c>
      <c r="B101" s="236">
        <f t="shared" ref="B101:Q101" si="6">IF(B$15=0,0,B$15/B$5)</f>
        <v>2.8072170573985644E-2</v>
      </c>
      <c r="C101" s="236">
        <f t="shared" si="6"/>
        <v>2.9141858236712375E-2</v>
      </c>
      <c r="D101" s="236">
        <f t="shared" si="6"/>
        <v>2.9068929035689989E-2</v>
      </c>
      <c r="E101" s="236">
        <f t="shared" si="6"/>
        <v>2.9044772642158847E-2</v>
      </c>
      <c r="F101" s="236">
        <f t="shared" si="6"/>
        <v>2.9687646287683861E-2</v>
      </c>
      <c r="G101" s="236">
        <f t="shared" si="6"/>
        <v>2.935403099713195E-2</v>
      </c>
      <c r="H101" s="236">
        <f t="shared" si="6"/>
        <v>2.8650941440148653E-2</v>
      </c>
      <c r="I101" s="236">
        <f t="shared" si="6"/>
        <v>2.8492542414488363E-2</v>
      </c>
      <c r="J101" s="236">
        <f t="shared" si="6"/>
        <v>2.9337221407408971E-2</v>
      </c>
      <c r="K101" s="236">
        <f t="shared" si="6"/>
        <v>2.7260827591193023E-2</v>
      </c>
      <c r="L101" s="236">
        <f t="shared" si="6"/>
        <v>2.7120086408765724E-2</v>
      </c>
      <c r="M101" s="236">
        <f t="shared" si="6"/>
        <v>2.77148903644545E-2</v>
      </c>
      <c r="N101" s="236">
        <f t="shared" si="6"/>
        <v>2.8084303453732678E-2</v>
      </c>
      <c r="O101" s="236">
        <f t="shared" si="6"/>
        <v>2.546886487751111E-2</v>
      </c>
      <c r="P101" s="236">
        <f t="shared" si="6"/>
        <v>2.760173667523454E-2</v>
      </c>
      <c r="Q101" s="236">
        <f t="shared" si="6"/>
        <v>2.622253384240459E-2</v>
      </c>
    </row>
    <row r="102" spans="1:17" x14ac:dyDescent="0.25">
      <c r="A102" s="127" t="s">
        <v>240</v>
      </c>
      <c r="B102" s="237">
        <f t="shared" ref="B102:Q102" si="7">IF(B$16=0,0,B$16/B$5)</f>
        <v>0.82777101487187466</v>
      </c>
      <c r="C102" s="237">
        <f t="shared" si="7"/>
        <v>0.82438561480964723</v>
      </c>
      <c r="D102" s="237">
        <f t="shared" si="7"/>
        <v>0.82458826232479399</v>
      </c>
      <c r="E102" s="237">
        <f t="shared" si="7"/>
        <v>0.82471943195698383</v>
      </c>
      <c r="F102" s="237">
        <f t="shared" si="7"/>
        <v>0.82265651221818126</v>
      </c>
      <c r="G102" s="237">
        <f t="shared" si="7"/>
        <v>0.82370543989242051</v>
      </c>
      <c r="H102" s="237">
        <f t="shared" si="7"/>
        <v>0.82592627386002559</v>
      </c>
      <c r="I102" s="237">
        <f t="shared" si="7"/>
        <v>0.82640293279826016</v>
      </c>
      <c r="J102" s="237">
        <f t="shared" si="7"/>
        <v>0.8237294986617737</v>
      </c>
      <c r="K102" s="237">
        <f t="shared" si="7"/>
        <v>0.83028155345314381</v>
      </c>
      <c r="L102" s="237">
        <f t="shared" si="7"/>
        <v>0.8307323344323585</v>
      </c>
      <c r="M102" s="237">
        <f t="shared" si="7"/>
        <v>0.82884068806243127</v>
      </c>
      <c r="N102" s="237">
        <f t="shared" si="7"/>
        <v>0.82767494193283675</v>
      </c>
      <c r="O102" s="237">
        <f t="shared" si="7"/>
        <v>0.83595850980861974</v>
      </c>
      <c r="P102" s="237">
        <f t="shared" si="7"/>
        <v>0.82920122213668657</v>
      </c>
      <c r="Q102" s="237">
        <f t="shared" si="7"/>
        <v>0.83360437926069508</v>
      </c>
    </row>
    <row r="103" spans="1:17" x14ac:dyDescent="0.25">
      <c r="A103" s="142" t="s">
        <v>249</v>
      </c>
      <c r="B103" s="235">
        <f t="shared" ref="B103:Q103" si="8">IF(B$17=0,0,B$17/B$5)</f>
        <v>0.56459441574076019</v>
      </c>
      <c r="C103" s="235">
        <f t="shared" si="8"/>
        <v>0.55118069384046986</v>
      </c>
      <c r="D103" s="235">
        <f t="shared" si="8"/>
        <v>0.55206705261520128</v>
      </c>
      <c r="E103" s="235">
        <f t="shared" si="8"/>
        <v>0.55242468843674564</v>
      </c>
      <c r="F103" s="235">
        <f t="shared" si="8"/>
        <v>0.54433482827114599</v>
      </c>
      <c r="G103" s="235">
        <f t="shared" si="8"/>
        <v>0.54851139929430937</v>
      </c>
      <c r="H103" s="235">
        <f t="shared" si="8"/>
        <v>0.55732369785863289</v>
      </c>
      <c r="I103" s="235">
        <f t="shared" si="8"/>
        <v>0.55928534766243287</v>
      </c>
      <c r="J103" s="235">
        <f t="shared" si="8"/>
        <v>0.54869304796731555</v>
      </c>
      <c r="K103" s="235">
        <f t="shared" si="8"/>
        <v>0.57471129478571004</v>
      </c>
      <c r="L103" s="235">
        <f t="shared" si="8"/>
        <v>0.57648152435018074</v>
      </c>
      <c r="M103" s="235">
        <f t="shared" si="8"/>
        <v>0.56901359089567127</v>
      </c>
      <c r="N103" s="235">
        <f t="shared" si="8"/>
        <v>0.56438459705409394</v>
      </c>
      <c r="O103" s="235">
        <f t="shared" si="8"/>
        <v>0.59718790158195401</v>
      </c>
      <c r="P103" s="235">
        <f t="shared" si="8"/>
        <v>0.5704349408063637</v>
      </c>
      <c r="Q103" s="235">
        <f t="shared" si="8"/>
        <v>0.58776812448815308</v>
      </c>
    </row>
    <row r="104" spans="1:17" x14ac:dyDescent="0.25">
      <c r="A104" s="142" t="s">
        <v>248</v>
      </c>
      <c r="B104" s="235">
        <f t="shared" ref="B104:Q104" si="9">IF(B$28=0,0,B$28/B$5)</f>
        <v>0.26317659913111446</v>
      </c>
      <c r="C104" s="235">
        <f t="shared" si="9"/>
        <v>0.27320492096917748</v>
      </c>
      <c r="D104" s="235">
        <f t="shared" si="9"/>
        <v>0.27252120970959265</v>
      </c>
      <c r="E104" s="235">
        <f t="shared" si="9"/>
        <v>0.27229474352023808</v>
      </c>
      <c r="F104" s="235">
        <f t="shared" si="9"/>
        <v>0.27832168394703516</v>
      </c>
      <c r="G104" s="235">
        <f t="shared" si="9"/>
        <v>0.27519404059811103</v>
      </c>
      <c r="H104" s="235">
        <f t="shared" si="9"/>
        <v>0.26860257600139265</v>
      </c>
      <c r="I104" s="235">
        <f t="shared" si="9"/>
        <v>0.2671175851358274</v>
      </c>
      <c r="J104" s="235">
        <f t="shared" si="9"/>
        <v>0.27503645069445803</v>
      </c>
      <c r="K104" s="235">
        <f t="shared" si="9"/>
        <v>0.25557025866743371</v>
      </c>
      <c r="L104" s="235">
        <f t="shared" si="9"/>
        <v>0.25425081008217776</v>
      </c>
      <c r="M104" s="235">
        <f t="shared" si="9"/>
        <v>0.25982709716676</v>
      </c>
      <c r="N104" s="235">
        <f t="shared" si="9"/>
        <v>0.26329034487874281</v>
      </c>
      <c r="O104" s="235">
        <f t="shared" si="9"/>
        <v>0.23877060822666574</v>
      </c>
      <c r="P104" s="235">
        <f t="shared" si="9"/>
        <v>0.25876628133032292</v>
      </c>
      <c r="Q104" s="235">
        <f t="shared" si="9"/>
        <v>0.24583625477254203</v>
      </c>
    </row>
    <row r="105" spans="1:17" x14ac:dyDescent="0.25">
      <c r="A105" s="72" t="s">
        <v>239</v>
      </c>
      <c r="B105" s="277">
        <f t="shared" ref="B105:Q105" si="10">IF(B$29=0,0,B$29/B$5)</f>
        <v>6.2687822402754459E-2</v>
      </c>
      <c r="C105" s="277">
        <f t="shared" si="10"/>
        <v>6.507653652269399E-2</v>
      </c>
      <c r="D105" s="277">
        <f t="shared" si="10"/>
        <v>6.4913678692031518E-2</v>
      </c>
      <c r="E105" s="277">
        <f t="shared" si="10"/>
        <v>6.4859735171576602E-2</v>
      </c>
      <c r="F105" s="277">
        <f t="shared" si="10"/>
        <v>6.6295333064225123E-2</v>
      </c>
      <c r="G105" s="277">
        <f t="shared" si="10"/>
        <v>6.5550338442956255E-2</v>
      </c>
      <c r="H105" s="277">
        <f t="shared" si="10"/>
        <v>6.3980272702395244E-2</v>
      </c>
      <c r="I105" s="277">
        <f t="shared" si="10"/>
        <v>6.3626552637778513E-2</v>
      </c>
      <c r="J105" s="277">
        <f t="shared" si="10"/>
        <v>6.5512801032999307E-2</v>
      </c>
      <c r="K105" s="277">
        <f t="shared" si="10"/>
        <v>6.0876016483473031E-2</v>
      </c>
      <c r="L105" s="277">
        <f t="shared" si="10"/>
        <v>6.0561728059444576E-2</v>
      </c>
      <c r="M105" s="277">
        <f t="shared" si="10"/>
        <v>6.1889981770371624E-2</v>
      </c>
      <c r="N105" s="277">
        <f t="shared" si="10"/>
        <v>6.2714916275271759E-2</v>
      </c>
      <c r="O105" s="277">
        <f t="shared" si="10"/>
        <v>5.6874393593230654E-2</v>
      </c>
      <c r="P105" s="277">
        <f t="shared" si="10"/>
        <v>6.1637298838165072E-2</v>
      </c>
      <c r="Q105" s="277">
        <f t="shared" si="10"/>
        <v>5.8557407954275192E-2</v>
      </c>
    </row>
    <row r="106" spans="1:17" x14ac:dyDescent="0.25">
      <c r="A106" s="40"/>
      <c r="B106" s="32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78" t="s">
        <v>34</v>
      </c>
      <c r="B107" s="77">
        <f t="shared" ref="B107:Q107" si="11">SUM(B$108:B$112,B$114:B$115,B$117:B$118,B$120:B$121)</f>
        <v>1</v>
      </c>
      <c r="C107" s="77">
        <f t="shared" si="11"/>
        <v>0.99999999999999967</v>
      </c>
      <c r="D107" s="77">
        <f t="shared" si="11"/>
        <v>1</v>
      </c>
      <c r="E107" s="77">
        <f t="shared" si="11"/>
        <v>1</v>
      </c>
      <c r="F107" s="77">
        <f t="shared" si="11"/>
        <v>0.99999999999999978</v>
      </c>
      <c r="G107" s="77">
        <f t="shared" si="11"/>
        <v>1.0000000000000002</v>
      </c>
      <c r="H107" s="77">
        <f t="shared" si="11"/>
        <v>1</v>
      </c>
      <c r="I107" s="77">
        <f t="shared" si="11"/>
        <v>1</v>
      </c>
      <c r="J107" s="77">
        <f t="shared" si="11"/>
        <v>1.0000000000000002</v>
      </c>
      <c r="K107" s="77">
        <f t="shared" si="11"/>
        <v>0.99999999999999989</v>
      </c>
      <c r="L107" s="77">
        <f t="shared" si="11"/>
        <v>0.99999999999999978</v>
      </c>
      <c r="M107" s="77">
        <f t="shared" si="11"/>
        <v>1</v>
      </c>
      <c r="N107" s="77">
        <f t="shared" si="11"/>
        <v>0.99999999999999978</v>
      </c>
      <c r="O107" s="77">
        <f t="shared" si="11"/>
        <v>0.99999999999999989</v>
      </c>
      <c r="P107" s="77">
        <f t="shared" si="11"/>
        <v>1</v>
      </c>
      <c r="Q107" s="77">
        <f t="shared" si="11"/>
        <v>0.99999999999999978</v>
      </c>
    </row>
    <row r="108" spans="1:17" x14ac:dyDescent="0.25">
      <c r="A108" s="132" t="s">
        <v>83</v>
      </c>
      <c r="B108" s="203">
        <f t="shared" ref="B108:Q108" si="12">IF(B$32=0,0,B$32/B$31)</f>
        <v>3.8494675838855854E-3</v>
      </c>
      <c r="C108" s="203">
        <f t="shared" si="12"/>
        <v>3.8486162043683985E-3</v>
      </c>
      <c r="D108" s="203">
        <f t="shared" si="12"/>
        <v>3.850253444033645E-3</v>
      </c>
      <c r="E108" s="203">
        <f t="shared" si="12"/>
        <v>3.8394048641087423E-3</v>
      </c>
      <c r="F108" s="203">
        <f t="shared" si="12"/>
        <v>3.8467230369133615E-3</v>
      </c>
      <c r="G108" s="203">
        <f t="shared" si="12"/>
        <v>3.8494518676803007E-3</v>
      </c>
      <c r="H108" s="203">
        <f t="shared" si="12"/>
        <v>3.850477928013794E-3</v>
      </c>
      <c r="I108" s="203">
        <f t="shared" si="12"/>
        <v>3.8544315444797011E-3</v>
      </c>
      <c r="J108" s="203">
        <f t="shared" si="12"/>
        <v>3.8570737566659048E-3</v>
      </c>
      <c r="K108" s="203">
        <f t="shared" si="12"/>
        <v>3.8539477631305136E-3</v>
      </c>
      <c r="L108" s="203">
        <f t="shared" si="12"/>
        <v>3.8537947321406084E-3</v>
      </c>
      <c r="M108" s="203">
        <f t="shared" si="12"/>
        <v>3.8573255707748297E-3</v>
      </c>
      <c r="N108" s="203">
        <f t="shared" si="12"/>
        <v>3.8592691070497634E-3</v>
      </c>
      <c r="O108" s="203">
        <f t="shared" si="12"/>
        <v>3.8445675820081857E-3</v>
      </c>
      <c r="P108" s="203">
        <f t="shared" si="12"/>
        <v>3.8605777187551297E-3</v>
      </c>
      <c r="Q108" s="203">
        <f t="shared" si="12"/>
        <v>3.8525432299063942E-3</v>
      </c>
    </row>
    <row r="109" spans="1:17" x14ac:dyDescent="0.25">
      <c r="A109" s="76" t="s">
        <v>82</v>
      </c>
      <c r="B109" s="202">
        <f t="shared" ref="B109:Q109" si="13">IF(B$33=0,0,B$33/B$31)</f>
        <v>1.4255503513378031E-3</v>
      </c>
      <c r="C109" s="202">
        <f t="shared" si="13"/>
        <v>1.4252350650434263E-3</v>
      </c>
      <c r="D109" s="202">
        <f t="shared" si="13"/>
        <v>1.4258413742353222E-3</v>
      </c>
      <c r="E109" s="202">
        <f t="shared" si="13"/>
        <v>1.4218238843912202E-3</v>
      </c>
      <c r="F109" s="202">
        <f t="shared" si="13"/>
        <v>1.4245339796408716E-3</v>
      </c>
      <c r="G109" s="202">
        <f t="shared" si="13"/>
        <v>1.425544531249316E-3</v>
      </c>
      <c r="H109" s="202">
        <f t="shared" si="13"/>
        <v>1.4259245060476568E-3</v>
      </c>
      <c r="I109" s="202">
        <f t="shared" si="13"/>
        <v>1.4273886252327676E-3</v>
      </c>
      <c r="J109" s="202">
        <f t="shared" si="13"/>
        <v>1.4283670998992697E-3</v>
      </c>
      <c r="K109" s="202">
        <f t="shared" si="13"/>
        <v>1.4272094693736064E-3</v>
      </c>
      <c r="L109" s="202">
        <f t="shared" si="13"/>
        <v>1.4271527983206172E-3</v>
      </c>
      <c r="M109" s="202">
        <f t="shared" si="13"/>
        <v>1.4284603527150489E-3</v>
      </c>
      <c r="N109" s="202">
        <f t="shared" si="13"/>
        <v>1.4291800909020042E-3</v>
      </c>
      <c r="O109" s="202">
        <f t="shared" si="13"/>
        <v>1.4237357628926052E-3</v>
      </c>
      <c r="P109" s="202">
        <f t="shared" si="13"/>
        <v>1.4296647012632289E-3</v>
      </c>
      <c r="Q109" s="202">
        <f t="shared" si="13"/>
        <v>1.426689336968935E-3</v>
      </c>
    </row>
    <row r="110" spans="1:17" x14ac:dyDescent="0.25">
      <c r="A110" s="76" t="s">
        <v>81</v>
      </c>
      <c r="B110" s="202">
        <f t="shared" ref="B110:Q110" si="14">IF(B$34=0,0,B$34/B$31)</f>
        <v>2.7868806322336393E-2</v>
      </c>
      <c r="C110" s="202">
        <f t="shared" si="14"/>
        <v>2.7862642630772753E-2</v>
      </c>
      <c r="D110" s="202">
        <f t="shared" si="14"/>
        <v>2.7874495676457566E-2</v>
      </c>
      <c r="E110" s="202">
        <f t="shared" si="14"/>
        <v>2.7795955731332395E-2</v>
      </c>
      <c r="F110" s="202">
        <f t="shared" si="14"/>
        <v>2.7848936756910858E-2</v>
      </c>
      <c r="G110" s="202">
        <f t="shared" si="14"/>
        <v>2.78686925424768E-2</v>
      </c>
      <c r="H110" s="202">
        <f t="shared" si="14"/>
        <v>2.7876120862390143E-2</v>
      </c>
      <c r="I110" s="202">
        <f t="shared" si="14"/>
        <v>2.7904743670391544E-2</v>
      </c>
      <c r="J110" s="202">
        <f t="shared" si="14"/>
        <v>2.7923872367562056E-2</v>
      </c>
      <c r="K110" s="202">
        <f t="shared" si="14"/>
        <v>2.79012412617002E-2</v>
      </c>
      <c r="L110" s="202">
        <f t="shared" si="14"/>
        <v>2.7900133370563036E-2</v>
      </c>
      <c r="M110" s="202">
        <f t="shared" si="14"/>
        <v>2.7925695414120554E-2</v>
      </c>
      <c r="N110" s="202">
        <f t="shared" si="14"/>
        <v>2.793976594071838E-2</v>
      </c>
      <c r="O110" s="202">
        <f t="shared" si="14"/>
        <v>2.7833332013143097E-2</v>
      </c>
      <c r="P110" s="202">
        <f t="shared" si="14"/>
        <v>2.7949239834282432E-2</v>
      </c>
      <c r="Q110" s="202">
        <f t="shared" si="14"/>
        <v>2.7891072929705361E-2</v>
      </c>
    </row>
    <row r="111" spans="1:17" x14ac:dyDescent="0.25">
      <c r="A111" s="76" t="s">
        <v>80</v>
      </c>
      <c r="B111" s="202">
        <f t="shared" ref="B111:Q111" si="15">IF(B$35=0,0,B$35/B$31)</f>
        <v>1.5523696005238433E-2</v>
      </c>
      <c r="C111" s="202">
        <f t="shared" si="15"/>
        <v>1.5520262658542592E-2</v>
      </c>
      <c r="D111" s="202">
        <f t="shared" si="15"/>
        <v>1.55268651328581E-2</v>
      </c>
      <c r="E111" s="202">
        <f t="shared" si="15"/>
        <v>1.5483116210916869E-2</v>
      </c>
      <c r="F111" s="202">
        <f t="shared" si="15"/>
        <v>1.551262810768105E-2</v>
      </c>
      <c r="G111" s="202">
        <f t="shared" si="15"/>
        <v>1.5523632626709355E-2</v>
      </c>
      <c r="H111" s="202">
        <f t="shared" si="15"/>
        <v>1.5527770406377086E-2</v>
      </c>
      <c r="I111" s="202">
        <f t="shared" si="15"/>
        <v>1.5543714102174127E-2</v>
      </c>
      <c r="J111" s="202">
        <f t="shared" si="15"/>
        <v>1.5554369315620183E-2</v>
      </c>
      <c r="K111" s="202">
        <f t="shared" si="15"/>
        <v>1.5541763163652337E-2</v>
      </c>
      <c r="L111" s="202">
        <f t="shared" si="15"/>
        <v>1.5541146037643375E-2</v>
      </c>
      <c r="M111" s="202">
        <f t="shared" si="15"/>
        <v>1.5555384802980863E-2</v>
      </c>
      <c r="N111" s="202">
        <f t="shared" si="15"/>
        <v>1.5563222475503034E-2</v>
      </c>
      <c r="O111" s="202">
        <f t="shared" si="15"/>
        <v>1.5503935833756987E-2</v>
      </c>
      <c r="P111" s="202">
        <f t="shared" si="15"/>
        <v>1.5568499696277155E-2</v>
      </c>
      <c r="Q111" s="202">
        <f t="shared" si="15"/>
        <v>1.553609912146329E-2</v>
      </c>
    </row>
    <row r="112" spans="1:17" x14ac:dyDescent="0.25">
      <c r="A112" s="129" t="s">
        <v>79</v>
      </c>
      <c r="B112" s="201">
        <f t="shared" ref="B112:Q112" si="16">IF(B$36=0,0,B$36/B$31)</f>
        <v>1.6295996810181883E-2</v>
      </c>
      <c r="C112" s="201">
        <f t="shared" si="16"/>
        <v>1.6296066948770862E-2</v>
      </c>
      <c r="D112" s="201">
        <f t="shared" si="16"/>
        <v>1.6333084777274492E-2</v>
      </c>
      <c r="E112" s="201">
        <f t="shared" si="16"/>
        <v>1.6227442245833057E-2</v>
      </c>
      <c r="F112" s="201">
        <f t="shared" si="16"/>
        <v>1.6291427945509033E-2</v>
      </c>
      <c r="G112" s="201">
        <f t="shared" si="16"/>
        <v>1.6309397928587693E-2</v>
      </c>
      <c r="H112" s="201">
        <f t="shared" si="16"/>
        <v>1.631608809888891E-2</v>
      </c>
      <c r="I112" s="201">
        <f t="shared" si="16"/>
        <v>1.6359217403659955E-2</v>
      </c>
      <c r="J112" s="201">
        <f t="shared" si="16"/>
        <v>1.6373497649790465E-2</v>
      </c>
      <c r="K112" s="201">
        <f t="shared" si="16"/>
        <v>1.6374292265338673E-2</v>
      </c>
      <c r="L112" s="201">
        <f t="shared" si="16"/>
        <v>1.6367317292111303E-2</v>
      </c>
      <c r="M112" s="201">
        <f t="shared" si="16"/>
        <v>1.639438413974352E-2</v>
      </c>
      <c r="N112" s="201">
        <f t="shared" si="16"/>
        <v>1.6400213529330566E-2</v>
      </c>
      <c r="O112" s="201">
        <f t="shared" si="16"/>
        <v>1.6322148413307851E-2</v>
      </c>
      <c r="P112" s="201">
        <f t="shared" si="16"/>
        <v>1.6405171553232557E-2</v>
      </c>
      <c r="Q112" s="201">
        <f t="shared" si="16"/>
        <v>1.6324695099029032E-2</v>
      </c>
    </row>
    <row r="113" spans="1:17" x14ac:dyDescent="0.25">
      <c r="A113" s="127" t="s">
        <v>238</v>
      </c>
      <c r="B113" s="200">
        <f t="shared" ref="B113:Q113" si="17">IF(B$41=0,0,B$41/B$31)</f>
        <v>5.6627643147975991E-2</v>
      </c>
      <c r="C113" s="200">
        <f t="shared" si="17"/>
        <v>6.1104370557365888E-2</v>
      </c>
      <c r="D113" s="200">
        <f t="shared" si="17"/>
        <v>6.0814950749063172E-2</v>
      </c>
      <c r="E113" s="200">
        <f t="shared" si="17"/>
        <v>6.06143745551916E-2</v>
      </c>
      <c r="F113" s="200">
        <f t="shared" si="17"/>
        <v>6.3376985100598832E-2</v>
      </c>
      <c r="G113" s="200">
        <f t="shared" si="17"/>
        <v>6.2002416158582596E-2</v>
      </c>
      <c r="H113" s="200">
        <f t="shared" si="17"/>
        <v>5.9061886763013563E-2</v>
      </c>
      <c r="I113" s="200">
        <f t="shared" si="17"/>
        <v>5.8431948634366314E-2</v>
      </c>
      <c r="J113" s="200">
        <f t="shared" si="17"/>
        <v>6.2003086794925777E-2</v>
      </c>
      <c r="K113" s="200">
        <f t="shared" si="17"/>
        <v>5.3267044054488809E-2</v>
      </c>
      <c r="L113" s="200">
        <f t="shared" si="17"/>
        <v>5.2676306966214149E-2</v>
      </c>
      <c r="M113" s="200">
        <f t="shared" si="17"/>
        <v>5.5193664502134879E-2</v>
      </c>
      <c r="N113" s="200">
        <f t="shared" si="17"/>
        <v>5.6757963468798953E-2</v>
      </c>
      <c r="O113" s="200">
        <f t="shared" si="17"/>
        <v>4.5730612792974412E-2</v>
      </c>
      <c r="P113" s="200">
        <f t="shared" si="17"/>
        <v>5.4741840161782643E-2</v>
      </c>
      <c r="Q113" s="200">
        <f t="shared" si="17"/>
        <v>4.8912390808404919E-2</v>
      </c>
    </row>
    <row r="114" spans="1:17" x14ac:dyDescent="0.25">
      <c r="A114" s="142" t="s">
        <v>247</v>
      </c>
      <c r="B114" s="199">
        <f t="shared" ref="B114:Q114" si="18">IF(B$42=0,0,B$42/B$31)</f>
        <v>2.2381276801832366E-2</v>
      </c>
      <c r="C114" s="199">
        <f t="shared" si="18"/>
        <v>2.1899512182760327E-2</v>
      </c>
      <c r="D114" s="199">
        <f t="shared" si="18"/>
        <v>2.1928921310663749E-2</v>
      </c>
      <c r="E114" s="199">
        <f t="shared" si="18"/>
        <v>2.1957916123136738E-2</v>
      </c>
      <c r="F114" s="199">
        <f t="shared" si="18"/>
        <v>2.1655648911417608E-2</v>
      </c>
      <c r="G114" s="199">
        <f t="shared" si="18"/>
        <v>2.1802075521568834E-2</v>
      </c>
      <c r="H114" s="199">
        <f t="shared" si="18"/>
        <v>2.2118136705845354E-2</v>
      </c>
      <c r="I114" s="199">
        <f t="shared" si="18"/>
        <v>2.2183137495572134E-2</v>
      </c>
      <c r="J114" s="199">
        <f t="shared" si="18"/>
        <v>2.1797115979995983E-2</v>
      </c>
      <c r="K114" s="199">
        <f t="shared" si="18"/>
        <v>2.2739063459501115E-2</v>
      </c>
      <c r="L114" s="199">
        <f t="shared" si="18"/>
        <v>2.2802950193431697E-2</v>
      </c>
      <c r="M114" s="199">
        <f t="shared" si="18"/>
        <v>2.2529676684766586E-2</v>
      </c>
      <c r="N114" s="199">
        <f t="shared" si="18"/>
        <v>2.2360294330415288E-2</v>
      </c>
      <c r="O114" s="199">
        <f t="shared" si="18"/>
        <v>2.3555847752902811E-2</v>
      </c>
      <c r="P114" s="199">
        <f t="shared" si="18"/>
        <v>2.2576751923418674E-2</v>
      </c>
      <c r="Q114" s="199">
        <f t="shared" si="18"/>
        <v>2.3210059326358654E-2</v>
      </c>
    </row>
    <row r="115" spans="1:17" x14ac:dyDescent="0.25">
      <c r="A115" s="142" t="s">
        <v>246</v>
      </c>
      <c r="B115" s="199">
        <f t="shared" ref="B115:Q115" si="19">IF(B$53=0,0,B$53/B$31)</f>
        <v>3.4246366346143628E-2</v>
      </c>
      <c r="C115" s="199">
        <f t="shared" si="19"/>
        <v>3.9204858374605557E-2</v>
      </c>
      <c r="D115" s="199">
        <f t="shared" si="19"/>
        <v>3.8886029438399417E-2</v>
      </c>
      <c r="E115" s="199">
        <f t="shared" si="19"/>
        <v>3.8656458432054862E-2</v>
      </c>
      <c r="F115" s="199">
        <f t="shared" si="19"/>
        <v>4.1721336189181231E-2</v>
      </c>
      <c r="G115" s="199">
        <f t="shared" si="19"/>
        <v>4.0200340637013762E-2</v>
      </c>
      <c r="H115" s="199">
        <f t="shared" si="19"/>
        <v>3.6943750057168198E-2</v>
      </c>
      <c r="I115" s="199">
        <f t="shared" si="19"/>
        <v>3.6248811138794176E-2</v>
      </c>
      <c r="J115" s="199">
        <f t="shared" si="19"/>
        <v>4.0205970814929784E-2</v>
      </c>
      <c r="K115" s="199">
        <f t="shared" si="19"/>
        <v>3.0527980594987691E-2</v>
      </c>
      <c r="L115" s="199">
        <f t="shared" si="19"/>
        <v>2.9873356772782456E-2</v>
      </c>
      <c r="M115" s="199">
        <f t="shared" si="19"/>
        <v>3.266398781736829E-2</v>
      </c>
      <c r="N115" s="199">
        <f t="shared" si="19"/>
        <v>3.4397669138383657E-2</v>
      </c>
      <c r="O115" s="199">
        <f t="shared" si="19"/>
        <v>2.2174765040071598E-2</v>
      </c>
      <c r="P115" s="199">
        <f t="shared" si="19"/>
        <v>3.2165088238363962E-2</v>
      </c>
      <c r="Q115" s="199">
        <f t="shared" si="19"/>
        <v>2.5702331482046266E-2</v>
      </c>
    </row>
    <row r="116" spans="1:17" x14ac:dyDescent="0.25">
      <c r="A116" s="127" t="s">
        <v>237</v>
      </c>
      <c r="B116" s="200">
        <f t="shared" ref="B116:Q116" si="20">IF(B$54=0,0,B$54/B$31)</f>
        <v>0.78179837119924067</v>
      </c>
      <c r="C116" s="200">
        <f t="shared" si="20"/>
        <v>0.7767555329254795</v>
      </c>
      <c r="D116" s="200">
        <f t="shared" si="20"/>
        <v>0.7770299740076051</v>
      </c>
      <c r="E116" s="200">
        <f t="shared" si="20"/>
        <v>0.77747594989668056</v>
      </c>
      <c r="F116" s="200">
        <f t="shared" si="20"/>
        <v>0.77421646566711677</v>
      </c>
      <c r="G116" s="200">
        <f t="shared" si="20"/>
        <v>0.77572037035121066</v>
      </c>
      <c r="H116" s="200">
        <f t="shared" si="20"/>
        <v>0.77902131764699967</v>
      </c>
      <c r="I116" s="200">
        <f t="shared" si="20"/>
        <v>0.77964805837742979</v>
      </c>
      <c r="J116" s="200">
        <f t="shared" si="20"/>
        <v>0.77557448211930224</v>
      </c>
      <c r="K116" s="200">
        <f t="shared" si="20"/>
        <v>0.78546915428044262</v>
      </c>
      <c r="L116" s="200">
        <f t="shared" si="20"/>
        <v>0.78614392866583638</v>
      </c>
      <c r="M116" s="200">
        <f t="shared" si="20"/>
        <v>0.78323794065906294</v>
      </c>
      <c r="N116" s="200">
        <f t="shared" si="20"/>
        <v>0.78144494983016899</v>
      </c>
      <c r="O116" s="200">
        <f t="shared" si="20"/>
        <v>0.79412932151972304</v>
      </c>
      <c r="P116" s="200">
        <f t="shared" si="20"/>
        <v>0.78370093251596185</v>
      </c>
      <c r="Q116" s="200">
        <f t="shared" si="20"/>
        <v>0.79044480919359872</v>
      </c>
    </row>
    <row r="117" spans="1:17" x14ac:dyDescent="0.25">
      <c r="A117" s="142" t="s">
        <v>245</v>
      </c>
      <c r="B117" s="199">
        <f t="shared" ref="B117:Q117" si="21">IF(B$55=0,0,B$55/B$31)</f>
        <v>0.71093467488173412</v>
      </c>
      <c r="C117" s="199">
        <f t="shared" si="21"/>
        <v>0.69563156345238686</v>
      </c>
      <c r="D117" s="199">
        <f t="shared" si="21"/>
        <v>0.69656573575049563</v>
      </c>
      <c r="E117" s="199">
        <f t="shared" si="21"/>
        <v>0.69748674744081418</v>
      </c>
      <c r="F117" s="199">
        <f t="shared" si="21"/>
        <v>0.68788531836267697</v>
      </c>
      <c r="G117" s="199">
        <f t="shared" si="21"/>
        <v>0.69253651656748072</v>
      </c>
      <c r="H117" s="199">
        <f t="shared" si="21"/>
        <v>0.70257610712685259</v>
      </c>
      <c r="I117" s="199">
        <f t="shared" si="21"/>
        <v>0.70464083809464451</v>
      </c>
      <c r="J117" s="199">
        <f t="shared" si="21"/>
        <v>0.69237897818810779</v>
      </c>
      <c r="K117" s="199">
        <f t="shared" si="21"/>
        <v>0.72229966283121183</v>
      </c>
      <c r="L117" s="199">
        <f t="shared" si="21"/>
        <v>0.72432900614430107</v>
      </c>
      <c r="M117" s="199">
        <f t="shared" si="21"/>
        <v>0.71564855351611512</v>
      </c>
      <c r="N117" s="199">
        <f t="shared" si="21"/>
        <v>0.71026817284848576</v>
      </c>
      <c r="O117" s="199">
        <f t="shared" si="21"/>
        <v>0.74824457568044245</v>
      </c>
      <c r="P117" s="199">
        <f t="shared" si="21"/>
        <v>0.71714388462624035</v>
      </c>
      <c r="Q117" s="199">
        <f t="shared" si="21"/>
        <v>0.73726070801374588</v>
      </c>
    </row>
    <row r="118" spans="1:17" x14ac:dyDescent="0.25">
      <c r="A118" s="142" t="s">
        <v>244</v>
      </c>
      <c r="B118" s="199">
        <f t="shared" ref="B118:Q118" si="22">IF(B$66=0,0,B$66/B$31)</f>
        <v>7.0863696317506511E-2</v>
      </c>
      <c r="C118" s="199">
        <f t="shared" si="22"/>
        <v>8.1123969473092597E-2</v>
      </c>
      <c r="D118" s="199">
        <f t="shared" si="22"/>
        <v>8.0464238257109438E-2</v>
      </c>
      <c r="E118" s="199">
        <f t="shared" si="22"/>
        <v>7.9989202455866396E-2</v>
      </c>
      <c r="F118" s="199">
        <f t="shared" si="22"/>
        <v>8.6331147304439776E-2</v>
      </c>
      <c r="G118" s="199">
        <f t="shared" si="22"/>
        <v>8.318385378372993E-2</v>
      </c>
      <c r="H118" s="199">
        <f t="shared" si="22"/>
        <v>7.6445210520147119E-2</v>
      </c>
      <c r="I118" s="199">
        <f t="shared" si="22"/>
        <v>7.5007220282785239E-2</v>
      </c>
      <c r="J118" s="199">
        <f t="shared" si="22"/>
        <v>8.3195503931194431E-2</v>
      </c>
      <c r="K118" s="199">
        <f t="shared" si="22"/>
        <v>6.3169491449230689E-2</v>
      </c>
      <c r="L118" s="199">
        <f t="shared" si="22"/>
        <v>6.1814922521535309E-2</v>
      </c>
      <c r="M118" s="199">
        <f t="shared" si="22"/>
        <v>6.7589387142947779E-2</v>
      </c>
      <c r="N118" s="199">
        <f t="shared" si="22"/>
        <v>7.1176776981683218E-2</v>
      </c>
      <c r="O118" s="199">
        <f t="shared" si="22"/>
        <v>4.5884745839280587E-2</v>
      </c>
      <c r="P118" s="199">
        <f t="shared" si="22"/>
        <v>6.6557047889721457E-2</v>
      </c>
      <c r="Q118" s="199">
        <f t="shared" si="22"/>
        <v>5.3184101179852929E-2</v>
      </c>
    </row>
    <row r="119" spans="1:17" x14ac:dyDescent="0.25">
      <c r="A119" s="127" t="s">
        <v>236</v>
      </c>
      <c r="B119" s="200">
        <f t="shared" ref="B119:Q119" si="23">IF(B$67=0,0,B$67/B$31)</f>
        <v>9.6610468579803363E-2</v>
      </c>
      <c r="C119" s="200">
        <f t="shared" si="23"/>
        <v>9.718727300965628E-2</v>
      </c>
      <c r="D119" s="200">
        <f t="shared" si="23"/>
        <v>9.7144534838472699E-2</v>
      </c>
      <c r="E119" s="200">
        <f t="shared" si="23"/>
        <v>9.7141932611545564E-2</v>
      </c>
      <c r="F119" s="200">
        <f t="shared" si="23"/>
        <v>9.7482299405629053E-2</v>
      </c>
      <c r="G119" s="200">
        <f t="shared" si="23"/>
        <v>9.7300493993503392E-2</v>
      </c>
      <c r="H119" s="200">
        <f t="shared" si="23"/>
        <v>9.6920413788269155E-2</v>
      </c>
      <c r="I119" s="200">
        <f t="shared" si="23"/>
        <v>9.6830497642265811E-2</v>
      </c>
      <c r="J119" s="200">
        <f t="shared" si="23"/>
        <v>9.7285250896234299E-2</v>
      </c>
      <c r="K119" s="200">
        <f t="shared" si="23"/>
        <v>9.6165347741873283E-2</v>
      </c>
      <c r="L119" s="200">
        <f t="shared" si="23"/>
        <v>9.6090220137170307E-2</v>
      </c>
      <c r="M119" s="200">
        <f t="shared" si="23"/>
        <v>9.6407144558467342E-2</v>
      </c>
      <c r="N119" s="200">
        <f t="shared" si="23"/>
        <v>9.6605435557528152E-2</v>
      </c>
      <c r="O119" s="200">
        <f t="shared" si="23"/>
        <v>9.5212346082193741E-2</v>
      </c>
      <c r="P119" s="200">
        <f t="shared" si="23"/>
        <v>9.6344073818445036E-2</v>
      </c>
      <c r="Q119" s="200">
        <f t="shared" si="23"/>
        <v>9.5611700280923043E-2</v>
      </c>
    </row>
    <row r="120" spans="1:17" x14ac:dyDescent="0.25">
      <c r="A120" s="142" t="s">
        <v>243</v>
      </c>
      <c r="B120" s="199">
        <f t="shared" ref="B120:Q120" si="24">IF(B$68=0,0,B$68/B$31)</f>
        <v>8.0638423771307796E-2</v>
      </c>
      <c r="C120" s="199">
        <f t="shared" si="24"/>
        <v>7.8902654187886459E-2</v>
      </c>
      <c r="D120" s="199">
        <f t="shared" si="24"/>
        <v>7.9008613545773806E-2</v>
      </c>
      <c r="E120" s="199">
        <f t="shared" si="24"/>
        <v>7.9113080149536788E-2</v>
      </c>
      <c r="F120" s="199">
        <f t="shared" si="24"/>
        <v>7.802402916613696E-2</v>
      </c>
      <c r="G120" s="199">
        <f t="shared" si="24"/>
        <v>7.8551595629181861E-2</v>
      </c>
      <c r="H120" s="199">
        <f t="shared" si="24"/>
        <v>7.9690345484295738E-2</v>
      </c>
      <c r="I120" s="199">
        <f t="shared" si="24"/>
        <v>7.9924539506105494E-2</v>
      </c>
      <c r="J120" s="199">
        <f t="shared" si="24"/>
        <v>7.8533726692632588E-2</v>
      </c>
      <c r="K120" s="199">
        <f t="shared" si="24"/>
        <v>8.1927508052614312E-2</v>
      </c>
      <c r="L120" s="199">
        <f t="shared" si="24"/>
        <v>8.2157688196923026E-2</v>
      </c>
      <c r="M120" s="199">
        <f t="shared" si="24"/>
        <v>8.1173099820114905E-2</v>
      </c>
      <c r="N120" s="199">
        <f t="shared" si="24"/>
        <v>8.0562825161055104E-2</v>
      </c>
      <c r="O120" s="199">
        <f t="shared" si="24"/>
        <v>8.4870333815605714E-2</v>
      </c>
      <c r="P120" s="199">
        <f t="shared" si="24"/>
        <v>8.1342709135846708E-2</v>
      </c>
      <c r="Q120" s="199">
        <f t="shared" si="24"/>
        <v>8.3624478455262802E-2</v>
      </c>
    </row>
    <row r="121" spans="1:17" x14ac:dyDescent="0.25">
      <c r="A121" s="140" t="s">
        <v>242</v>
      </c>
      <c r="B121" s="198">
        <f t="shared" ref="B121:Q121" si="25">IF(B$79=0,0,B$79/B$31)</f>
        <v>1.597204480849556E-2</v>
      </c>
      <c r="C121" s="198">
        <f t="shared" si="25"/>
        <v>1.8284618821769828E-2</v>
      </c>
      <c r="D121" s="198">
        <f t="shared" si="25"/>
        <v>1.8135921292698885E-2</v>
      </c>
      <c r="E121" s="198">
        <f t="shared" si="25"/>
        <v>1.8028852462008776E-2</v>
      </c>
      <c r="F121" s="198">
        <f t="shared" si="25"/>
        <v>1.9458270239492089E-2</v>
      </c>
      <c r="G121" s="198">
        <f t="shared" si="25"/>
        <v>1.8748898364321545E-2</v>
      </c>
      <c r="H121" s="198">
        <f t="shared" si="25"/>
        <v>1.723006830397341E-2</v>
      </c>
      <c r="I121" s="198">
        <f t="shared" si="25"/>
        <v>1.6905958136160311E-2</v>
      </c>
      <c r="J121" s="198">
        <f t="shared" si="25"/>
        <v>1.875152420360171E-2</v>
      </c>
      <c r="K121" s="198">
        <f t="shared" si="25"/>
        <v>1.4237839689258968E-2</v>
      </c>
      <c r="L121" s="198">
        <f t="shared" si="25"/>
        <v>1.3932531940247281E-2</v>
      </c>
      <c r="M121" s="198">
        <f t="shared" si="25"/>
        <v>1.5234044738352433E-2</v>
      </c>
      <c r="N121" s="198">
        <f t="shared" si="25"/>
        <v>1.6042610396473051E-2</v>
      </c>
      <c r="O121" s="198">
        <f t="shared" si="25"/>
        <v>1.0342012266588018E-2</v>
      </c>
      <c r="P121" s="198">
        <f t="shared" si="25"/>
        <v>1.5001364682598325E-2</v>
      </c>
      <c r="Q121" s="198">
        <f t="shared" si="25"/>
        <v>1.1987221825660234E-2</v>
      </c>
    </row>
    <row r="123" spans="1:17" x14ac:dyDescent="0.25">
      <c r="A123" s="78" t="s">
        <v>55</v>
      </c>
      <c r="B123" s="77">
        <f t="shared" ref="B123:Q123" si="26">SUM(B$124:B$129)</f>
        <v>1</v>
      </c>
      <c r="C123" s="77">
        <f t="shared" si="26"/>
        <v>1</v>
      </c>
      <c r="D123" s="77">
        <f t="shared" si="26"/>
        <v>0.99999999999999989</v>
      </c>
      <c r="E123" s="77">
        <f t="shared" si="26"/>
        <v>1</v>
      </c>
      <c r="F123" s="77">
        <f t="shared" si="26"/>
        <v>1</v>
      </c>
      <c r="G123" s="77">
        <f t="shared" si="26"/>
        <v>1</v>
      </c>
      <c r="H123" s="77">
        <f t="shared" si="26"/>
        <v>1</v>
      </c>
      <c r="I123" s="77">
        <f t="shared" si="26"/>
        <v>0.99999999999999989</v>
      </c>
      <c r="J123" s="77">
        <f t="shared" si="26"/>
        <v>1</v>
      </c>
      <c r="K123" s="77">
        <f t="shared" si="26"/>
        <v>0.99999999999999978</v>
      </c>
      <c r="L123" s="77">
        <f t="shared" si="26"/>
        <v>1</v>
      </c>
      <c r="M123" s="77">
        <f t="shared" si="26"/>
        <v>1</v>
      </c>
      <c r="N123" s="77">
        <f t="shared" si="26"/>
        <v>1</v>
      </c>
      <c r="O123" s="77">
        <f t="shared" si="26"/>
        <v>1</v>
      </c>
      <c r="P123" s="77">
        <f t="shared" si="26"/>
        <v>0.99999999999999989</v>
      </c>
      <c r="Q123" s="77">
        <f t="shared" si="26"/>
        <v>1</v>
      </c>
    </row>
    <row r="124" spans="1:17" x14ac:dyDescent="0.25">
      <c r="A124" s="132" t="s">
        <v>83</v>
      </c>
      <c r="B124" s="203">
        <f t="shared" ref="B124:Q124" si="27">IF(B$82=0,0,B$82/B$81)</f>
        <v>2.6750432501904634E-2</v>
      </c>
      <c r="C124" s="203">
        <f t="shared" si="27"/>
        <v>2.6748879961254666E-2</v>
      </c>
      <c r="D124" s="203">
        <f t="shared" si="27"/>
        <v>2.6736179848387453E-2</v>
      </c>
      <c r="E124" s="203">
        <f t="shared" si="27"/>
        <v>2.6761431425964915E-2</v>
      </c>
      <c r="F124" s="203">
        <f t="shared" si="27"/>
        <v>2.6747452423321084E-2</v>
      </c>
      <c r="G124" s="203">
        <f t="shared" si="27"/>
        <v>2.674474397916864E-2</v>
      </c>
      <c r="H124" s="203">
        <f t="shared" si="27"/>
        <v>2.6743754865964874E-2</v>
      </c>
      <c r="I124" s="203">
        <f t="shared" si="27"/>
        <v>2.6732636192525611E-2</v>
      </c>
      <c r="J124" s="203">
        <f t="shared" si="27"/>
        <v>2.6731345226304909E-2</v>
      </c>
      <c r="K124" s="203">
        <f t="shared" si="27"/>
        <v>2.6725419994497235E-2</v>
      </c>
      <c r="L124" s="203">
        <f t="shared" si="27"/>
        <v>2.6728084319411122E-2</v>
      </c>
      <c r="M124" s="203">
        <f t="shared" si="27"/>
        <v>2.6723004448946187E-2</v>
      </c>
      <c r="N124" s="203">
        <f t="shared" si="27"/>
        <v>2.6724026817680459E-2</v>
      </c>
      <c r="O124" s="203">
        <f t="shared" si="27"/>
        <v>2.6730610178847838E-2</v>
      </c>
      <c r="P124" s="203">
        <f t="shared" si="27"/>
        <v>2.6724280339101507E-2</v>
      </c>
      <c r="Q124" s="203">
        <f t="shared" si="27"/>
        <v>2.6743815854933985E-2</v>
      </c>
    </row>
    <row r="125" spans="1:17" x14ac:dyDescent="0.25">
      <c r="A125" s="76" t="s">
        <v>82</v>
      </c>
      <c r="B125" s="202">
        <f t="shared" ref="B125:Q125" si="28">IF(B$83=0,0,B$83/B$81)</f>
        <v>3.0913092657616306E-3</v>
      </c>
      <c r="C125" s="202">
        <f t="shared" si="28"/>
        <v>3.0911298524644282E-3</v>
      </c>
      <c r="D125" s="202">
        <f t="shared" si="28"/>
        <v>3.0896622135176627E-3</v>
      </c>
      <c r="E125" s="202">
        <f t="shared" si="28"/>
        <v>3.0925803134674397E-3</v>
      </c>
      <c r="F125" s="202">
        <f t="shared" si="28"/>
        <v>3.0909648846179842E-3</v>
      </c>
      <c r="G125" s="202">
        <f t="shared" si="28"/>
        <v>3.0906518938465769E-3</v>
      </c>
      <c r="H125" s="202">
        <f t="shared" si="28"/>
        <v>3.0905375908418893E-3</v>
      </c>
      <c r="I125" s="202">
        <f t="shared" si="28"/>
        <v>3.0892527047667435E-3</v>
      </c>
      <c r="J125" s="202">
        <f t="shared" si="28"/>
        <v>3.0891035192969563E-3</v>
      </c>
      <c r="K125" s="202">
        <f t="shared" si="28"/>
        <v>3.0884187930224349E-3</v>
      </c>
      <c r="L125" s="202">
        <f t="shared" si="28"/>
        <v>3.0887266853263343E-3</v>
      </c>
      <c r="M125" s="202">
        <f t="shared" si="28"/>
        <v>3.0881396499340655E-3</v>
      </c>
      <c r="N125" s="202">
        <f t="shared" si="28"/>
        <v>3.0882577959842655E-3</v>
      </c>
      <c r="O125" s="202">
        <f t="shared" si="28"/>
        <v>3.089018576408102E-3</v>
      </c>
      <c r="P125" s="202">
        <f t="shared" si="28"/>
        <v>3.0882870931972328E-3</v>
      </c>
      <c r="Q125" s="202">
        <f t="shared" si="28"/>
        <v>3.0905446387939281E-3</v>
      </c>
    </row>
    <row r="126" spans="1:17" x14ac:dyDescent="0.25">
      <c r="A126" s="76" t="s">
        <v>81</v>
      </c>
      <c r="B126" s="202">
        <f t="shared" ref="B126:Q126" si="29">IF(B$84=0,0,B$84/B$81)</f>
        <v>0.13477008074395794</v>
      </c>
      <c r="C126" s="202">
        <f t="shared" si="29"/>
        <v>0.13476225896280578</v>
      </c>
      <c r="D126" s="202">
        <f t="shared" si="29"/>
        <v>0.13469827512865842</v>
      </c>
      <c r="E126" s="202">
        <f t="shared" si="29"/>
        <v>0.13482549389974874</v>
      </c>
      <c r="F126" s="202">
        <f t="shared" si="29"/>
        <v>0.13475506695188927</v>
      </c>
      <c r="G126" s="202">
        <f t="shared" si="29"/>
        <v>0.13474142166831901</v>
      </c>
      <c r="H126" s="202">
        <f t="shared" si="29"/>
        <v>0.13473643846416614</v>
      </c>
      <c r="I126" s="202">
        <f t="shared" si="29"/>
        <v>0.13468042200472871</v>
      </c>
      <c r="J126" s="202">
        <f t="shared" si="29"/>
        <v>0.13467391804925852</v>
      </c>
      <c r="K126" s="202">
        <f t="shared" si="29"/>
        <v>0.13464406642091231</v>
      </c>
      <c r="L126" s="202">
        <f t="shared" si="29"/>
        <v>0.13465748942944675</v>
      </c>
      <c r="M126" s="202">
        <f t="shared" si="29"/>
        <v>0.13463189677584464</v>
      </c>
      <c r="N126" s="202">
        <f t="shared" si="29"/>
        <v>0.1346370475231029</v>
      </c>
      <c r="O126" s="202">
        <f t="shared" si="29"/>
        <v>0.1346702148416512</v>
      </c>
      <c r="P126" s="202">
        <f t="shared" si="29"/>
        <v>0.13463832477730739</v>
      </c>
      <c r="Q126" s="202">
        <f t="shared" si="29"/>
        <v>0.1347367457297885</v>
      </c>
    </row>
    <row r="127" spans="1:17" x14ac:dyDescent="0.25">
      <c r="A127" s="76" t="s">
        <v>80</v>
      </c>
      <c r="B127" s="202">
        <f t="shared" ref="B127:Q127" si="30">IF(B$85=0,0,B$85/B$81)</f>
        <v>4.1812511519835352E-2</v>
      </c>
      <c r="C127" s="202">
        <f t="shared" si="30"/>
        <v>4.1810084806779127E-2</v>
      </c>
      <c r="D127" s="202">
        <f t="shared" si="30"/>
        <v>4.1790233777621914E-2</v>
      </c>
      <c r="E127" s="202">
        <f t="shared" si="30"/>
        <v>4.1829703490056526E-2</v>
      </c>
      <c r="F127" s="202">
        <f t="shared" si="30"/>
        <v>4.1807853480377632E-2</v>
      </c>
      <c r="G127" s="202">
        <f t="shared" si="30"/>
        <v>4.1803620021635721E-2</v>
      </c>
      <c r="H127" s="202">
        <f t="shared" si="30"/>
        <v>4.1802073979072735E-2</v>
      </c>
      <c r="I127" s="202">
        <f t="shared" si="30"/>
        <v>4.1784694833474557E-2</v>
      </c>
      <c r="J127" s="202">
        <f t="shared" si="30"/>
        <v>4.1782676976755008E-2</v>
      </c>
      <c r="K127" s="202">
        <f t="shared" si="30"/>
        <v>4.177341548824641E-2</v>
      </c>
      <c r="L127" s="202">
        <f t="shared" si="30"/>
        <v>4.1777579986003482E-2</v>
      </c>
      <c r="M127" s="202">
        <f t="shared" si="30"/>
        <v>4.1769639847378838E-2</v>
      </c>
      <c r="N127" s="202">
        <f t="shared" si="30"/>
        <v>4.1771237870307107E-2</v>
      </c>
      <c r="O127" s="202">
        <f t="shared" si="30"/>
        <v>4.1781528054012765E-2</v>
      </c>
      <c r="P127" s="202">
        <f t="shared" si="30"/>
        <v>4.1771634139314617E-2</v>
      </c>
      <c r="Q127" s="202">
        <f t="shared" si="30"/>
        <v>4.180216930844631E-2</v>
      </c>
    </row>
    <row r="128" spans="1:17" x14ac:dyDescent="0.25">
      <c r="A128" s="129" t="s">
        <v>79</v>
      </c>
      <c r="B128" s="201">
        <f t="shared" ref="B128:Q128" si="31">IF(B$86=0,0,B$86/B$81)</f>
        <v>0.25736435079378339</v>
      </c>
      <c r="C128" s="201">
        <f t="shared" si="31"/>
        <v>0.25740745185517477</v>
      </c>
      <c r="D128" s="201">
        <f t="shared" si="31"/>
        <v>0.25776002770842349</v>
      </c>
      <c r="E128" s="201">
        <f t="shared" si="31"/>
        <v>0.2570590027172806</v>
      </c>
      <c r="F128" s="201">
        <f t="shared" si="31"/>
        <v>0.25744708263721905</v>
      </c>
      <c r="G128" s="201">
        <f t="shared" si="31"/>
        <v>0.25752227346567952</v>
      </c>
      <c r="H128" s="201">
        <f t="shared" si="31"/>
        <v>0.25754973286193966</v>
      </c>
      <c r="I128" s="201">
        <f t="shared" si="31"/>
        <v>0.25785840537657284</v>
      </c>
      <c r="J128" s="201">
        <f t="shared" si="31"/>
        <v>0.25789424470505279</v>
      </c>
      <c r="K128" s="201">
        <f t="shared" si="31"/>
        <v>0.25805873880696573</v>
      </c>
      <c r="L128" s="201">
        <f t="shared" si="31"/>
        <v>0.25798477280054782</v>
      </c>
      <c r="M128" s="201">
        <f t="shared" si="31"/>
        <v>0.25812579829239135</v>
      </c>
      <c r="N128" s="201">
        <f t="shared" si="31"/>
        <v>0.25809741566834798</v>
      </c>
      <c r="O128" s="201">
        <f t="shared" si="31"/>
        <v>0.25791465082168052</v>
      </c>
      <c r="P128" s="201">
        <f t="shared" si="31"/>
        <v>0.25809037750008296</v>
      </c>
      <c r="Q128" s="201">
        <f t="shared" si="31"/>
        <v>0.25754803970865492</v>
      </c>
    </row>
    <row r="129" spans="1:17" x14ac:dyDescent="0.25">
      <c r="A129" s="72" t="s">
        <v>235</v>
      </c>
      <c r="B129" s="276">
        <f t="shared" ref="B129:Q129" si="32">IF(B$91=0,0,B$91/B$81)</f>
        <v>0.53621131517475717</v>
      </c>
      <c r="C129" s="276">
        <f t="shared" si="32"/>
        <v>0.53618019456152133</v>
      </c>
      <c r="D129" s="276">
        <f t="shared" si="32"/>
        <v>0.53592562132339094</v>
      </c>
      <c r="E129" s="276">
        <f t="shared" si="32"/>
        <v>0.53643178815348191</v>
      </c>
      <c r="F129" s="276">
        <f t="shared" si="32"/>
        <v>0.53615157962257498</v>
      </c>
      <c r="G129" s="276">
        <f t="shared" si="32"/>
        <v>0.53609728897135056</v>
      </c>
      <c r="H129" s="276">
        <f t="shared" si="32"/>
        <v>0.53607746223801467</v>
      </c>
      <c r="I129" s="276">
        <f t="shared" si="32"/>
        <v>0.53585458888793147</v>
      </c>
      <c r="J129" s="276">
        <f t="shared" si="32"/>
        <v>0.53582871152333189</v>
      </c>
      <c r="K129" s="276">
        <f t="shared" si="32"/>
        <v>0.53570994049635567</v>
      </c>
      <c r="L129" s="276">
        <f t="shared" si="32"/>
        <v>0.53576334677926452</v>
      </c>
      <c r="M129" s="276">
        <f t="shared" si="32"/>
        <v>0.5356615209855049</v>
      </c>
      <c r="N129" s="276">
        <f t="shared" si="32"/>
        <v>0.53568201432457729</v>
      </c>
      <c r="O129" s="276">
        <f t="shared" si="32"/>
        <v>0.53581397752739957</v>
      </c>
      <c r="P129" s="276">
        <f t="shared" si="32"/>
        <v>0.53568709615099619</v>
      </c>
      <c r="Q129" s="276">
        <f t="shared" si="32"/>
        <v>0.53607868475938247</v>
      </c>
    </row>
    <row r="130" spans="1:17" x14ac:dyDescent="0.25">
      <c r="A130" s="40"/>
      <c r="B130" s="32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</row>
    <row r="131" spans="1:17" ht="12.75" x14ac:dyDescent="0.25">
      <c r="A131" s="80" t="s">
        <v>128</v>
      </c>
      <c r="B131" s="233"/>
      <c r="C131" s="233"/>
      <c r="D131" s="233"/>
      <c r="E131" s="233"/>
      <c r="F131" s="233"/>
      <c r="G131" s="233"/>
      <c r="H131" s="233"/>
      <c r="I131" s="233"/>
      <c r="J131" s="233"/>
      <c r="K131" s="233"/>
      <c r="L131" s="233"/>
      <c r="M131" s="233"/>
      <c r="N131" s="233"/>
      <c r="O131" s="233"/>
      <c r="P131" s="233"/>
      <c r="Q131" s="233"/>
    </row>
    <row r="132" spans="1:17" x14ac:dyDescent="0.25">
      <c r="A132" s="40"/>
      <c r="B132" s="32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</row>
    <row r="133" spans="1:17" x14ac:dyDescent="0.25">
      <c r="A133" s="78" t="s">
        <v>35</v>
      </c>
      <c r="B133" s="253">
        <f>IF(B$5=0,0,B$5/PPA_fec!B$5)</f>
        <v>0.45835794984666944</v>
      </c>
      <c r="C133" s="253">
        <f>IF(C$5=0,0,C$5/PPA_fec!C$5)</f>
        <v>0.45878975301107239</v>
      </c>
      <c r="D133" s="253">
        <f>IF(D$5=0,0,D$5/PPA_fec!D$5)</f>
        <v>0.45877251301892497</v>
      </c>
      <c r="E133" s="253">
        <f>IF(E$5=0,0,E$5/PPA_fec!E$5)</f>
        <v>0.46245108811675872</v>
      </c>
      <c r="F133" s="253">
        <f>IF(F$5=0,0,F$5/PPA_fec!F$5)</f>
        <v>0.46272752786052462</v>
      </c>
      <c r="G133" s="253">
        <f>IF(G$5=0,0,G$5/PPA_fec!G$5)</f>
        <v>0.46259521855246072</v>
      </c>
      <c r="H133" s="253">
        <f>IF(H$5=0,0,H$5/PPA_fec!H$5)</f>
        <v>0.47576098430502622</v>
      </c>
      <c r="I133" s="253">
        <f>IF(I$5=0,0,I$5/PPA_fec!I$5)</f>
        <v>0.47570781073767821</v>
      </c>
      <c r="J133" s="253">
        <f>IF(J$5=0,0,J$5/PPA_fec!J$5)</f>
        <v>0.47606160914260542</v>
      </c>
      <c r="K133" s="253">
        <f>IF(K$5=0,0,K$5/PPA_fec!K$5)</f>
        <v>0.47520334952627236</v>
      </c>
      <c r="L133" s="253">
        <f>IF(L$5=0,0,L$5/PPA_fec!L$5)</f>
        <v>0.47514174586021585</v>
      </c>
      <c r="M133" s="253">
        <f>IF(M$5=0,0,M$5/PPA_fec!M$5)</f>
        <v>0.47539505652132308</v>
      </c>
      <c r="N133" s="253">
        <f>IF(N$5=0,0,N$5/PPA_fec!N$5)</f>
        <v>0.50315768686373519</v>
      </c>
      <c r="O133" s="253">
        <f>IF(O$5=0,0,O$5/PPA_fec!O$5)</f>
        <v>0.56210817613700359</v>
      </c>
      <c r="P133" s="253">
        <f>IF(P$5=0,0,P$5/PPA_fec!P$5)</f>
        <v>0.56316641196207229</v>
      </c>
      <c r="Q133" s="253">
        <f>IF(Q$5=0,0,Q$5/PPA_fec!Q$5)</f>
        <v>0.56246055434617315</v>
      </c>
    </row>
    <row r="134" spans="1:17" x14ac:dyDescent="0.25">
      <c r="A134" s="132" t="s">
        <v>83</v>
      </c>
      <c r="B134" s="252">
        <f>IF(B$6=0,0,B$6/PPA_fec!B$6)</f>
        <v>0.35386121725700243</v>
      </c>
      <c r="C134" s="252">
        <f>IF(C$6=0,0,C$6/PPA_fec!C$6)</f>
        <v>0.35386121725700243</v>
      </c>
      <c r="D134" s="252">
        <f>IF(D$6=0,0,D$6/PPA_fec!D$6)</f>
        <v>0.35386121725700248</v>
      </c>
      <c r="E134" s="252">
        <f>IF(E$6=0,0,E$6/PPA_fec!E$6)</f>
        <v>0.35672800430530222</v>
      </c>
      <c r="F134" s="252">
        <f>IF(F$6=0,0,F$6/PPA_fec!F$6)</f>
        <v>0.35672800430530222</v>
      </c>
      <c r="G134" s="252">
        <f>IF(G$6=0,0,G$6/PPA_fec!G$6)</f>
        <v>0.35672800430530227</v>
      </c>
      <c r="H134" s="252">
        <f>IF(H$6=0,0,H$6/PPA_fec!H$6)</f>
        <v>0.36710600372078095</v>
      </c>
      <c r="I134" s="252">
        <f>IF(I$6=0,0,I$6/PPA_fec!I$6)</f>
        <v>0.36710600372078089</v>
      </c>
      <c r="J134" s="252">
        <f>IF(J$6=0,0,J$6/PPA_fec!J$6)</f>
        <v>0.36710600372078095</v>
      </c>
      <c r="K134" s="252">
        <f>IF(K$6=0,0,K$6/PPA_fec!K$6)</f>
        <v>0.36710600372078089</v>
      </c>
      <c r="L134" s="252">
        <f>IF(L$6=0,0,L$6/PPA_fec!L$6)</f>
        <v>0.36710600372078089</v>
      </c>
      <c r="M134" s="252">
        <f>IF(M$6=0,0,M$6/PPA_fec!M$6)</f>
        <v>0.36710600372078095</v>
      </c>
      <c r="N134" s="252">
        <f>IF(N$6=0,0,N$6/PPA_fec!N$6)</f>
        <v>0.38841995244943678</v>
      </c>
      <c r="O134" s="252">
        <f>IF(O$6=0,0,O$6/PPA_fec!O$6)</f>
        <v>0.43492857451200584</v>
      </c>
      <c r="P134" s="252">
        <f>IF(P$6=0,0,P$6/PPA_fec!P$6)</f>
        <v>0.43492857451200584</v>
      </c>
      <c r="Q134" s="252">
        <f>IF(Q$6=0,0,Q$6/PPA_fec!Q$6)</f>
        <v>0.43492857451200578</v>
      </c>
    </row>
    <row r="135" spans="1:17" x14ac:dyDescent="0.25">
      <c r="A135" s="76" t="s">
        <v>82</v>
      </c>
      <c r="B135" s="251">
        <f>IF(B$7=0,0,B$7/PPA_fec!B$7)</f>
        <v>9.2316011846582405E-2</v>
      </c>
      <c r="C135" s="251">
        <f>IF(C$7=0,0,C$7/PPA_fec!C$7)</f>
        <v>9.2316011846582405E-2</v>
      </c>
      <c r="D135" s="251">
        <f>IF(D$7=0,0,D$7/PPA_fec!D$7)</f>
        <v>9.2316011846582405E-2</v>
      </c>
      <c r="E135" s="251">
        <f>IF(E$7=0,0,E$7/PPA_fec!E$7)</f>
        <v>9.3063904902407901E-2</v>
      </c>
      <c r="F135" s="251">
        <f>IF(F$7=0,0,F$7/PPA_fec!F$7)</f>
        <v>9.3063904902407887E-2</v>
      </c>
      <c r="G135" s="251">
        <f>IF(G$7=0,0,G$7/PPA_fec!G$7)</f>
        <v>9.3063904902407901E-2</v>
      </c>
      <c r="H135" s="251">
        <f>IF(H$7=0,0,H$7/PPA_fec!H$7)</f>
        <v>9.5771337845779417E-2</v>
      </c>
      <c r="I135" s="251">
        <f>IF(I$7=0,0,I$7/PPA_fec!I$7)</f>
        <v>9.5771337845779445E-2</v>
      </c>
      <c r="J135" s="251">
        <f>IF(J$7=0,0,J$7/PPA_fec!J$7)</f>
        <v>9.5771337845779445E-2</v>
      </c>
      <c r="K135" s="251">
        <f>IF(K$7=0,0,K$7/PPA_fec!K$7)</f>
        <v>9.5771337845779445E-2</v>
      </c>
      <c r="L135" s="251">
        <f>IF(L$7=0,0,L$7/PPA_fec!L$7)</f>
        <v>9.5771337845779431E-2</v>
      </c>
      <c r="M135" s="251">
        <f>IF(M$7=0,0,M$7/PPA_fec!M$7)</f>
        <v>9.5771337845779431E-2</v>
      </c>
      <c r="N135" s="251">
        <f>IF(N$7=0,0,N$7/PPA_fec!N$7)</f>
        <v>0.10133176280159764</v>
      </c>
      <c r="O135" s="251">
        <f>IF(O$7=0,0,O$7/PPA_fec!O$7)</f>
        <v>0.11346502379747013</v>
      </c>
      <c r="P135" s="251">
        <f>IF(P$7=0,0,P$7/PPA_fec!P$7)</f>
        <v>0.11346502379747013</v>
      </c>
      <c r="Q135" s="251">
        <f>IF(Q$7=0,0,Q$7/PPA_fec!Q$7)</f>
        <v>0.11346502379747012</v>
      </c>
    </row>
    <row r="136" spans="1:17" x14ac:dyDescent="0.25">
      <c r="A136" s="76" t="s">
        <v>81</v>
      </c>
      <c r="B136" s="251">
        <f>IF(B$8=0,0,B$8/PPA_fec!B$8)</f>
        <v>0.50926807039139721</v>
      </c>
      <c r="C136" s="251">
        <f>IF(C$8=0,0,C$8/PPA_fec!C$8)</f>
        <v>0.50926807039139721</v>
      </c>
      <c r="D136" s="251">
        <f>IF(D$8=0,0,D$8/PPA_fec!D$8)</f>
        <v>0.50926807039139721</v>
      </c>
      <c r="E136" s="251">
        <f>IF(E$8=0,0,E$8/PPA_fec!E$8)</f>
        <v>0.51339387745109066</v>
      </c>
      <c r="F136" s="251">
        <f>IF(F$8=0,0,F$8/PPA_fec!F$8)</f>
        <v>0.51339387745109066</v>
      </c>
      <c r="G136" s="251">
        <f>IF(G$8=0,0,G$8/PPA_fec!G$8)</f>
        <v>0.51339387745109066</v>
      </c>
      <c r="H136" s="251">
        <f>IF(H$8=0,0,H$8/PPA_fec!H$8)</f>
        <v>0.52832963044999981</v>
      </c>
      <c r="I136" s="251">
        <f>IF(I$8=0,0,I$8/PPA_fec!I$8)</f>
        <v>0.52832963044999981</v>
      </c>
      <c r="J136" s="251">
        <f>IF(J$8=0,0,J$8/PPA_fec!J$8)</f>
        <v>0.5283296304499997</v>
      </c>
      <c r="K136" s="251">
        <f>IF(K$8=0,0,K$8/PPA_fec!K$8)</f>
        <v>0.52832963044999981</v>
      </c>
      <c r="L136" s="251">
        <f>IF(L$8=0,0,L$8/PPA_fec!L$8)</f>
        <v>0.5283296304499997</v>
      </c>
      <c r="M136" s="251">
        <f>IF(M$8=0,0,M$8/PPA_fec!M$8)</f>
        <v>0.5283296304499997</v>
      </c>
      <c r="N136" s="251">
        <f>IF(N$8=0,0,N$8/PPA_fec!N$8)</f>
        <v>0.55900412376012798</v>
      </c>
      <c r="O136" s="251">
        <f>IF(O$8=0,0,O$8/PPA_fec!O$8)</f>
        <v>0.62593815060253577</v>
      </c>
      <c r="P136" s="251">
        <f>IF(P$8=0,0,P$8/PPA_fec!P$8)</f>
        <v>0.62593815060253577</v>
      </c>
      <c r="Q136" s="251">
        <f>IF(Q$8=0,0,Q$8/PPA_fec!Q$8)</f>
        <v>0.62593815060253577</v>
      </c>
    </row>
    <row r="137" spans="1:17" x14ac:dyDescent="0.25">
      <c r="A137" s="76" t="s">
        <v>80</v>
      </c>
      <c r="B137" s="251">
        <f>IF(B$9=0,0,B$9/PPA_fec!B$9)</f>
        <v>0.35644202019209426</v>
      </c>
      <c r="C137" s="251">
        <f>IF(C$9=0,0,C$9/PPA_fec!C$9)</f>
        <v>0.35644202019209426</v>
      </c>
      <c r="D137" s="251">
        <f>IF(D$9=0,0,D$9/PPA_fec!D$9)</f>
        <v>0.3564420201920942</v>
      </c>
      <c r="E137" s="251">
        <f>IF(E$9=0,0,E$9/PPA_fec!E$9)</f>
        <v>0.35932971547240056</v>
      </c>
      <c r="F137" s="251">
        <f>IF(F$9=0,0,F$9/PPA_fec!F$9)</f>
        <v>0.3593297154724005</v>
      </c>
      <c r="G137" s="251">
        <f>IF(G$9=0,0,G$9/PPA_fec!G$9)</f>
        <v>0.35932971547240061</v>
      </c>
      <c r="H137" s="251">
        <f>IF(H$9=0,0,H$9/PPA_fec!H$9)</f>
        <v>0.36978340436738616</v>
      </c>
      <c r="I137" s="251">
        <f>IF(I$9=0,0,I$9/PPA_fec!I$9)</f>
        <v>0.36978340436738616</v>
      </c>
      <c r="J137" s="251">
        <f>IF(J$9=0,0,J$9/PPA_fec!J$9)</f>
        <v>0.3697834043673861</v>
      </c>
      <c r="K137" s="251">
        <f>IF(K$9=0,0,K$9/PPA_fec!K$9)</f>
        <v>0.3697834043673861</v>
      </c>
      <c r="L137" s="251">
        <f>IF(L$9=0,0,L$9/PPA_fec!L$9)</f>
        <v>0.3697834043673861</v>
      </c>
      <c r="M137" s="251">
        <f>IF(M$9=0,0,M$9/PPA_fec!M$9)</f>
        <v>0.36978340436738616</v>
      </c>
      <c r="N137" s="251">
        <f>IF(N$9=0,0,N$9/PPA_fec!N$9)</f>
        <v>0.39125280133041956</v>
      </c>
      <c r="O137" s="251">
        <f>IF(O$9=0,0,O$9/PPA_fec!O$9)</f>
        <v>0.43810062300705366</v>
      </c>
      <c r="P137" s="251">
        <f>IF(P$9=0,0,P$9/PPA_fec!P$9)</f>
        <v>0.43810062300705366</v>
      </c>
      <c r="Q137" s="251">
        <f>IF(Q$9=0,0,Q$9/PPA_fec!Q$9)</f>
        <v>0.43810062300705366</v>
      </c>
    </row>
    <row r="138" spans="1:17" x14ac:dyDescent="0.25">
      <c r="A138" s="129" t="s">
        <v>79</v>
      </c>
      <c r="B138" s="250">
        <f>IF(B$10=0,0,B$10/PPA_fec!B$10)</f>
        <v>0.62408230578198765</v>
      </c>
      <c r="C138" s="250">
        <f>IF(C$10=0,0,C$10/PPA_fec!C$10)</f>
        <v>0.62422305009577994</v>
      </c>
      <c r="D138" s="250">
        <f>IF(D$10=0,0,D$10/PPA_fec!D$10)</f>
        <v>0.62537498228071564</v>
      </c>
      <c r="E138" s="250">
        <f>IF(E$10=0,0,E$10/PPA_fec!E$10)</f>
        <v>0.62813356896908379</v>
      </c>
      <c r="F138" s="250">
        <f>IF(F$10=0,0,F$10/PPA_fec!F$10)</f>
        <v>0.62941063381099716</v>
      </c>
      <c r="G138" s="250">
        <f>IF(G$10=0,0,G$10/PPA_fec!G$10)</f>
        <v>0.62965822064210097</v>
      </c>
      <c r="H138" s="250">
        <f>IF(H$10=0,0,H$10/PPA_fec!H$10)</f>
        <v>0.64806941923466599</v>
      </c>
      <c r="I138" s="250">
        <f>IF(I$10=0,0,I$10/PPA_fec!I$10)</f>
        <v>0.6491159972601932</v>
      </c>
      <c r="J138" s="250">
        <f>IF(J$10=0,0,J$10/PPA_fec!J$10)</f>
        <v>0.64923756968632951</v>
      </c>
      <c r="K138" s="250">
        <f>IF(K$10=0,0,K$10/PPA_fec!K$10)</f>
        <v>0.64979570923858265</v>
      </c>
      <c r="L138" s="250">
        <f>IF(L$10=0,0,L$10/PPA_fec!L$10)</f>
        <v>0.64954470698429179</v>
      </c>
      <c r="M138" s="250">
        <f>IF(M$10=0,0,M$10/PPA_fec!M$10)</f>
        <v>0.65002331760219079</v>
      </c>
      <c r="N138" s="250">
        <f>IF(N$10=0,0,N$10/PPA_fec!N$10)</f>
        <v>0.68766133889155456</v>
      </c>
      <c r="O138" s="250">
        <f>IF(O$10=0,0,O$10/PPA_fec!O$10)</f>
        <v>0.76926576017656889</v>
      </c>
      <c r="P138" s="250">
        <f>IF(P$10=0,0,P$10/PPA_fec!P$10)</f>
        <v>0.76997221937756566</v>
      </c>
      <c r="Q138" s="250">
        <f>IF(Q$10=0,0,Q$10/PPA_fec!Q$10)</f>
        <v>0.76779298092608395</v>
      </c>
    </row>
    <row r="139" spans="1:17" x14ac:dyDescent="0.25">
      <c r="A139" s="127" t="s">
        <v>241</v>
      </c>
      <c r="B139" s="248">
        <f>IF(B$15=0,0,B$15/PPA_fec!B$15)</f>
        <v>0.44001698340273049</v>
      </c>
      <c r="C139" s="248">
        <f>IF(C$15=0,0,C$15/PPA_fec!C$15)</f>
        <v>0.44001698340273054</v>
      </c>
      <c r="D139" s="248">
        <f>IF(D$15=0,0,D$15/PPA_fec!D$15)</f>
        <v>0.44001698340273054</v>
      </c>
      <c r="E139" s="248">
        <f>IF(E$15=0,0,E$15/PPA_fec!E$15)</f>
        <v>0.44358175661757748</v>
      </c>
      <c r="F139" s="248">
        <f>IF(F$15=0,0,F$15/PPA_fec!F$15)</f>
        <v>0.44358175661757748</v>
      </c>
      <c r="G139" s="248">
        <f>IF(G$15=0,0,G$15/PPA_fec!G$15)</f>
        <v>0.44358175661757743</v>
      </c>
      <c r="H139" s="248">
        <f>IF(H$15=0,0,H$15/PPA_fec!H$15)</f>
        <v>0.45648652202801704</v>
      </c>
      <c r="I139" s="248">
        <f>IF(I$15=0,0,I$15/PPA_fec!I$15)</f>
        <v>0.45648652202801704</v>
      </c>
      <c r="J139" s="248">
        <f>IF(J$15=0,0,J$15/PPA_fec!J$15)</f>
        <v>0.45648652202801704</v>
      </c>
      <c r="K139" s="248">
        <f>IF(K$15=0,0,K$15/PPA_fec!K$15)</f>
        <v>0.45648652202801698</v>
      </c>
      <c r="L139" s="248">
        <f>IF(L$15=0,0,L$15/PPA_fec!L$15)</f>
        <v>0.45648652202801698</v>
      </c>
      <c r="M139" s="248">
        <f>IF(M$15=0,0,M$15/PPA_fec!M$15)</f>
        <v>0.45648652202801704</v>
      </c>
      <c r="N139" s="248">
        <f>IF(N$15=0,0,N$15/PPA_fec!N$15)</f>
        <v>0.48298984866178096</v>
      </c>
      <c r="O139" s="248">
        <f>IF(O$15=0,0,O$15/PPA_fec!O$15)</f>
        <v>0.54082207944655858</v>
      </c>
      <c r="P139" s="248">
        <f>IF(P$15=0,0,P$15/PPA_fec!P$15)</f>
        <v>0.54082207944655858</v>
      </c>
      <c r="Q139" s="248">
        <f>IF(Q$15=0,0,Q$15/PPA_fec!Q$15)</f>
        <v>0.54082207944655869</v>
      </c>
    </row>
    <row r="140" spans="1:17" x14ac:dyDescent="0.25">
      <c r="A140" s="127" t="s">
        <v>240</v>
      </c>
      <c r="B140" s="249">
        <f>IF(B$16=0,0,B$16/PPA_fec!B$16)</f>
        <v>0.46162405080445018</v>
      </c>
      <c r="C140" s="249">
        <f>IF(C$16=0,0,C$16/PPA_fec!C$16)</f>
        <v>0.46224028121728911</v>
      </c>
      <c r="D140" s="249">
        <f>IF(D$16=0,0,D$16/PPA_fec!D$16)</f>
        <v>0.46219605573856309</v>
      </c>
      <c r="E140" s="249">
        <f>IF(E$16=0,0,E$16/PPA_fec!E$16)</f>
        <v>0.46592541479196276</v>
      </c>
      <c r="F140" s="249">
        <f>IF(F$16=0,0,F$16/PPA_fec!F$16)</f>
        <v>0.46630197382334854</v>
      </c>
      <c r="G140" s="249">
        <f>IF(G$16=0,0,G$16/PPA_fec!G$16)</f>
        <v>0.46610665426877401</v>
      </c>
      <c r="H140" s="249">
        <f>IF(H$16=0,0,H$16/PPA_fec!H$16)</f>
        <v>0.47924513766722321</v>
      </c>
      <c r="I140" s="249">
        <f>IF(I$16=0,0,I$16/PPA_fec!I$16)</f>
        <v>0.47915101342399413</v>
      </c>
      <c r="J140" s="249">
        <f>IF(J$16=0,0,J$16/PPA_fec!J$16)</f>
        <v>0.47965716318553242</v>
      </c>
      <c r="K140" s="249">
        <f>IF(K$16=0,0,K$16/PPA_fec!K$16)</f>
        <v>0.47842101981612639</v>
      </c>
      <c r="L140" s="249">
        <f>IF(L$16=0,0,L$16/PPA_fec!L$16)</f>
        <v>0.47833805003388952</v>
      </c>
      <c r="M140" s="249">
        <f>IF(M$16=0,0,M$16/PPA_fec!M$16)</f>
        <v>0.47868927056982336</v>
      </c>
      <c r="N140" s="249">
        <f>IF(N$16=0,0,N$16/PPA_fec!N$16)</f>
        <v>0.50671342734835678</v>
      </c>
      <c r="O140" s="249">
        <f>IF(O$16=0,0,O$16/PPA_fec!O$16)</f>
        <v>0.56556900960340151</v>
      </c>
      <c r="P140" s="249">
        <f>IF(P$16=0,0,P$16/PPA_fec!P$16)</f>
        <v>0.56704740312661739</v>
      </c>
      <c r="Q140" s="249">
        <f>IF(Q$16=0,0,Q$16/PPA_fec!Q$16)</f>
        <v>0.56608713065468863</v>
      </c>
    </row>
    <row r="141" spans="1:17" x14ac:dyDescent="0.25">
      <c r="A141" s="72" t="s">
        <v>239</v>
      </c>
      <c r="B141" s="265">
        <f>IF(B$29=0,0,B$29/PPA_fec!B$29)</f>
        <v>0.4421698670101617</v>
      </c>
      <c r="C141" s="265">
        <f>IF(C$29=0,0,C$29/PPA_fec!C$29)</f>
        <v>0.44216986701016175</v>
      </c>
      <c r="D141" s="265">
        <f>IF(D$29=0,0,D$29/PPA_fec!D$29)</f>
        <v>0.4421698670101617</v>
      </c>
      <c r="E141" s="265">
        <f>IF(E$29=0,0,E$29/PPA_fec!E$29)</f>
        <v>0.44575208169228808</v>
      </c>
      <c r="F141" s="265">
        <f>IF(F$29=0,0,F$29/PPA_fec!F$29)</f>
        <v>0.44575208169228814</v>
      </c>
      <c r="G141" s="265">
        <f>IF(G$29=0,0,G$29/PPA_fec!G$29)</f>
        <v>0.44575208169228808</v>
      </c>
      <c r="H141" s="265">
        <f>IF(H$29=0,0,H$29/PPA_fec!H$29)</f>
        <v>0.45871998661542351</v>
      </c>
      <c r="I141" s="265">
        <f>IF(I$29=0,0,I$29/PPA_fec!I$29)</f>
        <v>0.45871998661542346</v>
      </c>
      <c r="J141" s="265">
        <f>IF(J$29=0,0,J$29/PPA_fec!J$29)</f>
        <v>0.45871998661542346</v>
      </c>
      <c r="K141" s="265">
        <f>IF(K$29=0,0,K$29/PPA_fec!K$29)</f>
        <v>0.45871998661542346</v>
      </c>
      <c r="L141" s="265">
        <f>IF(L$29=0,0,L$29/PPA_fec!L$29)</f>
        <v>0.45871998661542346</v>
      </c>
      <c r="M141" s="265">
        <f>IF(M$29=0,0,M$29/PPA_fec!M$29)</f>
        <v>0.45871998661542346</v>
      </c>
      <c r="N141" s="265">
        <f>IF(N$29=0,0,N$29/PPA_fec!N$29)</f>
        <v>0.48535298682908184</v>
      </c>
      <c r="O141" s="265">
        <f>IF(O$29=0,0,O$29/PPA_fec!O$29)</f>
        <v>0.54346817501399192</v>
      </c>
      <c r="P141" s="265">
        <f>IF(P$29=0,0,P$29/PPA_fec!P$29)</f>
        <v>0.54346817501399192</v>
      </c>
      <c r="Q141" s="265">
        <f>IF(Q$29=0,0,Q$29/PPA_fec!Q$29)</f>
        <v>0.54346817501399192</v>
      </c>
    </row>
    <row r="142" spans="1:17" x14ac:dyDescent="0.25">
      <c r="A142" s="40"/>
      <c r="B142" s="32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34</v>
      </c>
      <c r="B143" s="253">
        <f>IF(B$31=0,0,B$31/PPA_fec!B$31)</f>
        <v>0.49193419396024007</v>
      </c>
      <c r="C143" s="253">
        <f>IF(C$31=0,0,C$31/PPA_fec!C$31)</f>
        <v>0.49204301819063878</v>
      </c>
      <c r="D143" s="253">
        <f>IF(D$31=0,0,D$31/PPA_fec!D$31)</f>
        <v>0.49183378719893961</v>
      </c>
      <c r="E143" s="253">
        <f>IF(E$31=0,0,E$31/PPA_fec!E$31)</f>
        <v>0.49520839953419116</v>
      </c>
      <c r="F143" s="253">
        <f>IF(F$31=0,0,F$31/PPA_fec!F$31)</f>
        <v>0.49660865544330657</v>
      </c>
      <c r="G143" s="253">
        <f>IF(G$31=0,0,G$31/PPA_fec!G$31)</f>
        <v>0.49908193295417114</v>
      </c>
      <c r="H143" s="253">
        <f>IF(H$31=0,0,H$31/PPA_fec!H$31)</f>
        <v>0.49894893954812103</v>
      </c>
      <c r="I143" s="253">
        <f>IF(I$31=0,0,I$31/PPA_fec!I$31)</f>
        <v>0.50238995817133392</v>
      </c>
      <c r="J143" s="253">
        <f>IF(J$31=0,0,J$31/PPA_fec!J$31)</f>
        <v>0.50204580585446079</v>
      </c>
      <c r="K143" s="253">
        <f>IF(K$31=0,0,K$31/PPA_fec!K$31)</f>
        <v>0.50245302256834223</v>
      </c>
      <c r="L143" s="253">
        <f>IF(L$31=0,0,L$31/PPA_fec!L$31)</f>
        <v>0.50823207001474457</v>
      </c>
      <c r="M143" s="253">
        <f>IF(M$31=0,0,M$31/PPA_fec!M$31)</f>
        <v>0.50776685508926511</v>
      </c>
      <c r="N143" s="253">
        <f>IF(N$31=0,0,N$31/PPA_fec!N$31)</f>
        <v>0.51430942785445155</v>
      </c>
      <c r="O143" s="253">
        <f>IF(O$31=0,0,O$31/PPA_fec!O$31)</f>
        <v>0.51627613354278623</v>
      </c>
      <c r="P143" s="253">
        <f>IF(P$31=0,0,P$31/PPA_fec!P$31)</f>
        <v>0.5141350934966169</v>
      </c>
      <c r="Q143" s="253">
        <f>IF(Q$31=0,0,Q$31/PPA_fec!Q$31)</f>
        <v>0.5152073235610003</v>
      </c>
    </row>
    <row r="144" spans="1:17" x14ac:dyDescent="0.25">
      <c r="A144" s="132" t="s">
        <v>83</v>
      </c>
      <c r="B144" s="252">
        <f>IF(B$32=0,0,B$32/PPA_fec!B$32)</f>
        <v>0.34379534226794983</v>
      </c>
      <c r="C144" s="252">
        <f>IF(C$32=0,0,C$32/PPA_fec!C$32)</f>
        <v>0.34379534226794983</v>
      </c>
      <c r="D144" s="252">
        <f>IF(D$32=0,0,D$32/PPA_fec!D$32)</f>
        <v>0.34379534226794989</v>
      </c>
      <c r="E144" s="252">
        <f>IF(E$32=0,0,E$32/PPA_fec!E$32)</f>
        <v>0.34517888683106007</v>
      </c>
      <c r="F144" s="252">
        <f>IF(F$32=0,0,F$32/PPA_fec!F$32)</f>
        <v>0.34681471324258795</v>
      </c>
      <c r="G144" s="252">
        <f>IF(G$32=0,0,G$32/PPA_fec!G$32)</f>
        <v>0.3487892192676087</v>
      </c>
      <c r="H144" s="252">
        <f>IF(H$32=0,0,H$32/PPA_fec!H$32)</f>
        <v>0.3487892192676087</v>
      </c>
      <c r="I144" s="252">
        <f>IF(I$32=0,0,I$32/PPA_fec!I$32)</f>
        <v>0.3515552579080431</v>
      </c>
      <c r="J144" s="252">
        <f>IF(J$32=0,0,J$32/PPA_fec!J$32)</f>
        <v>0.35155525790804304</v>
      </c>
      <c r="K144" s="252">
        <f>IF(K$32=0,0,K$32/PPA_fec!K$32)</f>
        <v>0.35155525790804304</v>
      </c>
      <c r="L144" s="252">
        <f>IF(L$32=0,0,L$32/PPA_fec!L$32)</f>
        <v>0.35558460951525878</v>
      </c>
      <c r="M144" s="252">
        <f>IF(M$32=0,0,M$32/PPA_fec!M$32)</f>
        <v>0.35558460951525883</v>
      </c>
      <c r="N144" s="252">
        <f>IF(N$32=0,0,N$32/PPA_fec!N$32)</f>
        <v>0.36034778691948932</v>
      </c>
      <c r="O144" s="252">
        <f>IF(O$32=0,0,O$32/PPA_fec!O$32)</f>
        <v>0.36034778691948932</v>
      </c>
      <c r="P144" s="252">
        <f>IF(P$32=0,0,P$32/PPA_fec!P$32)</f>
        <v>0.36034778691948932</v>
      </c>
      <c r="Q144" s="252">
        <f>IF(Q$32=0,0,Q$32/PPA_fec!Q$32)</f>
        <v>0.36034778691948932</v>
      </c>
    </row>
    <row r="145" spans="1:17" x14ac:dyDescent="0.25">
      <c r="A145" s="76" t="s">
        <v>82</v>
      </c>
      <c r="B145" s="251">
        <f>IF(B$33=0,0,B$33/PPA_fec!B$33)</f>
        <v>8.971736091205397E-2</v>
      </c>
      <c r="C145" s="251">
        <f>IF(C$33=0,0,C$33/PPA_fec!C$33)</f>
        <v>8.9717360912053956E-2</v>
      </c>
      <c r="D145" s="251">
        <f>IF(D$33=0,0,D$33/PPA_fec!D$33)</f>
        <v>8.9717360912053942E-2</v>
      </c>
      <c r="E145" s="251">
        <f>IF(E$33=0,0,E$33/PPA_fec!E$33)</f>
        <v>9.0078412827672205E-2</v>
      </c>
      <c r="F145" s="251">
        <f>IF(F$33=0,0,F$33/PPA_fec!F$33)</f>
        <v>9.0505300602196317E-2</v>
      </c>
      <c r="G145" s="251">
        <f>IF(G$33=0,0,G$33/PPA_fec!G$33)</f>
        <v>9.1020570729188718E-2</v>
      </c>
      <c r="H145" s="251">
        <f>IF(H$33=0,0,H$33/PPA_fec!H$33)</f>
        <v>9.1020570729188732E-2</v>
      </c>
      <c r="I145" s="251">
        <f>IF(I$33=0,0,I$33/PPA_fec!I$33)</f>
        <v>9.174240042403993E-2</v>
      </c>
      <c r="J145" s="251">
        <f>IF(J$33=0,0,J$33/PPA_fec!J$33)</f>
        <v>9.174240042403993E-2</v>
      </c>
      <c r="K145" s="251">
        <f>IF(K$33=0,0,K$33/PPA_fec!K$33)</f>
        <v>9.1742400424039944E-2</v>
      </c>
      <c r="L145" s="251">
        <f>IF(L$33=0,0,L$33/PPA_fec!L$33)</f>
        <v>9.2793906212342278E-2</v>
      </c>
      <c r="M145" s="251">
        <f>IF(M$33=0,0,M$33/PPA_fec!M$33)</f>
        <v>9.2793906212342278E-2</v>
      </c>
      <c r="N145" s="251">
        <f>IF(N$33=0,0,N$33/PPA_fec!N$33)</f>
        <v>9.4036912308481962E-2</v>
      </c>
      <c r="O145" s="251">
        <f>IF(O$33=0,0,O$33/PPA_fec!O$33)</f>
        <v>9.4036912308481962E-2</v>
      </c>
      <c r="P145" s="251">
        <f>IF(P$33=0,0,P$33/PPA_fec!P$33)</f>
        <v>9.4036912308481962E-2</v>
      </c>
      <c r="Q145" s="251">
        <f>IF(Q$33=0,0,Q$33/PPA_fec!Q$33)</f>
        <v>9.4036912308481962E-2</v>
      </c>
    </row>
    <row r="146" spans="1:17" x14ac:dyDescent="0.25">
      <c r="A146" s="76" t="s">
        <v>81</v>
      </c>
      <c r="B146" s="251">
        <f>IF(B$34=0,0,B$34/PPA_fec!B$34)</f>
        <v>0.49289890858836244</v>
      </c>
      <c r="C146" s="251">
        <f>IF(C$34=0,0,C$34/PPA_fec!C$34)</f>
        <v>0.49289890858836238</v>
      </c>
      <c r="D146" s="251">
        <f>IF(D$34=0,0,D$34/PPA_fec!D$34)</f>
        <v>0.49289890858836244</v>
      </c>
      <c r="E146" s="251">
        <f>IF(E$34=0,0,E$34/PPA_fec!E$34)</f>
        <v>0.49488249452248745</v>
      </c>
      <c r="F146" s="251">
        <f>IF(F$34=0,0,F$34/PPA_fec!F$34)</f>
        <v>0.49722777659513889</v>
      </c>
      <c r="G146" s="251">
        <f>IF(G$34=0,0,G$34/PPA_fec!G$34)</f>
        <v>0.50005862316308158</v>
      </c>
      <c r="H146" s="251">
        <f>IF(H$34=0,0,H$34/PPA_fec!H$34)</f>
        <v>0.50005862316308147</v>
      </c>
      <c r="I146" s="251">
        <f>IF(I$34=0,0,I$34/PPA_fec!I$34)</f>
        <v>0.50402428895130724</v>
      </c>
      <c r="J146" s="251">
        <f>IF(J$34=0,0,J$34/PPA_fec!J$34)</f>
        <v>0.50402428895130724</v>
      </c>
      <c r="K146" s="251">
        <f>IF(K$34=0,0,K$34/PPA_fec!K$34)</f>
        <v>0.50402428895130724</v>
      </c>
      <c r="L146" s="251">
        <f>IF(L$34=0,0,L$34/PPA_fec!L$34)</f>
        <v>0.50980116479963533</v>
      </c>
      <c r="M146" s="251">
        <f>IF(M$34=0,0,M$34/PPA_fec!M$34)</f>
        <v>0.50980116479963533</v>
      </c>
      <c r="N146" s="251">
        <f>IF(N$34=0,0,N$34/PPA_fec!N$34)</f>
        <v>0.51663012568220634</v>
      </c>
      <c r="O146" s="251">
        <f>IF(O$34=0,0,O$34/PPA_fec!O$34)</f>
        <v>0.51663012568220645</v>
      </c>
      <c r="P146" s="251">
        <f>IF(P$34=0,0,P$34/PPA_fec!P$34)</f>
        <v>0.51663012568220634</v>
      </c>
      <c r="Q146" s="251">
        <f>IF(Q$34=0,0,Q$34/PPA_fec!Q$34)</f>
        <v>0.51663012568220634</v>
      </c>
    </row>
    <row r="147" spans="1:17" x14ac:dyDescent="0.25">
      <c r="A147" s="76" t="s">
        <v>80</v>
      </c>
      <c r="B147" s="251">
        <f>IF(B$35=0,0,B$35/PPA_fec!B$35)</f>
        <v>0.34660470994260867</v>
      </c>
      <c r="C147" s="251">
        <f>IF(C$35=0,0,C$35/PPA_fec!C$35)</f>
        <v>0.34660470994260878</v>
      </c>
      <c r="D147" s="251">
        <f>IF(D$35=0,0,D$35/PPA_fec!D$35)</f>
        <v>0.34660470994260872</v>
      </c>
      <c r="E147" s="251">
        <f>IF(E$35=0,0,E$35/PPA_fec!E$35)</f>
        <v>0.34799956031732893</v>
      </c>
      <c r="F147" s="251">
        <f>IF(F$35=0,0,F$35/PPA_fec!F$35)</f>
        <v>0.34964875409390472</v>
      </c>
      <c r="G147" s="251">
        <f>IF(G$35=0,0,G$35/PPA_fec!G$35)</f>
        <v>0.35163939504781527</v>
      </c>
      <c r="H147" s="251">
        <f>IF(H$35=0,0,H$35/PPA_fec!H$35)</f>
        <v>0.35163939504781527</v>
      </c>
      <c r="I147" s="251">
        <f>IF(I$35=0,0,I$35/PPA_fec!I$35)</f>
        <v>0.35442803672729034</v>
      </c>
      <c r="J147" s="251">
        <f>IF(J$35=0,0,J$35/PPA_fec!J$35)</f>
        <v>0.35442803672729034</v>
      </c>
      <c r="K147" s="251">
        <f>IF(K$35=0,0,K$35/PPA_fec!K$35)</f>
        <v>0.35442803672729034</v>
      </c>
      <c r="L147" s="251">
        <f>IF(L$35=0,0,L$35/PPA_fec!L$35)</f>
        <v>0.35849031469726733</v>
      </c>
      <c r="M147" s="251">
        <f>IF(M$35=0,0,M$35/PPA_fec!M$35)</f>
        <v>0.35849031469726739</v>
      </c>
      <c r="N147" s="251">
        <f>IF(N$35=0,0,N$35/PPA_fec!N$35)</f>
        <v>0.3632924150157521</v>
      </c>
      <c r="O147" s="251">
        <f>IF(O$35=0,0,O$35/PPA_fec!O$35)</f>
        <v>0.3632924150157521</v>
      </c>
      <c r="P147" s="251">
        <f>IF(P$35=0,0,P$35/PPA_fec!P$35)</f>
        <v>0.36329241501575205</v>
      </c>
      <c r="Q147" s="251">
        <f>IF(Q$35=0,0,Q$35/PPA_fec!Q$35)</f>
        <v>0.3632924150157521</v>
      </c>
    </row>
    <row r="148" spans="1:17" x14ac:dyDescent="0.25">
      <c r="A148" s="129" t="s">
        <v>79</v>
      </c>
      <c r="B148" s="250">
        <f>IF(B$36=0,0,B$36/PPA_fec!B$36)</f>
        <v>0.60641370947923467</v>
      </c>
      <c r="C148" s="250">
        <f>IF(C$36=0,0,C$36/PPA_fec!C$36)</f>
        <v>0.60655046913517163</v>
      </c>
      <c r="D148" s="250">
        <f>IF(D$36=0,0,D$36/PPA_fec!D$36)</f>
        <v>0.60766978859490206</v>
      </c>
      <c r="E148" s="250">
        <f>IF(E$36=0,0,E$36/PPA_fec!E$36)</f>
        <v>0.60788180381963974</v>
      </c>
      <c r="F148" s="250">
        <f>IF(F$36=0,0,F$36/PPA_fec!F$36)</f>
        <v>0.61200434510699842</v>
      </c>
      <c r="G148" s="250">
        <f>IF(G$36=0,0,G$36/PPA_fec!G$36)</f>
        <v>0.61573075485514972</v>
      </c>
      <c r="H148" s="250">
        <f>IF(H$36=0,0,H$36/PPA_fec!H$36)</f>
        <v>0.61581918486334175</v>
      </c>
      <c r="I148" s="250">
        <f>IF(I$36=0,0,I$36/PPA_fec!I$36)</f>
        <v>0.62170526176056373</v>
      </c>
      <c r="J148" s="250">
        <f>IF(J$36=0,0,J$36/PPA_fec!J$36)</f>
        <v>0.62182170045154195</v>
      </c>
      <c r="K148" s="250">
        <f>IF(K$36=0,0,K$36/PPA_fec!K$36)</f>
        <v>0.62235627100271773</v>
      </c>
      <c r="L148" s="250">
        <f>IF(L$36=0,0,L$36/PPA_fec!L$36)</f>
        <v>0.62924625084349584</v>
      </c>
      <c r="M148" s="250">
        <f>IF(M$36=0,0,M$36/PPA_fec!M$36)</f>
        <v>0.62970990474397182</v>
      </c>
      <c r="N148" s="250">
        <f>IF(N$36=0,0,N$36/PPA_fec!N$36)</f>
        <v>0.63805050541671704</v>
      </c>
      <c r="O148" s="250">
        <f>IF(O$36=0,0,O$36/PPA_fec!O$36)</f>
        <v>0.63744165555747367</v>
      </c>
      <c r="P148" s="250">
        <f>IF(P$36=0,0,P$36/PPA_fec!P$36)</f>
        <v>0.63802705340822896</v>
      </c>
      <c r="Q148" s="250">
        <f>IF(Q$36=0,0,Q$36/PPA_fec!Q$36)</f>
        <v>0.63622125697443455</v>
      </c>
    </row>
    <row r="149" spans="1:17" x14ac:dyDescent="0.25">
      <c r="A149" s="127" t="s">
        <v>238</v>
      </c>
      <c r="B149" s="248">
        <f>IF(B$41=0,0,B$41/PPA_fec!B$41)</f>
        <v>0.46217874739720843</v>
      </c>
      <c r="C149" s="248">
        <f>IF(C$41=0,0,C$41/PPA_fec!C$41)</f>
        <v>0.46161187987236602</v>
      </c>
      <c r="D149" s="248">
        <f>IF(D$41=0,0,D$41/PPA_fec!D$41)</f>
        <v>0.46155549437375404</v>
      </c>
      <c r="E149" s="248">
        <f>IF(E$41=0,0,E$41/PPA_fec!E$41)</f>
        <v>0.4640324619429409</v>
      </c>
      <c r="F149" s="248">
        <f>IF(F$41=0,0,F$41/PPA_fec!F$41)</f>
        <v>0.46548178565041198</v>
      </c>
      <c r="G149" s="248">
        <f>IF(G$41=0,0,G$41/PPA_fec!G$41)</f>
        <v>0.46815683655073359</v>
      </c>
      <c r="H149" s="248">
        <f>IF(H$41=0,0,H$41/PPA_fec!H$41)</f>
        <v>0.46848364031120621</v>
      </c>
      <c r="I149" s="248">
        <f>IF(I$41=0,0,I$41/PPA_fec!I$41)</f>
        <v>0.47205680310948633</v>
      </c>
      <c r="J149" s="248">
        <f>IF(J$41=0,0,J$41/PPA_fec!J$41)</f>
        <v>0.47145724461198768</v>
      </c>
      <c r="K149" s="248">
        <f>IF(K$41=0,0,K$41/PPA_fec!K$41)</f>
        <v>0.47285644545012345</v>
      </c>
      <c r="L149" s="248">
        <f>IF(L$41=0,0,L$41/PPA_fec!L$41)</f>
        <v>0.47838723117869175</v>
      </c>
      <c r="M149" s="248">
        <f>IF(M$41=0,0,M$41/PPA_fec!M$41)</f>
        <v>0.47775952849904357</v>
      </c>
      <c r="N149" s="248">
        <f>IF(N$41=0,0,N$41/PPA_fec!N$41)</f>
        <v>0.48381049230818934</v>
      </c>
      <c r="O149" s="248">
        <f>IF(O$41=0,0,O$41/PPA_fec!O$41)</f>
        <v>0.48687899643744637</v>
      </c>
      <c r="P149" s="248">
        <f>IF(P$41=0,0,P$41/PPA_fec!P$41)</f>
        <v>0.48402857487873785</v>
      </c>
      <c r="Q149" s="248">
        <f>IF(Q$41=0,0,Q$41/PPA_fec!Q$41)</f>
        <v>0.48559678991455474</v>
      </c>
    </row>
    <row r="150" spans="1:17" x14ac:dyDescent="0.25">
      <c r="A150" s="127" t="s">
        <v>237</v>
      </c>
      <c r="B150" s="249">
        <f>IF(B$54=0,0,B$54/PPA_fec!B$54)</f>
        <v>0.50177588756478497</v>
      </c>
      <c r="C150" s="249">
        <f>IF(C$54=0,0,C$54/PPA_fec!C$54)</f>
        <v>0.50213435023391872</v>
      </c>
      <c r="D150" s="249">
        <f>IF(D$54=0,0,D$54/PPA_fec!D$54)</f>
        <v>0.50186131791342847</v>
      </c>
      <c r="E150" s="249">
        <f>IF(E$54=0,0,E$54/PPA_fec!E$54)</f>
        <v>0.50550921888473721</v>
      </c>
      <c r="F150" s="249">
        <f>IF(F$54=0,0,F$54/PPA_fec!F$54)</f>
        <v>0.50694690446643098</v>
      </c>
      <c r="G150" s="249">
        <f>IF(G$54=0,0,G$54/PPA_fec!G$54)</f>
        <v>0.50934615025215346</v>
      </c>
      <c r="H150" s="249">
        <f>IF(H$54=0,0,H$54/PPA_fec!H$54)</f>
        <v>0.50903467806626157</v>
      </c>
      <c r="I150" s="249">
        <f>IF(I$54=0,0,I$54/PPA_fec!I$54)</f>
        <v>0.51243160768796459</v>
      </c>
      <c r="J150" s="249">
        <f>IF(J$54=0,0,J$54/PPA_fec!J$54)</f>
        <v>0.51222134485958459</v>
      </c>
      <c r="K150" s="249">
        <f>IF(K$54=0,0,K$54/PPA_fec!K$54)</f>
        <v>0.51222501884979099</v>
      </c>
      <c r="L150" s="249">
        <f>IF(L$54=0,0,L$54/PPA_fec!L$54)</f>
        <v>0.51809157786567073</v>
      </c>
      <c r="M150" s="249">
        <f>IF(M$54=0,0,M$54/PPA_fec!M$54)</f>
        <v>0.51768633157698651</v>
      </c>
      <c r="N150" s="249">
        <f>IF(N$54=0,0,N$54/PPA_fec!N$54)</f>
        <v>0.52440846103292893</v>
      </c>
      <c r="O150" s="249">
        <f>IF(O$54=0,0,O$54/PPA_fec!O$54)</f>
        <v>0.52605896956735243</v>
      </c>
      <c r="P150" s="249">
        <f>IF(P$54=0,0,P$54/PPA_fec!P$54)</f>
        <v>0.52410533425692474</v>
      </c>
      <c r="Q150" s="249">
        <f>IF(Q$54=0,0,Q$54/PPA_fec!Q$54)</f>
        <v>0.52504392194144611</v>
      </c>
    </row>
    <row r="151" spans="1:17" x14ac:dyDescent="0.25">
      <c r="A151" s="72" t="s">
        <v>236</v>
      </c>
      <c r="B151" s="265">
        <f>IF(B$67=0,0,B$67/PPA_fec!B$67)</f>
        <v>0.49061133862295236</v>
      </c>
      <c r="C151" s="265">
        <f>IF(C$67=0,0,C$67/PPA_fec!C$67)</f>
        <v>0.49131658749134993</v>
      </c>
      <c r="D151" s="265">
        <f>IF(D$67=0,0,D$67/PPA_fec!D$67)</f>
        <v>0.49104842613703059</v>
      </c>
      <c r="E151" s="265">
        <f>IF(E$67=0,0,E$67/PPA_fec!E$67)</f>
        <v>0.49446103085784882</v>
      </c>
      <c r="F151" s="265">
        <f>IF(F$67=0,0,F$67/PPA_fec!F$67)</f>
        <v>0.49618277112856007</v>
      </c>
      <c r="G151" s="265">
        <f>IF(G$67=0,0,G$67/PPA_fec!G$67)</f>
        <v>0.49845757340449498</v>
      </c>
      <c r="H151" s="265">
        <f>IF(H$67=0,0,H$67/PPA_fec!H$67)</f>
        <v>0.49792425271129437</v>
      </c>
      <c r="I151" s="265">
        <f>IF(I$67=0,0,I$67/PPA_fec!I$67)</f>
        <v>0.50124291309419255</v>
      </c>
      <c r="J151" s="265">
        <f>IF(J$67=0,0,J$67/PPA_fec!J$67)</f>
        <v>0.50137436938840896</v>
      </c>
      <c r="K151" s="265">
        <f>IF(K$67=0,0,K$67/PPA_fec!K$67)</f>
        <v>0.50058959336009479</v>
      </c>
      <c r="L151" s="265">
        <f>IF(L$67=0,0,L$67/PPA_fec!L$67)</f>
        <v>0.5062686636859598</v>
      </c>
      <c r="M151" s="265">
        <f>IF(M$67=0,0,M$67/PPA_fec!M$67)</f>
        <v>0.50613352115511412</v>
      </c>
      <c r="N151" s="265">
        <f>IF(N$67=0,0,N$67/PPA_fec!N$67)</f>
        <v>0.5128683310949248</v>
      </c>
      <c r="O151" s="265">
        <f>IF(O$67=0,0,O$67/PPA_fec!O$67)</f>
        <v>0.51334690952432616</v>
      </c>
      <c r="P151" s="265">
        <f>IF(P$67=0,0,P$67/PPA_fec!P$67)</f>
        <v>0.51240354871990113</v>
      </c>
      <c r="Q151" s="265">
        <f>IF(Q$67=0,0,Q$67/PPA_fec!Q$67)</f>
        <v>0.5127078725541494</v>
      </c>
    </row>
    <row r="152" spans="1:17" x14ac:dyDescent="0.25">
      <c r="A152" s="40"/>
      <c r="B152" s="32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</row>
    <row r="153" spans="1:17" x14ac:dyDescent="0.25">
      <c r="A153" s="78" t="s">
        <v>55</v>
      </c>
      <c r="B153" s="253">
        <f>IF(B$81=0,0,B$81/PPA_fec!B$81)</f>
        <v>0.4451486769392754</v>
      </c>
      <c r="C153" s="253">
        <f>IF(C$81=0,0,C$81/PPA_fec!C$81)</f>
        <v>0.44517451396188085</v>
      </c>
      <c r="D153" s="253">
        <f>IF(D$81=0,0,D$81/PPA_fec!D$81)</f>
        <v>0.44538597897314952</v>
      </c>
      <c r="E153" s="253">
        <f>IF(E$81=0,0,E$81/PPA_fec!E$81)</f>
        <v>0.44496572123652323</v>
      </c>
      <c r="F153" s="253">
        <f>IF(F$81=0,0,F$81/PPA_fec!F$81)</f>
        <v>0.44936891698381853</v>
      </c>
      <c r="G153" s="253">
        <f>IF(G$81=0,0,G$81/PPA_fec!G$81)</f>
        <v>0.44941442464006842</v>
      </c>
      <c r="H153" s="253">
        <f>IF(H$81=0,0,H$81/PPA_fec!H$81)</f>
        <v>0.4494310461557679</v>
      </c>
      <c r="I153" s="253">
        <f>IF(I$81=0,0,I$81/PPA_fec!I$81)</f>
        <v>0.45754571093440749</v>
      </c>
      <c r="J153" s="253">
        <f>IF(J$81=0,0,J$81/PPA_fec!J$81)</f>
        <v>0.4575678076920619</v>
      </c>
      <c r="K153" s="253">
        <f>IF(K$81=0,0,K$81/PPA_fec!K$81)</f>
        <v>0.45766925400530467</v>
      </c>
      <c r="L153" s="253">
        <f>IF(L$81=0,0,L$81/PPA_fec!L$81)</f>
        <v>0.45762363234453773</v>
      </c>
      <c r="M153" s="253">
        <f>IF(M$81=0,0,M$81/PPA_fec!M$81)</f>
        <v>0.45771062363993809</v>
      </c>
      <c r="N153" s="253">
        <f>IF(N$81=0,0,N$81/PPA_fec!N$81)</f>
        <v>0.47540161489276805</v>
      </c>
      <c r="O153" s="253">
        <f>IF(O$81=0,0,O$81/PPA_fec!O$81)</f>
        <v>0.47528453037769502</v>
      </c>
      <c r="P153" s="253">
        <f>IF(P$81=0,0,P$81/PPA_fec!P$81)</f>
        <v>0.47539710496803111</v>
      </c>
      <c r="Q153" s="253">
        <f>IF(Q$81=0,0,Q$81/PPA_fec!Q$81)</f>
        <v>0.47504984234398401</v>
      </c>
    </row>
    <row r="154" spans="1:17" x14ac:dyDescent="0.25">
      <c r="A154" s="132" t="s">
        <v>83</v>
      </c>
      <c r="B154" s="282">
        <f>IF(B$82=0,0,B$82/PPA_fec!B$82)</f>
        <v>0.3127865425860234</v>
      </c>
      <c r="C154" s="282">
        <f>IF(C$82=0,0,C$82/PPA_fec!C$82)</f>
        <v>0.3127865425860234</v>
      </c>
      <c r="D154" s="282">
        <f>IF(D$82=0,0,D$82/PPA_fec!D$82)</f>
        <v>0.3127865425860234</v>
      </c>
      <c r="E154" s="282">
        <f>IF(E$82=0,0,E$82/PPA_fec!E$82)</f>
        <v>0.3127865425860234</v>
      </c>
      <c r="F154" s="282">
        <f>IF(F$82=0,0,F$82/PPA_fec!F$82)</f>
        <v>0.31571674532022165</v>
      </c>
      <c r="G154" s="282">
        <f>IF(G$82=0,0,G$82/PPA_fec!G$82)</f>
        <v>0.31571674532022165</v>
      </c>
      <c r="H154" s="282">
        <f>IF(H$82=0,0,H$82/PPA_fec!H$82)</f>
        <v>0.31571674532022154</v>
      </c>
      <c r="I154" s="282">
        <f>IF(I$82=0,0,I$82/PPA_fec!I$82)</f>
        <v>0.32128351402518529</v>
      </c>
      <c r="J154" s="282">
        <f>IF(J$82=0,0,J$82/PPA_fec!J$82)</f>
        <v>0.32128351402518524</v>
      </c>
      <c r="K154" s="282">
        <f>IF(K$82=0,0,K$82/PPA_fec!K$82)</f>
        <v>0.32128351402518529</v>
      </c>
      <c r="L154" s="282">
        <f>IF(L$82=0,0,L$82/PPA_fec!L$82)</f>
        <v>0.32128351402518518</v>
      </c>
      <c r="M154" s="282">
        <f>IF(M$82=0,0,M$82/PPA_fec!M$82)</f>
        <v>0.32128351402518524</v>
      </c>
      <c r="N154" s="282">
        <f>IF(N$82=0,0,N$82/PPA_fec!N$82)</f>
        <v>0.33371422246813381</v>
      </c>
      <c r="O154" s="282">
        <f>IF(O$82=0,0,O$82/PPA_fec!O$82)</f>
        <v>0.33371422246813376</v>
      </c>
      <c r="P154" s="282">
        <f>IF(P$82=0,0,P$82/PPA_fec!P$82)</f>
        <v>0.33371422246813376</v>
      </c>
      <c r="Q154" s="282">
        <f>IF(Q$82=0,0,Q$82/PPA_fec!Q$82)</f>
        <v>0.33371422246813376</v>
      </c>
    </row>
    <row r="155" spans="1:17" x14ac:dyDescent="0.25">
      <c r="A155" s="76" t="s">
        <v>82</v>
      </c>
      <c r="B155" s="281">
        <f>IF(B$83=0,0,B$83/PPA_fec!B$83)</f>
        <v>8.197531675213747E-2</v>
      </c>
      <c r="C155" s="281">
        <f>IF(C$83=0,0,C$83/PPA_fec!C$83)</f>
        <v>8.1975316752137442E-2</v>
      </c>
      <c r="D155" s="281">
        <f>IF(D$83=0,0,D$83/PPA_fec!D$83)</f>
        <v>8.1975316752137442E-2</v>
      </c>
      <c r="E155" s="281">
        <f>IF(E$83=0,0,E$83/PPA_fec!E$83)</f>
        <v>8.1975316752137456E-2</v>
      </c>
      <c r="F155" s="281">
        <f>IF(F$83=0,0,F$83/PPA_fec!F$83)</f>
        <v>8.2743266342608771E-2</v>
      </c>
      <c r="G155" s="281">
        <f>IF(G$83=0,0,G$83/PPA_fec!G$83)</f>
        <v>8.2743266342608771E-2</v>
      </c>
      <c r="H155" s="281">
        <f>IF(H$83=0,0,H$83/PPA_fec!H$83)</f>
        <v>8.2743266342608771E-2</v>
      </c>
      <c r="I155" s="281">
        <f>IF(I$83=0,0,I$83/PPA_fec!I$83)</f>
        <v>8.4202208994368713E-2</v>
      </c>
      <c r="J155" s="281">
        <f>IF(J$83=0,0,J$83/PPA_fec!J$83)</f>
        <v>8.4202208994368727E-2</v>
      </c>
      <c r="K155" s="281">
        <f>IF(K$83=0,0,K$83/PPA_fec!K$83)</f>
        <v>8.4202208994368727E-2</v>
      </c>
      <c r="L155" s="281">
        <f>IF(L$83=0,0,L$83/PPA_fec!L$83)</f>
        <v>8.4202208994368727E-2</v>
      </c>
      <c r="M155" s="281">
        <f>IF(M$83=0,0,M$83/PPA_fec!M$83)</f>
        <v>8.4202208994368727E-2</v>
      </c>
      <c r="N155" s="281">
        <f>IF(N$83=0,0,N$83/PPA_fec!N$83)</f>
        <v>8.7460057793231044E-2</v>
      </c>
      <c r="O155" s="281">
        <f>IF(O$83=0,0,O$83/PPA_fec!O$83)</f>
        <v>8.7460057793231044E-2</v>
      </c>
      <c r="P155" s="281">
        <f>IF(P$83=0,0,P$83/PPA_fec!P$83)</f>
        <v>8.7460057793231044E-2</v>
      </c>
      <c r="Q155" s="281">
        <f>IF(Q$83=0,0,Q$83/PPA_fec!Q$83)</f>
        <v>8.7460057793231044E-2</v>
      </c>
    </row>
    <row r="156" spans="1:17" x14ac:dyDescent="0.25">
      <c r="A156" s="76" t="s">
        <v>81</v>
      </c>
      <c r="B156" s="281">
        <f>IF(B$84=0,0,B$84/PPA_fec!B$84)</f>
        <v>0.46074486520379127</v>
      </c>
      <c r="C156" s="281">
        <f>IF(C$84=0,0,C$84/PPA_fec!C$84)</f>
        <v>0.46074486520379121</v>
      </c>
      <c r="D156" s="281">
        <f>IF(D$84=0,0,D$84/PPA_fec!D$84)</f>
        <v>0.46074486520379121</v>
      </c>
      <c r="E156" s="281">
        <f>IF(E$84=0,0,E$84/PPA_fec!E$84)</f>
        <v>0.46074486520379115</v>
      </c>
      <c r="F156" s="281">
        <f>IF(F$84=0,0,F$84/PPA_fec!F$84)</f>
        <v>0.46506115020961625</v>
      </c>
      <c r="G156" s="281">
        <f>IF(G$84=0,0,G$84/PPA_fec!G$84)</f>
        <v>0.46506115020961625</v>
      </c>
      <c r="H156" s="281">
        <f>IF(H$84=0,0,H$84/PPA_fec!H$84)</f>
        <v>0.46506115020961625</v>
      </c>
      <c r="I156" s="281">
        <f>IF(I$84=0,0,I$84/PPA_fec!I$84)</f>
        <v>0.47326118361061775</v>
      </c>
      <c r="J156" s="281">
        <f>IF(J$84=0,0,J$84/PPA_fec!J$84)</f>
        <v>0.47326118361061775</v>
      </c>
      <c r="K156" s="281">
        <f>IF(K$84=0,0,K$84/PPA_fec!K$84)</f>
        <v>0.47326118361061775</v>
      </c>
      <c r="L156" s="281">
        <f>IF(L$84=0,0,L$84/PPA_fec!L$84)</f>
        <v>0.47326118361061775</v>
      </c>
      <c r="M156" s="281">
        <f>IF(M$84=0,0,M$84/PPA_fec!M$84)</f>
        <v>0.47326118361061775</v>
      </c>
      <c r="N156" s="281">
        <f>IF(N$84=0,0,N$84/PPA_fec!N$84)</f>
        <v>0.49157202600997957</v>
      </c>
      <c r="O156" s="281">
        <f>IF(O$84=0,0,O$84/PPA_fec!O$84)</f>
        <v>0.49157202600997957</v>
      </c>
      <c r="P156" s="281">
        <f>IF(P$84=0,0,P$84/PPA_fec!P$84)</f>
        <v>0.49157202600997946</v>
      </c>
      <c r="Q156" s="281">
        <f>IF(Q$84=0,0,Q$84/PPA_fec!Q$84)</f>
        <v>0.49157202600997951</v>
      </c>
    </row>
    <row r="157" spans="1:17" x14ac:dyDescent="0.25">
      <c r="A157" s="76" t="s">
        <v>80</v>
      </c>
      <c r="B157" s="281">
        <f>IF(B$85=0,0,B$85/PPA_fec!B$85)</f>
        <v>0.3237333983059309</v>
      </c>
      <c r="C157" s="281">
        <f>IF(C$85=0,0,C$85/PPA_fec!C$85)</f>
        <v>0.3237333983059309</v>
      </c>
      <c r="D157" s="281">
        <f>IF(D$85=0,0,D$85/PPA_fec!D$85)</f>
        <v>0.32373339830593095</v>
      </c>
      <c r="E157" s="281">
        <f>IF(E$85=0,0,E$85/PPA_fec!E$85)</f>
        <v>0.3237333983059309</v>
      </c>
      <c r="F157" s="281">
        <f>IF(F$85=0,0,F$85/PPA_fec!F$85)</f>
        <v>0.32676615182858743</v>
      </c>
      <c r="G157" s="281">
        <f>IF(G$85=0,0,G$85/PPA_fec!G$85)</f>
        <v>0.32676615182858737</v>
      </c>
      <c r="H157" s="281">
        <f>IF(H$85=0,0,H$85/PPA_fec!H$85)</f>
        <v>0.32676615182858731</v>
      </c>
      <c r="I157" s="281">
        <f>IF(I$85=0,0,I$85/PPA_fec!I$85)</f>
        <v>0.33252774545579838</v>
      </c>
      <c r="J157" s="281">
        <f>IF(J$85=0,0,J$85/PPA_fec!J$85)</f>
        <v>0.33252774545579838</v>
      </c>
      <c r="K157" s="281">
        <f>IF(K$85=0,0,K$85/PPA_fec!K$85)</f>
        <v>0.33252774545579833</v>
      </c>
      <c r="L157" s="281">
        <f>IF(L$85=0,0,L$85/PPA_fec!L$85)</f>
        <v>0.33252774545579838</v>
      </c>
      <c r="M157" s="281">
        <f>IF(M$85=0,0,M$85/PPA_fec!M$85)</f>
        <v>0.33252774545579838</v>
      </c>
      <c r="N157" s="281">
        <f>IF(N$85=0,0,N$85/PPA_fec!N$85)</f>
        <v>0.34539350193724672</v>
      </c>
      <c r="O157" s="281">
        <f>IF(O$85=0,0,O$85/PPA_fec!O$85)</f>
        <v>0.34539350193724677</v>
      </c>
      <c r="P157" s="281">
        <f>IF(P$85=0,0,P$85/PPA_fec!P$85)</f>
        <v>0.34539350193724672</v>
      </c>
      <c r="Q157" s="281">
        <f>IF(Q$85=0,0,Q$85/PPA_fec!Q$85)</f>
        <v>0.34539350193724672</v>
      </c>
    </row>
    <row r="158" spans="1:17" x14ac:dyDescent="0.25">
      <c r="A158" s="129" t="s">
        <v>79</v>
      </c>
      <c r="B158" s="280">
        <f>IF(B$86=0,0,B$86/PPA_fec!B$86)</f>
        <v>0.57522162754086303</v>
      </c>
      <c r="C158" s="280">
        <f>IF(C$86=0,0,C$86/PPA_fec!C$86)</f>
        <v>0.57535135269489612</v>
      </c>
      <c r="D158" s="280">
        <f>IF(D$86=0,0,D$86/PPA_fec!D$86)</f>
        <v>0.57641309775655913</v>
      </c>
      <c r="E158" s="280">
        <f>IF(E$86=0,0,E$86/PPA_fec!E$86)</f>
        <v>0.57430302491844953</v>
      </c>
      <c r="F158" s="280">
        <f>IF(F$86=0,0,F$86/PPA_fec!F$86)</f>
        <v>0.58086168919911263</v>
      </c>
      <c r="G158" s="280">
        <f>IF(G$86=0,0,G$86/PPA_fec!G$86)</f>
        <v>0.58109017867357182</v>
      </c>
      <c r="H158" s="280">
        <f>IF(H$86=0,0,H$86/PPA_fec!H$86)</f>
        <v>0.58117363367213293</v>
      </c>
      <c r="I158" s="280">
        <f>IF(I$86=0,0,I$86/PPA_fec!I$86)</f>
        <v>0.59237607668275705</v>
      </c>
      <c r="J158" s="280">
        <f>IF(J$86=0,0,J$86/PPA_fec!J$86)</f>
        <v>0.5924870223336598</v>
      </c>
      <c r="K158" s="280">
        <f>IF(K$86=0,0,K$86/PPA_fec!K$86)</f>
        <v>0.59299637431327623</v>
      </c>
      <c r="L158" s="280">
        <f>IF(L$86=0,0,L$86/PPA_fec!L$86)</f>
        <v>0.59276731243333036</v>
      </c>
      <c r="M158" s="280">
        <f>IF(M$86=0,0,M$86/PPA_fec!M$86)</f>
        <v>0.59320408718743656</v>
      </c>
      <c r="N158" s="280">
        <f>IF(N$86=0,0,N$86/PPA_fec!N$86)</f>
        <v>0.61606429385214989</v>
      </c>
      <c r="O158" s="280">
        <f>IF(O$86=0,0,O$86/PPA_fec!O$86)</f>
        <v>0.61547642399637459</v>
      </c>
      <c r="P158" s="280">
        <f>IF(P$86=0,0,P$86/PPA_fec!P$86)</f>
        <v>0.61604164996279343</v>
      </c>
      <c r="Q158" s="280">
        <f>IF(Q$86=0,0,Q$86/PPA_fec!Q$86)</f>
        <v>0.61429807841887663</v>
      </c>
    </row>
    <row r="159" spans="1:17" x14ac:dyDescent="0.25">
      <c r="A159" s="72" t="s">
        <v>235</v>
      </c>
      <c r="B159" s="279">
        <f>IF(B$91=0,0,B$91/PPA_fec!B$91)</f>
        <v>0.42755725769929942</v>
      </c>
      <c r="C159" s="279">
        <f>IF(C$91=0,0,C$91/PPA_fec!C$91)</f>
        <v>0.42755725769929942</v>
      </c>
      <c r="D159" s="279">
        <f>IF(D$91=0,0,D$91/PPA_fec!D$91)</f>
        <v>0.42755725769929936</v>
      </c>
      <c r="E159" s="279">
        <f>IF(E$91=0,0,E$91/PPA_fec!E$91)</f>
        <v>0.42755725769929936</v>
      </c>
      <c r="F159" s="279">
        <f>IF(F$91=0,0,F$91/PPA_fec!F$91)</f>
        <v>0.43156263924538113</v>
      </c>
      <c r="G159" s="279">
        <f>IF(G$91=0,0,G$91/PPA_fec!G$91)</f>
        <v>0.43156263924538102</v>
      </c>
      <c r="H159" s="279">
        <f>IF(H$91=0,0,H$91/PPA_fec!H$91)</f>
        <v>0.43156263924538113</v>
      </c>
      <c r="I159" s="279">
        <f>IF(I$91=0,0,I$91/PPA_fec!I$91)</f>
        <v>0.43917202148434353</v>
      </c>
      <c r="J159" s="279">
        <f>IF(J$91=0,0,J$91/PPA_fec!J$91)</f>
        <v>0.43917202148434353</v>
      </c>
      <c r="K159" s="279">
        <f>IF(K$91=0,0,K$91/PPA_fec!K$91)</f>
        <v>0.43917202148434353</v>
      </c>
      <c r="L159" s="279">
        <f>IF(L$91=0,0,L$91/PPA_fec!L$91)</f>
        <v>0.43917202148434348</v>
      </c>
      <c r="M159" s="279">
        <f>IF(M$91=0,0,M$91/PPA_fec!M$91)</f>
        <v>0.43917202148434353</v>
      </c>
      <c r="N159" s="279">
        <f>IF(N$91=0,0,N$91/PPA_fec!N$91)</f>
        <v>0.45616392775110653</v>
      </c>
      <c r="O159" s="279">
        <f>IF(O$91=0,0,O$91/PPA_fec!O$91)</f>
        <v>0.45616392775110653</v>
      </c>
      <c r="P159" s="279">
        <f>IF(P$91=0,0,P$91/PPA_fec!P$91)</f>
        <v>0.45616392775110653</v>
      </c>
      <c r="Q159" s="279">
        <f>IF(Q$91=0,0,Q$91/PPA_fec!Q$91)</f>
        <v>0.45616392775110653</v>
      </c>
    </row>
  </sheetData>
  <pageMargins left="0.39370078740157483" right="0.39370078740157483" top="0.39370078740157483" bottom="0.39370078740157483" header="0.31496062992125984" footer="0.31496062992125984"/>
  <pageSetup paperSize="9" scale="45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theme="4" tint="0.39997558519241921"/>
    <pageSetUpPr fitToPage="1"/>
  </sheetPr>
  <dimension ref="A1:Q15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374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135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32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35</v>
      </c>
      <c r="B5" s="96">
        <v>3.2110316131560324</v>
      </c>
      <c r="C5" s="96">
        <v>2.9853395966889194</v>
      </c>
      <c r="D5" s="96">
        <v>1.9115160662656043</v>
      </c>
      <c r="E5" s="96">
        <v>3.5449108297350662</v>
      </c>
      <c r="F5" s="96">
        <v>2.6034147814116504</v>
      </c>
      <c r="G5" s="96">
        <v>2.4575156026392326</v>
      </c>
      <c r="H5" s="96">
        <v>2.5465216476407879</v>
      </c>
      <c r="I5" s="96">
        <v>1.8622134584068073</v>
      </c>
      <c r="J5" s="96">
        <v>1.6769228995469678</v>
      </c>
      <c r="K5" s="96">
        <v>1.2618781120589098</v>
      </c>
      <c r="L5" s="96">
        <v>1.5008608974394857</v>
      </c>
      <c r="M5" s="96">
        <v>1.1064955592886137</v>
      </c>
      <c r="N5" s="96">
        <v>1.1648111976548681</v>
      </c>
      <c r="O5" s="96">
        <v>1.7889752731999666</v>
      </c>
      <c r="P5" s="96">
        <v>1.0891082112093338</v>
      </c>
      <c r="Q5" s="96">
        <v>2.3741809526903372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3.0343938021030299</v>
      </c>
      <c r="C10" s="158">
        <v>2.7952816528809192</v>
      </c>
      <c r="D10" s="158">
        <v>1.9115160662656043</v>
      </c>
      <c r="E10" s="158">
        <v>3.5449108297350662</v>
      </c>
      <c r="F10" s="158">
        <v>2.6034147814116504</v>
      </c>
      <c r="G10" s="158">
        <v>2.4575156026392326</v>
      </c>
      <c r="H10" s="158">
        <v>2.5465216476407879</v>
      </c>
      <c r="I10" s="158">
        <v>1.8622134584068073</v>
      </c>
      <c r="J10" s="158">
        <v>1.6769228995469678</v>
      </c>
      <c r="K10" s="158">
        <v>1.2618781120589098</v>
      </c>
      <c r="L10" s="158">
        <v>1.5008608974394857</v>
      </c>
      <c r="M10" s="158">
        <v>1.1064955592886137</v>
      </c>
      <c r="N10" s="158">
        <v>1.1648111976548681</v>
      </c>
      <c r="O10" s="158">
        <v>1.7889752731999666</v>
      </c>
      <c r="P10" s="158">
        <v>1.0891082112093338</v>
      </c>
      <c r="Q10" s="158">
        <v>2.3741809526903372</v>
      </c>
    </row>
    <row r="11" spans="1:17" x14ac:dyDescent="0.25">
      <c r="A11" s="92" t="s">
        <v>125</v>
      </c>
      <c r="B11" s="91">
        <v>1.6104855838692371</v>
      </c>
      <c r="C11" s="91">
        <v>0.54958524646997442</v>
      </c>
      <c r="D11" s="91">
        <v>0.49856305333410056</v>
      </c>
      <c r="E11" s="91">
        <v>1.28931165757151</v>
      </c>
      <c r="F11" s="91">
        <v>1.1511146879558598</v>
      </c>
      <c r="G11" s="91">
        <v>1.2278252939406551</v>
      </c>
      <c r="H11" s="91">
        <v>1.3755362794715416</v>
      </c>
      <c r="I11" s="91">
        <v>1.0381771605405528</v>
      </c>
      <c r="J11" s="91">
        <v>0.8662480395039841</v>
      </c>
      <c r="K11" s="91">
        <v>0.54399917763721251</v>
      </c>
      <c r="L11" s="91">
        <v>0.89561881106376684</v>
      </c>
      <c r="M11" s="91">
        <v>0.53905049998257404</v>
      </c>
      <c r="N11" s="91">
        <v>0.46052202476204607</v>
      </c>
      <c r="O11" s="91">
        <v>1.120963543638934</v>
      </c>
      <c r="P11" s="91">
        <v>0.52201257462748896</v>
      </c>
      <c r="Q11" s="91">
        <v>1.5252850110300167</v>
      </c>
    </row>
    <row r="12" spans="1:17" x14ac:dyDescent="0.25">
      <c r="A12" s="92" t="s">
        <v>26</v>
      </c>
      <c r="B12" s="91">
        <v>1.423908218233793</v>
      </c>
      <c r="C12" s="91">
        <v>2.2456964064109446</v>
      </c>
      <c r="D12" s="91">
        <v>1.4129530129315038</v>
      </c>
      <c r="E12" s="91">
        <v>2.255599172163556</v>
      </c>
      <c r="F12" s="91">
        <v>1.4523000934557906</v>
      </c>
      <c r="G12" s="91">
        <v>1.2296903086985778</v>
      </c>
      <c r="H12" s="91">
        <v>1.1709853681692464</v>
      </c>
      <c r="I12" s="91">
        <v>0.82403629786625465</v>
      </c>
      <c r="J12" s="91">
        <v>0.81067486004298361</v>
      </c>
      <c r="K12" s="91">
        <v>0.71787893442169726</v>
      </c>
      <c r="L12" s="91">
        <v>0.60524208637571875</v>
      </c>
      <c r="M12" s="91">
        <v>0.56744505930603961</v>
      </c>
      <c r="N12" s="91">
        <v>0.704289172892822</v>
      </c>
      <c r="O12" s="91">
        <v>0.66801172956103261</v>
      </c>
      <c r="P12" s="91">
        <v>0.56709563658184481</v>
      </c>
      <c r="Q12" s="91">
        <v>0.84889594166032067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241</v>
      </c>
      <c r="B15" s="155">
        <v>0</v>
      </c>
      <c r="C15" s="155">
        <v>0</v>
      </c>
      <c r="D15" s="155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155">
        <v>0</v>
      </c>
      <c r="Q15" s="155">
        <v>0</v>
      </c>
    </row>
    <row r="16" spans="1:17" x14ac:dyDescent="0.25">
      <c r="A16" s="156" t="s">
        <v>240</v>
      </c>
      <c r="B16" s="206">
        <v>0.17663781105300233</v>
      </c>
      <c r="C16" s="206">
        <v>0.19005794380800001</v>
      </c>
      <c r="D16" s="206">
        <v>0</v>
      </c>
      <c r="E16" s="206">
        <v>0</v>
      </c>
      <c r="F16" s="206">
        <v>0</v>
      </c>
      <c r="G16" s="206">
        <v>0</v>
      </c>
      <c r="H16" s="206">
        <v>0</v>
      </c>
      <c r="I16" s="206">
        <v>0</v>
      </c>
      <c r="J16" s="206">
        <v>0</v>
      </c>
      <c r="K16" s="206">
        <v>0</v>
      </c>
      <c r="L16" s="206">
        <v>0</v>
      </c>
      <c r="M16" s="206">
        <v>0</v>
      </c>
      <c r="N16" s="206">
        <v>0</v>
      </c>
      <c r="O16" s="206">
        <v>0</v>
      </c>
      <c r="P16" s="206">
        <v>0</v>
      </c>
      <c r="Q16" s="206">
        <v>0</v>
      </c>
    </row>
    <row r="17" spans="1:17" x14ac:dyDescent="0.25">
      <c r="A17" s="152" t="s">
        <v>249</v>
      </c>
      <c r="B17" s="264">
        <v>0.17663781105300233</v>
      </c>
      <c r="C17" s="264">
        <v>0.19005794380800001</v>
      </c>
      <c r="D17" s="264">
        <v>0</v>
      </c>
      <c r="E17" s="264">
        <v>0</v>
      </c>
      <c r="F17" s="264">
        <v>0</v>
      </c>
      <c r="G17" s="264">
        <v>0</v>
      </c>
      <c r="H17" s="264">
        <v>0</v>
      </c>
      <c r="I17" s="264">
        <v>0</v>
      </c>
      <c r="J17" s="264">
        <v>0</v>
      </c>
      <c r="K17" s="264">
        <v>0</v>
      </c>
      <c r="L17" s="264">
        <v>0</v>
      </c>
      <c r="M17" s="264">
        <v>0</v>
      </c>
      <c r="N17" s="264">
        <v>0</v>
      </c>
      <c r="O17" s="264">
        <v>0</v>
      </c>
      <c r="P17" s="264">
        <v>0</v>
      </c>
      <c r="Q17" s="264">
        <v>0</v>
      </c>
    </row>
    <row r="18" spans="1:17" x14ac:dyDescent="0.25">
      <c r="A18" s="150" t="s">
        <v>33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150" t="s">
        <v>31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150" t="s">
        <v>30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150" t="s">
        <v>125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150" t="s">
        <v>29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150" t="s">
        <v>28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150" t="s">
        <v>26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150" t="s">
        <v>25</v>
      </c>
      <c r="B25" s="87">
        <v>0.17663781105300233</v>
      </c>
      <c r="C25" s="87">
        <v>0.19005794380800001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0" t="s">
        <v>86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7">
        <v>0</v>
      </c>
      <c r="J26" s="87">
        <v>0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7">
        <v>0</v>
      </c>
    </row>
    <row r="27" spans="1:17" x14ac:dyDescent="0.25">
      <c r="A27" s="150" t="s">
        <v>22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2" t="s">
        <v>248</v>
      </c>
      <c r="B28" s="151">
        <v>0</v>
      </c>
      <c r="C28" s="151">
        <v>0</v>
      </c>
      <c r="D28" s="151">
        <v>0</v>
      </c>
      <c r="E28" s="151">
        <v>0</v>
      </c>
      <c r="F28" s="151">
        <v>0</v>
      </c>
      <c r="G28" s="151">
        <v>0</v>
      </c>
      <c r="H28" s="151">
        <v>0</v>
      </c>
      <c r="I28" s="151">
        <v>0</v>
      </c>
      <c r="J28" s="151">
        <v>0</v>
      </c>
      <c r="K28" s="151">
        <v>0</v>
      </c>
      <c r="L28" s="151">
        <v>0</v>
      </c>
      <c r="M28" s="151">
        <v>0</v>
      </c>
      <c r="N28" s="151">
        <v>0</v>
      </c>
      <c r="O28" s="151">
        <v>0</v>
      </c>
      <c r="P28" s="151">
        <v>0</v>
      </c>
      <c r="Q28" s="151">
        <v>0</v>
      </c>
    </row>
    <row r="29" spans="1:17" x14ac:dyDescent="0.25">
      <c r="A29" s="243" t="s">
        <v>239</v>
      </c>
      <c r="B29" s="278">
        <v>0</v>
      </c>
      <c r="C29" s="278">
        <v>0</v>
      </c>
      <c r="D29" s="278">
        <v>0</v>
      </c>
      <c r="E29" s="278">
        <v>0</v>
      </c>
      <c r="F29" s="278">
        <v>0</v>
      </c>
      <c r="G29" s="278">
        <v>0</v>
      </c>
      <c r="H29" s="278">
        <v>0</v>
      </c>
      <c r="I29" s="278">
        <v>0</v>
      </c>
      <c r="J29" s="278">
        <v>0</v>
      </c>
      <c r="K29" s="278">
        <v>0</v>
      </c>
      <c r="L29" s="278">
        <v>0</v>
      </c>
      <c r="M29" s="278">
        <v>0</v>
      </c>
      <c r="N29" s="278">
        <v>0</v>
      </c>
      <c r="O29" s="278">
        <v>0</v>
      </c>
      <c r="P29" s="278">
        <v>0</v>
      </c>
      <c r="Q29" s="278">
        <v>0</v>
      </c>
    </row>
    <row r="30" spans="1:17" x14ac:dyDescent="0.25">
      <c r="A30" s="40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</row>
    <row r="31" spans="1:17" ht="12.75" x14ac:dyDescent="0.25">
      <c r="A31" s="97" t="s">
        <v>34</v>
      </c>
      <c r="B31" s="96">
        <v>1687.3130748903757</v>
      </c>
      <c r="C31" s="96">
        <v>1645.9047747544043</v>
      </c>
      <c r="D31" s="96">
        <v>1637.4314793905271</v>
      </c>
      <c r="E31" s="96">
        <v>1862.2446266081013</v>
      </c>
      <c r="F31" s="96">
        <v>1823.6794324778948</v>
      </c>
      <c r="G31" s="96">
        <v>1716.5051870397665</v>
      </c>
      <c r="H31" s="96">
        <v>1767.9514451893285</v>
      </c>
      <c r="I31" s="96">
        <v>1396.2526350504249</v>
      </c>
      <c r="J31" s="96">
        <v>1261.5053297771865</v>
      </c>
      <c r="K31" s="96">
        <v>1094.7087743955126</v>
      </c>
      <c r="L31" s="96">
        <v>1067.1973010748231</v>
      </c>
      <c r="M31" s="96">
        <v>838.71249013079193</v>
      </c>
      <c r="N31" s="96">
        <v>792.34605414550197</v>
      </c>
      <c r="O31" s="96">
        <v>708.98042303654552</v>
      </c>
      <c r="P31" s="96">
        <v>535.62743793457116</v>
      </c>
      <c r="Q31" s="96">
        <v>548.40666946769841</v>
      </c>
    </row>
    <row r="32" spans="1:17" x14ac:dyDescent="0.25">
      <c r="A32" s="132" t="s">
        <v>83</v>
      </c>
      <c r="B32" s="160">
        <v>0</v>
      </c>
      <c r="C32" s="160">
        <v>0</v>
      </c>
      <c r="D32" s="160">
        <v>0</v>
      </c>
      <c r="E32" s="160">
        <v>0</v>
      </c>
      <c r="F32" s="160">
        <v>0</v>
      </c>
      <c r="G32" s="160">
        <v>0</v>
      </c>
      <c r="H32" s="160">
        <v>0</v>
      </c>
      <c r="I32" s="160">
        <v>0</v>
      </c>
      <c r="J32" s="160">
        <v>0</v>
      </c>
      <c r="K32" s="160">
        <v>0</v>
      </c>
      <c r="L32" s="160">
        <v>0</v>
      </c>
      <c r="M32" s="160">
        <v>0</v>
      </c>
      <c r="N32" s="160">
        <v>0</v>
      </c>
      <c r="O32" s="160">
        <v>0</v>
      </c>
      <c r="P32" s="160">
        <v>0</v>
      </c>
      <c r="Q32" s="160">
        <v>0</v>
      </c>
    </row>
    <row r="33" spans="1:17" x14ac:dyDescent="0.25">
      <c r="A33" s="76" t="s">
        <v>82</v>
      </c>
      <c r="B33" s="159">
        <v>0</v>
      </c>
      <c r="C33" s="159">
        <v>0</v>
      </c>
      <c r="D33" s="159">
        <v>0</v>
      </c>
      <c r="E33" s="159">
        <v>0</v>
      </c>
      <c r="F33" s="159">
        <v>0</v>
      </c>
      <c r="G33" s="159">
        <v>0</v>
      </c>
      <c r="H33" s="159">
        <v>0</v>
      </c>
      <c r="I33" s="159">
        <v>0</v>
      </c>
      <c r="J33" s="159">
        <v>0</v>
      </c>
      <c r="K33" s="159">
        <v>0</v>
      </c>
      <c r="L33" s="159">
        <v>0</v>
      </c>
      <c r="M33" s="159">
        <v>0</v>
      </c>
      <c r="N33" s="159">
        <v>0</v>
      </c>
      <c r="O33" s="159">
        <v>0</v>
      </c>
      <c r="P33" s="159">
        <v>0</v>
      </c>
      <c r="Q33" s="159">
        <v>0</v>
      </c>
    </row>
    <row r="34" spans="1:17" x14ac:dyDescent="0.25">
      <c r="A34" s="76" t="s">
        <v>81</v>
      </c>
      <c r="B34" s="159">
        <v>0</v>
      </c>
      <c r="C34" s="159">
        <v>0</v>
      </c>
      <c r="D34" s="159">
        <v>0</v>
      </c>
      <c r="E34" s="159">
        <v>0</v>
      </c>
      <c r="F34" s="159">
        <v>0</v>
      </c>
      <c r="G34" s="159">
        <v>0</v>
      </c>
      <c r="H34" s="159">
        <v>0</v>
      </c>
      <c r="I34" s="159">
        <v>0</v>
      </c>
      <c r="J34" s="159">
        <v>0</v>
      </c>
      <c r="K34" s="159">
        <v>0</v>
      </c>
      <c r="L34" s="159">
        <v>0</v>
      </c>
      <c r="M34" s="159">
        <v>0</v>
      </c>
      <c r="N34" s="159">
        <v>0</v>
      </c>
      <c r="O34" s="159">
        <v>0</v>
      </c>
      <c r="P34" s="159">
        <v>0</v>
      </c>
      <c r="Q34" s="159">
        <v>0</v>
      </c>
    </row>
    <row r="35" spans="1:17" x14ac:dyDescent="0.25">
      <c r="A35" s="76" t="s">
        <v>80</v>
      </c>
      <c r="B35" s="159">
        <v>0</v>
      </c>
      <c r="C35" s="159">
        <v>0</v>
      </c>
      <c r="D35" s="159">
        <v>0</v>
      </c>
      <c r="E35" s="159">
        <v>0</v>
      </c>
      <c r="F35" s="159">
        <v>0</v>
      </c>
      <c r="G35" s="159">
        <v>0</v>
      </c>
      <c r="H35" s="159">
        <v>0</v>
      </c>
      <c r="I35" s="159">
        <v>0</v>
      </c>
      <c r="J35" s="159">
        <v>0</v>
      </c>
      <c r="K35" s="159">
        <v>0</v>
      </c>
      <c r="L35" s="159">
        <v>0</v>
      </c>
      <c r="M35" s="159">
        <v>0</v>
      </c>
      <c r="N35" s="159">
        <v>0</v>
      </c>
      <c r="O35" s="159">
        <v>0</v>
      </c>
      <c r="P35" s="159">
        <v>0</v>
      </c>
      <c r="Q35" s="159">
        <v>0</v>
      </c>
    </row>
    <row r="36" spans="1:17" x14ac:dyDescent="0.25">
      <c r="A36" s="129" t="s">
        <v>79</v>
      </c>
      <c r="B36" s="158">
        <v>2.2948216953974616</v>
      </c>
      <c r="C36" s="158">
        <v>2.1616339776217144</v>
      </c>
      <c r="D36" s="158">
        <v>1.4579472913324398</v>
      </c>
      <c r="E36" s="158">
        <v>2.7107065133400727</v>
      </c>
      <c r="F36" s="158">
        <v>1.9943167782267417</v>
      </c>
      <c r="G36" s="158">
        <v>1.8899266193661033</v>
      </c>
      <c r="H36" s="158">
        <v>2.0347027727379134</v>
      </c>
      <c r="I36" s="158">
        <v>1.3730654079163251</v>
      </c>
      <c r="J36" s="158">
        <v>1.2898036500706502</v>
      </c>
      <c r="K36" s="158">
        <v>0.96939512024414898</v>
      </c>
      <c r="L36" s="158">
        <v>1.1322416384291469</v>
      </c>
      <c r="M36" s="158">
        <v>0.82873965373892633</v>
      </c>
      <c r="N36" s="158">
        <v>0.89772983797726669</v>
      </c>
      <c r="O36" s="158">
        <v>0.92330626807574545</v>
      </c>
      <c r="P36" s="158">
        <v>0.94578174228313761</v>
      </c>
      <c r="Q36" s="158">
        <v>2.0133970955361007</v>
      </c>
    </row>
    <row r="37" spans="1:17" x14ac:dyDescent="0.25">
      <c r="A37" s="92" t="s">
        <v>125</v>
      </c>
      <c r="B37" s="91">
        <v>1.2179623012103975</v>
      </c>
      <c r="C37" s="91">
        <v>0.42500266159036348</v>
      </c>
      <c r="D37" s="91">
        <v>0.38026290544705427</v>
      </c>
      <c r="E37" s="91">
        <v>0.98590505537922879</v>
      </c>
      <c r="F37" s="91">
        <v>0.88179853331278246</v>
      </c>
      <c r="G37" s="91">
        <v>0.94424617465596916</v>
      </c>
      <c r="H37" s="91">
        <v>1.0990707596910791</v>
      </c>
      <c r="I37" s="91">
        <v>0.76547891971878534</v>
      </c>
      <c r="J37" s="91">
        <v>0.66627385404578077</v>
      </c>
      <c r="K37" s="91">
        <v>0.4179089431687717</v>
      </c>
      <c r="L37" s="91">
        <v>0.67565016303430636</v>
      </c>
      <c r="M37" s="91">
        <v>0.40373639184830173</v>
      </c>
      <c r="N37" s="91">
        <v>0.35492821798669855</v>
      </c>
      <c r="O37" s="91">
        <v>0.57853939158975654</v>
      </c>
      <c r="P37" s="91">
        <v>0.45331580208791444</v>
      </c>
      <c r="Q37" s="91">
        <v>1.2935005680980771</v>
      </c>
    </row>
    <row r="38" spans="1:17" x14ac:dyDescent="0.25">
      <c r="A38" s="92" t="s">
        <v>26</v>
      </c>
      <c r="B38" s="91">
        <v>1.0768593941870641</v>
      </c>
      <c r="C38" s="91">
        <v>1.7366313160313511</v>
      </c>
      <c r="D38" s="91">
        <v>1.0776843858853855</v>
      </c>
      <c r="E38" s="91">
        <v>1.7248014579608442</v>
      </c>
      <c r="F38" s="91">
        <v>1.1125182449139592</v>
      </c>
      <c r="G38" s="91">
        <v>0.94568044471013413</v>
      </c>
      <c r="H38" s="91">
        <v>0.93563201304683441</v>
      </c>
      <c r="I38" s="91">
        <v>0.60758648819753969</v>
      </c>
      <c r="J38" s="91">
        <v>0.62352979602486958</v>
      </c>
      <c r="K38" s="91">
        <v>0.55148617707537728</v>
      </c>
      <c r="L38" s="91">
        <v>0.45659147539484057</v>
      </c>
      <c r="M38" s="91">
        <v>0.4250032618906246</v>
      </c>
      <c r="N38" s="91">
        <v>0.5428016199905682</v>
      </c>
      <c r="O38" s="91">
        <v>0.34476687648598892</v>
      </c>
      <c r="P38" s="91">
        <v>0.49246594019522316</v>
      </c>
      <c r="Q38" s="91">
        <v>0.71989652743802368</v>
      </c>
    </row>
    <row r="39" spans="1:17" x14ac:dyDescent="0.25">
      <c r="A39" s="92" t="s">
        <v>126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21</v>
      </c>
      <c r="B40" s="157">
        <v>0</v>
      </c>
      <c r="C40" s="157">
        <v>0</v>
      </c>
      <c r="D40" s="157">
        <v>0</v>
      </c>
      <c r="E40" s="157">
        <v>0</v>
      </c>
      <c r="F40" s="157">
        <v>0</v>
      </c>
      <c r="G40" s="157">
        <v>0</v>
      </c>
      <c r="H40" s="157">
        <v>0</v>
      </c>
      <c r="I40" s="157">
        <v>0</v>
      </c>
      <c r="J40" s="157">
        <v>0</v>
      </c>
      <c r="K40" s="157">
        <v>0</v>
      </c>
      <c r="L40" s="157">
        <v>0</v>
      </c>
      <c r="M40" s="157">
        <v>0</v>
      </c>
      <c r="N40" s="157">
        <v>0</v>
      </c>
      <c r="O40" s="157">
        <v>0</v>
      </c>
      <c r="P40" s="157">
        <v>0</v>
      </c>
      <c r="Q40" s="157">
        <v>0</v>
      </c>
    </row>
    <row r="41" spans="1:17" x14ac:dyDescent="0.25">
      <c r="A41" s="156" t="s">
        <v>238</v>
      </c>
      <c r="B41" s="204">
        <v>48.841108788260236</v>
      </c>
      <c r="C41" s="204">
        <v>47.644728718167599</v>
      </c>
      <c r="D41" s="204">
        <v>47.41952266954187</v>
      </c>
      <c r="E41" s="204">
        <v>53.899533915790173</v>
      </c>
      <c r="F41" s="204">
        <v>52.802467121729507</v>
      </c>
      <c r="G41" s="204">
        <v>49.698993055663777</v>
      </c>
      <c r="H41" s="204">
        <v>51.185992533814215</v>
      </c>
      <c r="I41" s="204">
        <v>40.431291873695884</v>
      </c>
      <c r="J41" s="204">
        <v>36.527986264554087</v>
      </c>
      <c r="K41" s="204">
        <v>31.702590703630968</v>
      </c>
      <c r="L41" s="204">
        <v>30.900436505402716</v>
      </c>
      <c r="M41" s="204">
        <v>24.286485521073999</v>
      </c>
      <c r="N41" s="204">
        <v>22.940531139348533</v>
      </c>
      <c r="O41" s="204">
        <v>20.523394688941149</v>
      </c>
      <c r="P41" s="204">
        <v>15.498019020066312</v>
      </c>
      <c r="Q41" s="204">
        <v>15.837486155714851</v>
      </c>
    </row>
    <row r="42" spans="1:17" x14ac:dyDescent="0.25">
      <c r="A42" s="152" t="s">
        <v>247</v>
      </c>
      <c r="B42" s="151">
        <v>48.841108788260236</v>
      </c>
      <c r="C42" s="151">
        <v>47.644728718167599</v>
      </c>
      <c r="D42" s="151">
        <v>47.41952266954187</v>
      </c>
      <c r="E42" s="151">
        <v>53.899533915790173</v>
      </c>
      <c r="F42" s="151">
        <v>52.802467121729507</v>
      </c>
      <c r="G42" s="151">
        <v>49.698993055663777</v>
      </c>
      <c r="H42" s="151">
        <v>51.185992533814215</v>
      </c>
      <c r="I42" s="151">
        <v>40.431291873695884</v>
      </c>
      <c r="J42" s="151">
        <v>36.527986264554087</v>
      </c>
      <c r="K42" s="151">
        <v>31.702590703630968</v>
      </c>
      <c r="L42" s="151">
        <v>30.900436505402716</v>
      </c>
      <c r="M42" s="151">
        <v>24.286485521073999</v>
      </c>
      <c r="N42" s="151">
        <v>22.940531139348533</v>
      </c>
      <c r="O42" s="151">
        <v>20.523394688941149</v>
      </c>
      <c r="P42" s="151">
        <v>15.498019020066312</v>
      </c>
      <c r="Q42" s="151">
        <v>15.837486155714851</v>
      </c>
    </row>
    <row r="43" spans="1:17" x14ac:dyDescent="0.25">
      <c r="A43" s="150" t="s">
        <v>33</v>
      </c>
      <c r="B43" s="87">
        <v>2.2840792492817368</v>
      </c>
      <c r="C43" s="87">
        <v>1.1021550130685216</v>
      </c>
      <c r="D43" s="87">
        <v>1.1022342273245218</v>
      </c>
      <c r="E43" s="87">
        <v>0.81505614457252173</v>
      </c>
      <c r="F43" s="87">
        <v>1.8368947902532176</v>
      </c>
      <c r="G43" s="87">
        <v>2.5775134880131518</v>
      </c>
      <c r="H43" s="87">
        <v>2.5828588831033041</v>
      </c>
      <c r="I43" s="87">
        <v>2.6675054550657391</v>
      </c>
      <c r="J43" s="87">
        <v>1.4205379132946083</v>
      </c>
      <c r="K43" s="87">
        <v>1.1985039313168695</v>
      </c>
      <c r="L43" s="87">
        <v>0.83615280511252843</v>
      </c>
      <c r="M43" s="87">
        <v>0.42824593441122516</v>
      </c>
      <c r="N43" s="87">
        <v>0.83631277329273301</v>
      </c>
      <c r="O43" s="87">
        <v>1.0648925658583275</v>
      </c>
      <c r="P43" s="87">
        <v>1.3042020973338291</v>
      </c>
      <c r="Q43" s="87">
        <v>0.9102081885388501</v>
      </c>
    </row>
    <row r="44" spans="1:17" x14ac:dyDescent="0.25">
      <c r="A44" s="150" t="s">
        <v>31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30</v>
      </c>
      <c r="B45" s="87">
        <v>3.4494280998470264</v>
      </c>
      <c r="C45" s="87">
        <v>3.2773004566528696</v>
      </c>
      <c r="D45" s="87">
        <v>4.203525809699479</v>
      </c>
      <c r="E45" s="87">
        <v>4.623634572796175</v>
      </c>
      <c r="F45" s="87">
        <v>4.7929486264497401</v>
      </c>
      <c r="G45" s="87">
        <v>4.6273416414115953</v>
      </c>
      <c r="H45" s="87">
        <v>4.7073650304438273</v>
      </c>
      <c r="I45" s="87">
        <v>4.7092120427248698</v>
      </c>
      <c r="J45" s="87">
        <v>4.7087847488389576</v>
      </c>
      <c r="K45" s="87">
        <v>4.5384231359812182</v>
      </c>
      <c r="L45" s="87">
        <v>4.6273556363748138</v>
      </c>
      <c r="M45" s="87">
        <v>4.4590185519881658</v>
      </c>
      <c r="N45" s="87">
        <v>4.2066830606620886</v>
      </c>
      <c r="O45" s="87">
        <v>4.2908005159315561</v>
      </c>
      <c r="P45" s="87">
        <v>4.3748776835616336</v>
      </c>
      <c r="Q45" s="87">
        <v>4.4591101571226579</v>
      </c>
    </row>
    <row r="46" spans="1:17" x14ac:dyDescent="0.25">
      <c r="A46" s="150" t="s">
        <v>125</v>
      </c>
      <c r="B46" s="87">
        <v>2.208589054437553</v>
      </c>
      <c r="C46" s="87">
        <v>0.79536920426775048</v>
      </c>
      <c r="D46" s="87">
        <v>0.70873396371134179</v>
      </c>
      <c r="E46" s="87">
        <v>1.8592832072787451</v>
      </c>
      <c r="F46" s="87">
        <v>1.6875147368915624</v>
      </c>
      <c r="G46" s="87">
        <v>1.7722604791606746</v>
      </c>
      <c r="H46" s="87">
        <v>1.9436629017682163</v>
      </c>
      <c r="I46" s="87">
        <v>1.4172352777298738</v>
      </c>
      <c r="J46" s="87">
        <v>1.2378277688581234</v>
      </c>
      <c r="K46" s="87">
        <v>0.7069662395475097</v>
      </c>
      <c r="L46" s="87">
        <v>1.1488432818664014</v>
      </c>
      <c r="M46" s="87">
        <v>0.70710749174392062</v>
      </c>
      <c r="N46" s="87">
        <v>0.61866745695028824</v>
      </c>
      <c r="O46" s="87">
        <v>1.2382120958589773</v>
      </c>
      <c r="P46" s="87">
        <v>0.70615454888926898</v>
      </c>
      <c r="Q46" s="87">
        <v>1.9400721146147184</v>
      </c>
    </row>
    <row r="47" spans="1:17" x14ac:dyDescent="0.25">
      <c r="A47" s="150" t="s">
        <v>29</v>
      </c>
      <c r="B47" s="87">
        <v>38.946291952537493</v>
      </c>
      <c r="C47" s="87">
        <v>39.219893649491482</v>
      </c>
      <c r="D47" s="87">
        <v>39.39644062222748</v>
      </c>
      <c r="E47" s="87">
        <v>43.34881839175722</v>
      </c>
      <c r="F47" s="87">
        <v>42.356061501589572</v>
      </c>
      <c r="G47" s="87">
        <v>38.946924979110456</v>
      </c>
      <c r="H47" s="87">
        <v>40.29747773624139</v>
      </c>
      <c r="I47" s="87">
        <v>30.512431562299824</v>
      </c>
      <c r="J47" s="87">
        <v>28.002419528400001</v>
      </c>
      <c r="K47" s="87">
        <v>24.325761849120006</v>
      </c>
      <c r="L47" s="87">
        <v>23.511718434841864</v>
      </c>
      <c r="M47" s="87">
        <v>17.947759066677822</v>
      </c>
      <c r="N47" s="87">
        <v>16.332722456642969</v>
      </c>
      <c r="O47" s="87">
        <v>13.191606278236343</v>
      </c>
      <c r="P47" s="87">
        <v>8.3456438532753197</v>
      </c>
      <c r="Q47" s="87">
        <v>7.4483503804875291</v>
      </c>
    </row>
    <row r="48" spans="1:17" x14ac:dyDescent="0.25">
      <c r="A48" s="150" t="s">
        <v>28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26</v>
      </c>
      <c r="B49" s="87">
        <v>1.9527204321564273</v>
      </c>
      <c r="C49" s="87">
        <v>3.2500103946869752</v>
      </c>
      <c r="D49" s="87">
        <v>2.0085880465790495</v>
      </c>
      <c r="E49" s="87">
        <v>3.2527415993855122</v>
      </c>
      <c r="F49" s="87">
        <v>2.1290474665454155</v>
      </c>
      <c r="G49" s="87">
        <v>1.774952467967901</v>
      </c>
      <c r="H49" s="87">
        <v>1.6546279822574812</v>
      </c>
      <c r="I49" s="87">
        <v>1.1249075358755787</v>
      </c>
      <c r="J49" s="87">
        <v>1.1584163051623999</v>
      </c>
      <c r="K49" s="87">
        <v>0.93293554766536424</v>
      </c>
      <c r="L49" s="87">
        <v>0.77636634720710707</v>
      </c>
      <c r="M49" s="87">
        <v>0.74435447625286499</v>
      </c>
      <c r="N49" s="87">
        <v>0.94614539180045332</v>
      </c>
      <c r="O49" s="87">
        <v>0.73788323305594605</v>
      </c>
      <c r="P49" s="87">
        <v>0.76714083700626179</v>
      </c>
      <c r="Q49" s="87">
        <v>1.0797453149510954</v>
      </c>
    </row>
    <row r="50" spans="1:17" x14ac:dyDescent="0.25">
      <c r="A50" s="150" t="s">
        <v>25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86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22</v>
      </c>
      <c r="B52" s="87">
        <v>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0</v>
      </c>
      <c r="I52" s="87">
        <v>0</v>
      </c>
      <c r="J52" s="87">
        <v>0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7">
        <v>0</v>
      </c>
    </row>
    <row r="53" spans="1:17" x14ac:dyDescent="0.25">
      <c r="A53" s="152" t="s">
        <v>246</v>
      </c>
      <c r="B53" s="151">
        <v>0</v>
      </c>
      <c r="C53" s="151">
        <v>0</v>
      </c>
      <c r="D53" s="151">
        <v>0</v>
      </c>
      <c r="E53" s="151">
        <v>0</v>
      </c>
      <c r="F53" s="151">
        <v>0</v>
      </c>
      <c r="G53" s="151">
        <v>0</v>
      </c>
      <c r="H53" s="151">
        <v>0</v>
      </c>
      <c r="I53" s="151">
        <v>0</v>
      </c>
      <c r="J53" s="151">
        <v>0</v>
      </c>
      <c r="K53" s="151">
        <v>0</v>
      </c>
      <c r="L53" s="151">
        <v>0</v>
      </c>
      <c r="M53" s="151">
        <v>0</v>
      </c>
      <c r="N53" s="151">
        <v>0</v>
      </c>
      <c r="O53" s="151">
        <v>0</v>
      </c>
      <c r="P53" s="151">
        <v>0</v>
      </c>
      <c r="Q53" s="151">
        <v>0</v>
      </c>
    </row>
    <row r="54" spans="1:17" x14ac:dyDescent="0.25">
      <c r="A54" s="156" t="s">
        <v>237</v>
      </c>
      <c r="B54" s="204">
        <v>1465.2332636478072</v>
      </c>
      <c r="C54" s="204">
        <v>1429.3418615450282</v>
      </c>
      <c r="D54" s="204">
        <v>1422.5856800862562</v>
      </c>
      <c r="E54" s="204">
        <v>1616.9860174737053</v>
      </c>
      <c r="F54" s="204">
        <v>1584.0740136518853</v>
      </c>
      <c r="G54" s="204">
        <v>1490.9697916699133</v>
      </c>
      <c r="H54" s="204">
        <v>1535.5797760144267</v>
      </c>
      <c r="I54" s="204">
        <v>1212.9387562108768</v>
      </c>
      <c r="J54" s="204">
        <v>1095.8395879366226</v>
      </c>
      <c r="K54" s="204">
        <v>951.07772110892904</v>
      </c>
      <c r="L54" s="204">
        <v>927.01309516208153</v>
      </c>
      <c r="M54" s="204">
        <v>728.59456563222011</v>
      </c>
      <c r="N54" s="204">
        <v>688.2159341804562</v>
      </c>
      <c r="O54" s="204">
        <v>615.70184066823458</v>
      </c>
      <c r="P54" s="204">
        <v>464.94057060198946</v>
      </c>
      <c r="Q54" s="204">
        <v>475.12458467144558</v>
      </c>
    </row>
    <row r="55" spans="1:17" x14ac:dyDescent="0.25">
      <c r="A55" s="152" t="s">
        <v>245</v>
      </c>
      <c r="B55" s="151">
        <v>1465.2332636478072</v>
      </c>
      <c r="C55" s="151">
        <v>1429.3418615450282</v>
      </c>
      <c r="D55" s="151">
        <v>1422.5856800862562</v>
      </c>
      <c r="E55" s="151">
        <v>1616.9860174737053</v>
      </c>
      <c r="F55" s="151">
        <v>1584.0740136518853</v>
      </c>
      <c r="G55" s="151">
        <v>1490.9697916699133</v>
      </c>
      <c r="H55" s="151">
        <v>1535.5797760144267</v>
      </c>
      <c r="I55" s="151">
        <v>1212.9387562108768</v>
      </c>
      <c r="J55" s="151">
        <v>1095.8395879366226</v>
      </c>
      <c r="K55" s="151">
        <v>951.07772110892904</v>
      </c>
      <c r="L55" s="151">
        <v>927.01309516208153</v>
      </c>
      <c r="M55" s="151">
        <v>728.59456563222011</v>
      </c>
      <c r="N55" s="151">
        <v>688.2159341804562</v>
      </c>
      <c r="O55" s="151">
        <v>615.70184066823458</v>
      </c>
      <c r="P55" s="151">
        <v>464.94057060198946</v>
      </c>
      <c r="Q55" s="151">
        <v>475.12458467144558</v>
      </c>
    </row>
    <row r="56" spans="1:17" x14ac:dyDescent="0.25">
      <c r="A56" s="150" t="s">
        <v>33</v>
      </c>
      <c r="B56" s="87">
        <v>68.522377478452114</v>
      </c>
      <c r="C56" s="87">
        <v>33.064650392055654</v>
      </c>
      <c r="D56" s="87">
        <v>33.067026819735652</v>
      </c>
      <c r="E56" s="87">
        <v>24.451684337175653</v>
      </c>
      <c r="F56" s="87">
        <v>55.106843707596525</v>
      </c>
      <c r="G56" s="87">
        <v>77.325404640394567</v>
      </c>
      <c r="H56" s="87">
        <v>77.485766493099121</v>
      </c>
      <c r="I56" s="87">
        <v>80.025163651972193</v>
      </c>
      <c r="J56" s="87">
        <v>42.616137398838255</v>
      </c>
      <c r="K56" s="87">
        <v>35.955117939506081</v>
      </c>
      <c r="L56" s="87">
        <v>25.084584153375854</v>
      </c>
      <c r="M56" s="87">
        <v>12.847378032336753</v>
      </c>
      <c r="N56" s="87">
        <v>25.089383198781999</v>
      </c>
      <c r="O56" s="87">
        <v>31.946776975749824</v>
      </c>
      <c r="P56" s="87">
        <v>39.126062920014874</v>
      </c>
      <c r="Q56" s="87">
        <v>27.306245656165508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103.48284299541079</v>
      </c>
      <c r="C58" s="87">
        <v>98.319013699586108</v>
      </c>
      <c r="D58" s="87">
        <v>126.10577429098437</v>
      </c>
      <c r="E58" s="87">
        <v>138.70903718388521</v>
      </c>
      <c r="F58" s="87">
        <v>143.78845879349223</v>
      </c>
      <c r="G58" s="87">
        <v>138.82024924234781</v>
      </c>
      <c r="H58" s="87">
        <v>141.22095091331482</v>
      </c>
      <c r="I58" s="87">
        <v>141.27636128174612</v>
      </c>
      <c r="J58" s="87">
        <v>141.26354246516871</v>
      </c>
      <c r="K58" s="87">
        <v>136.15269407943654</v>
      </c>
      <c r="L58" s="87">
        <v>138.82066909124444</v>
      </c>
      <c r="M58" s="87">
        <v>133.77055655964497</v>
      </c>
      <c r="N58" s="87">
        <v>126.20049181986271</v>
      </c>
      <c r="O58" s="87">
        <v>128.72401547794669</v>
      </c>
      <c r="P58" s="87">
        <v>131.24633050684903</v>
      </c>
      <c r="Q58" s="87">
        <v>133.77330471367975</v>
      </c>
    </row>
    <row r="59" spans="1:17" x14ac:dyDescent="0.25">
      <c r="A59" s="150" t="s">
        <v>125</v>
      </c>
      <c r="B59" s="87">
        <v>66.257671633126577</v>
      </c>
      <c r="C59" s="87">
        <v>23.861076128032519</v>
      </c>
      <c r="D59" s="87">
        <v>21.262018911340256</v>
      </c>
      <c r="E59" s="87">
        <v>55.778496218362349</v>
      </c>
      <c r="F59" s="87">
        <v>50.625442106746867</v>
      </c>
      <c r="G59" s="87">
        <v>53.167814374820246</v>
      </c>
      <c r="H59" s="87">
        <v>58.309887053046495</v>
      </c>
      <c r="I59" s="87">
        <v>42.517058331896216</v>
      </c>
      <c r="J59" s="87">
        <v>37.134833065743699</v>
      </c>
      <c r="K59" s="87">
        <v>21.20898718642529</v>
      </c>
      <c r="L59" s="87">
        <v>34.465298455992048</v>
      </c>
      <c r="M59" s="87">
        <v>21.213224752317622</v>
      </c>
      <c r="N59" s="87">
        <v>18.560023708508648</v>
      </c>
      <c r="O59" s="87">
        <v>37.146362875769327</v>
      </c>
      <c r="P59" s="87">
        <v>21.184636466678072</v>
      </c>
      <c r="Q59" s="87">
        <v>58.202163438441552</v>
      </c>
    </row>
    <row r="60" spans="1:17" x14ac:dyDescent="0.25">
      <c r="A60" s="150" t="s">
        <v>29</v>
      </c>
      <c r="B60" s="87">
        <v>1168.3887585761249</v>
      </c>
      <c r="C60" s="87">
        <v>1176.5968094847447</v>
      </c>
      <c r="D60" s="87">
        <v>1181.8932186668244</v>
      </c>
      <c r="E60" s="87">
        <v>1300.4645517527167</v>
      </c>
      <c r="F60" s="87">
        <v>1270.6818450476871</v>
      </c>
      <c r="G60" s="87">
        <v>1168.4077493733137</v>
      </c>
      <c r="H60" s="87">
        <v>1208.9243320872417</v>
      </c>
      <c r="I60" s="87">
        <v>915.37294686899486</v>
      </c>
      <c r="J60" s="87">
        <v>840.07258585199997</v>
      </c>
      <c r="K60" s="87">
        <v>729.7728554736002</v>
      </c>
      <c r="L60" s="87">
        <v>705.35155304525597</v>
      </c>
      <c r="M60" s="87">
        <v>538.43277200033469</v>
      </c>
      <c r="N60" s="87">
        <v>489.98167369928922</v>
      </c>
      <c r="O60" s="87">
        <v>395.74818834709032</v>
      </c>
      <c r="P60" s="87">
        <v>250.36931559825965</v>
      </c>
      <c r="Q60" s="87">
        <v>223.45051141462591</v>
      </c>
    </row>
    <row r="61" spans="1:17" x14ac:dyDescent="0.25">
      <c r="A61" s="150" t="s">
        <v>28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58.581612964692823</v>
      </c>
      <c r="C62" s="87">
        <v>97.500311840609257</v>
      </c>
      <c r="D62" s="87">
        <v>60.257641397371493</v>
      </c>
      <c r="E62" s="87">
        <v>97.582247981565359</v>
      </c>
      <c r="F62" s="87">
        <v>63.871423996362466</v>
      </c>
      <c r="G62" s="87">
        <v>53.248574039037024</v>
      </c>
      <c r="H62" s="87">
        <v>49.638839467724445</v>
      </c>
      <c r="I62" s="87">
        <v>33.74722607626736</v>
      </c>
      <c r="J62" s="87">
        <v>34.752489154871995</v>
      </c>
      <c r="K62" s="87">
        <v>27.988066429960924</v>
      </c>
      <c r="L62" s="87">
        <v>23.290990416213216</v>
      </c>
      <c r="M62" s="87">
        <v>22.330634287585951</v>
      </c>
      <c r="N62" s="87">
        <v>28.384361754013604</v>
      </c>
      <c r="O62" s="87">
        <v>22.136496991678388</v>
      </c>
      <c r="P62" s="87">
        <v>23.014225110187859</v>
      </c>
      <c r="Q62" s="87">
        <v>32.392359448532872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22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2" t="s">
        <v>244</v>
      </c>
      <c r="B66" s="151">
        <v>0</v>
      </c>
      <c r="C66" s="151">
        <v>0</v>
      </c>
      <c r="D66" s="151">
        <v>0</v>
      </c>
      <c r="E66" s="151">
        <v>0</v>
      </c>
      <c r="F66" s="151">
        <v>0</v>
      </c>
      <c r="G66" s="151">
        <v>0</v>
      </c>
      <c r="H66" s="151">
        <v>0</v>
      </c>
      <c r="I66" s="151">
        <v>0</v>
      </c>
      <c r="J66" s="151">
        <v>0</v>
      </c>
      <c r="K66" s="151">
        <v>0</v>
      </c>
      <c r="L66" s="151">
        <v>0</v>
      </c>
      <c r="M66" s="151">
        <v>0</v>
      </c>
      <c r="N66" s="151">
        <v>0</v>
      </c>
      <c r="O66" s="151">
        <v>0</v>
      </c>
      <c r="P66" s="151">
        <v>0</v>
      </c>
      <c r="Q66" s="151">
        <v>0</v>
      </c>
    </row>
    <row r="67" spans="1:17" x14ac:dyDescent="0.25">
      <c r="A67" s="156" t="s">
        <v>236</v>
      </c>
      <c r="B67" s="204">
        <v>170.94388075891084</v>
      </c>
      <c r="C67" s="204">
        <v>166.7565505135866</v>
      </c>
      <c r="D67" s="204">
        <v>165.96832934339656</v>
      </c>
      <c r="E67" s="204">
        <v>188.64836870526563</v>
      </c>
      <c r="F67" s="204">
        <v>184.80863492605326</v>
      </c>
      <c r="G67" s="204">
        <v>173.94647569482328</v>
      </c>
      <c r="H67" s="204">
        <v>179.15097386834978</v>
      </c>
      <c r="I67" s="204">
        <v>141.50952155793561</v>
      </c>
      <c r="J67" s="204">
        <v>127.84795192593934</v>
      </c>
      <c r="K67" s="204">
        <v>110.95906746270839</v>
      </c>
      <c r="L67" s="204">
        <v>108.1515277689095</v>
      </c>
      <c r="M67" s="204">
        <v>85.002699323758989</v>
      </c>
      <c r="N67" s="204">
        <v>80.291858987719877</v>
      </c>
      <c r="O67" s="204">
        <v>71.831881411294034</v>
      </c>
      <c r="P67" s="204">
        <v>54.243066570232109</v>
      </c>
      <c r="Q67" s="204">
        <v>55.431201545001969</v>
      </c>
    </row>
    <row r="68" spans="1:17" x14ac:dyDescent="0.25">
      <c r="A68" s="152" t="s">
        <v>243</v>
      </c>
      <c r="B68" s="151">
        <v>170.94388075891084</v>
      </c>
      <c r="C68" s="151">
        <v>166.7565505135866</v>
      </c>
      <c r="D68" s="151">
        <v>165.96832934339656</v>
      </c>
      <c r="E68" s="151">
        <v>188.64836870526563</v>
      </c>
      <c r="F68" s="151">
        <v>184.80863492605326</v>
      </c>
      <c r="G68" s="151">
        <v>173.94647569482328</v>
      </c>
      <c r="H68" s="151">
        <v>179.15097386834978</v>
      </c>
      <c r="I68" s="151">
        <v>141.50952155793561</v>
      </c>
      <c r="J68" s="151">
        <v>127.84795192593934</v>
      </c>
      <c r="K68" s="151">
        <v>110.95906746270839</v>
      </c>
      <c r="L68" s="151">
        <v>108.1515277689095</v>
      </c>
      <c r="M68" s="151">
        <v>85.002699323758989</v>
      </c>
      <c r="N68" s="151">
        <v>80.291858987719877</v>
      </c>
      <c r="O68" s="151">
        <v>71.831881411294034</v>
      </c>
      <c r="P68" s="151">
        <v>54.243066570232109</v>
      </c>
      <c r="Q68" s="151">
        <v>55.431201545001969</v>
      </c>
    </row>
    <row r="69" spans="1:17" x14ac:dyDescent="0.25">
      <c r="A69" s="150" t="s">
        <v>33</v>
      </c>
      <c r="B69" s="87">
        <v>7.9942773724860778</v>
      </c>
      <c r="C69" s="87">
        <v>3.8575425457398258</v>
      </c>
      <c r="D69" s="87">
        <v>3.8578197956358258</v>
      </c>
      <c r="E69" s="87">
        <v>2.8526965060038267</v>
      </c>
      <c r="F69" s="87">
        <v>6.429131765886261</v>
      </c>
      <c r="G69" s="87">
        <v>9.0212972080460343</v>
      </c>
      <c r="H69" s="87">
        <v>9.0400060908615636</v>
      </c>
      <c r="I69" s="87">
        <v>9.3362690927300882</v>
      </c>
      <c r="J69" s="87">
        <v>4.9718826965311305</v>
      </c>
      <c r="K69" s="87">
        <v>4.1947637596090432</v>
      </c>
      <c r="L69" s="87">
        <v>2.9265348178938497</v>
      </c>
      <c r="M69" s="87">
        <v>1.4988607704392878</v>
      </c>
      <c r="N69" s="87">
        <v>2.9270947065245658</v>
      </c>
      <c r="O69" s="87">
        <v>3.7271239805041465</v>
      </c>
      <c r="P69" s="87">
        <v>4.5647073406684022</v>
      </c>
      <c r="Q69" s="87">
        <v>3.1857286598859753</v>
      </c>
    </row>
    <row r="70" spans="1:17" x14ac:dyDescent="0.25">
      <c r="A70" s="150" t="s">
        <v>31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30</v>
      </c>
      <c r="B71" s="87">
        <v>12.072998349464592</v>
      </c>
      <c r="C71" s="87">
        <v>11.470551598285043</v>
      </c>
      <c r="D71" s="87">
        <v>14.712340333948177</v>
      </c>
      <c r="E71" s="87">
        <v>16.182721004786615</v>
      </c>
      <c r="F71" s="87">
        <v>16.775320192574089</v>
      </c>
      <c r="G71" s="87">
        <v>16.195695744940583</v>
      </c>
      <c r="H71" s="87">
        <v>16.475777606553393</v>
      </c>
      <c r="I71" s="87">
        <v>16.482242149537043</v>
      </c>
      <c r="J71" s="87">
        <v>16.480746620936351</v>
      </c>
      <c r="K71" s="87">
        <v>15.884480975934265</v>
      </c>
      <c r="L71" s="87">
        <v>16.195744727311848</v>
      </c>
      <c r="M71" s="87">
        <v>15.60656493195858</v>
      </c>
      <c r="N71" s="87">
        <v>14.723390712317315</v>
      </c>
      <c r="O71" s="87">
        <v>15.017801805760447</v>
      </c>
      <c r="P71" s="87">
        <v>15.31207189246572</v>
      </c>
      <c r="Q71" s="87">
        <v>15.6068855499293</v>
      </c>
    </row>
    <row r="72" spans="1:17" x14ac:dyDescent="0.25">
      <c r="A72" s="150" t="s">
        <v>125</v>
      </c>
      <c r="B72" s="87">
        <v>7.7300616905314339</v>
      </c>
      <c r="C72" s="87">
        <v>2.7837922149371264</v>
      </c>
      <c r="D72" s="87">
        <v>2.480568872989696</v>
      </c>
      <c r="E72" s="87">
        <v>6.5074912254756088</v>
      </c>
      <c r="F72" s="87">
        <v>5.906301579120468</v>
      </c>
      <c r="G72" s="87">
        <v>6.2029116770623629</v>
      </c>
      <c r="H72" s="87">
        <v>6.8028201561887558</v>
      </c>
      <c r="I72" s="87">
        <v>4.9603234720545588</v>
      </c>
      <c r="J72" s="87">
        <v>4.332397191003432</v>
      </c>
      <c r="K72" s="87">
        <v>2.4743818384162841</v>
      </c>
      <c r="L72" s="87">
        <v>4.0209514865324048</v>
      </c>
      <c r="M72" s="87">
        <v>2.4748762211037221</v>
      </c>
      <c r="N72" s="87">
        <v>2.1653360993260087</v>
      </c>
      <c r="O72" s="87">
        <v>4.3337423355064209</v>
      </c>
      <c r="P72" s="87">
        <v>2.4715409211124419</v>
      </c>
      <c r="Q72" s="87">
        <v>6.7902524011515135</v>
      </c>
    </row>
    <row r="73" spans="1:17" x14ac:dyDescent="0.25">
      <c r="A73" s="150" t="s">
        <v>29</v>
      </c>
      <c r="B73" s="87">
        <v>136.31202183388123</v>
      </c>
      <c r="C73" s="87">
        <v>137.26962777322018</v>
      </c>
      <c r="D73" s="87">
        <v>137.88754217779621</v>
      </c>
      <c r="E73" s="87">
        <v>151.7208643711503</v>
      </c>
      <c r="F73" s="87">
        <v>148.2462152555635</v>
      </c>
      <c r="G73" s="87">
        <v>136.31423742688662</v>
      </c>
      <c r="H73" s="87">
        <v>141.04117207684487</v>
      </c>
      <c r="I73" s="87">
        <v>106.7935104680494</v>
      </c>
      <c r="J73" s="87">
        <v>98.008468349400019</v>
      </c>
      <c r="K73" s="87">
        <v>85.140166471920026</v>
      </c>
      <c r="L73" s="87">
        <v>82.291014521946536</v>
      </c>
      <c r="M73" s="87">
        <v>62.817156733372386</v>
      </c>
      <c r="N73" s="87">
        <v>57.164528598250406</v>
      </c>
      <c r="O73" s="87">
        <v>46.17062197382721</v>
      </c>
      <c r="P73" s="87">
        <v>29.209753486463629</v>
      </c>
      <c r="Q73" s="87">
        <v>26.06922633170635</v>
      </c>
    </row>
    <row r="74" spans="1:17" x14ac:dyDescent="0.25">
      <c r="A74" s="150" t="s">
        <v>28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26</v>
      </c>
      <c r="B75" s="87">
        <v>6.8345215125474956</v>
      </c>
      <c r="C75" s="87">
        <v>11.375036381404414</v>
      </c>
      <c r="D75" s="87">
        <v>7.0300581630266743</v>
      </c>
      <c r="E75" s="87">
        <v>11.384595597849295</v>
      </c>
      <c r="F75" s="87">
        <v>7.4516661329089535</v>
      </c>
      <c r="G75" s="87">
        <v>6.212333637887653</v>
      </c>
      <c r="H75" s="87">
        <v>5.7911979379011846</v>
      </c>
      <c r="I75" s="87">
        <v>3.9371763755645257</v>
      </c>
      <c r="J75" s="87">
        <v>4.0544570680684009</v>
      </c>
      <c r="K75" s="87">
        <v>3.2652744168287744</v>
      </c>
      <c r="L75" s="87">
        <v>2.7172822152248752</v>
      </c>
      <c r="M75" s="87">
        <v>2.605240666885027</v>
      </c>
      <c r="N75" s="87">
        <v>3.3115088713015868</v>
      </c>
      <c r="O75" s="87">
        <v>2.5825913156958116</v>
      </c>
      <c r="P75" s="87">
        <v>2.6849929295219166</v>
      </c>
      <c r="Q75" s="87">
        <v>3.7791086023288347</v>
      </c>
    </row>
    <row r="76" spans="1:17" x14ac:dyDescent="0.25">
      <c r="A76" s="150" t="s">
        <v>25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86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150" t="s">
        <v>22</v>
      </c>
      <c r="B78" s="87">
        <v>0</v>
      </c>
      <c r="C78" s="87">
        <v>0</v>
      </c>
      <c r="D78" s="87">
        <v>0</v>
      </c>
      <c r="E78" s="87">
        <v>0</v>
      </c>
      <c r="F78" s="87">
        <v>0</v>
      </c>
      <c r="G78" s="87">
        <v>0</v>
      </c>
      <c r="H78" s="87">
        <v>0</v>
      </c>
      <c r="I78" s="87">
        <v>0</v>
      </c>
      <c r="J78" s="87">
        <v>0</v>
      </c>
      <c r="K78" s="87">
        <v>0</v>
      </c>
      <c r="L78" s="87">
        <v>0</v>
      </c>
      <c r="M78" s="87">
        <v>0</v>
      </c>
      <c r="N78" s="87">
        <v>0</v>
      </c>
      <c r="O78" s="87">
        <v>0</v>
      </c>
      <c r="P78" s="87">
        <v>0</v>
      </c>
      <c r="Q78" s="87">
        <v>0</v>
      </c>
    </row>
    <row r="79" spans="1:17" x14ac:dyDescent="0.25">
      <c r="A79" s="149" t="s">
        <v>242</v>
      </c>
      <c r="B79" s="148">
        <v>0</v>
      </c>
      <c r="C79" s="148">
        <v>0</v>
      </c>
      <c r="D79" s="148">
        <v>0</v>
      </c>
      <c r="E79" s="148">
        <v>0</v>
      </c>
      <c r="F79" s="148">
        <v>0</v>
      </c>
      <c r="G79" s="148">
        <v>0</v>
      </c>
      <c r="H79" s="148">
        <v>0</v>
      </c>
      <c r="I79" s="148">
        <v>0</v>
      </c>
      <c r="J79" s="148">
        <v>0</v>
      </c>
      <c r="K79" s="148">
        <v>0</v>
      </c>
      <c r="L79" s="148">
        <v>0</v>
      </c>
      <c r="M79" s="148">
        <v>0</v>
      </c>
      <c r="N79" s="148">
        <v>0</v>
      </c>
      <c r="O79" s="148">
        <v>0</v>
      </c>
      <c r="P79" s="148">
        <v>0</v>
      </c>
      <c r="Q79" s="148">
        <v>0</v>
      </c>
    </row>
    <row r="80" spans="1:17" x14ac:dyDescent="0.25">
      <c r="A80" s="40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</row>
    <row r="81" spans="1:17" ht="12.75" x14ac:dyDescent="0.25">
      <c r="A81" s="97" t="s">
        <v>55</v>
      </c>
      <c r="B81" s="96">
        <v>0.78677449144377443</v>
      </c>
      <c r="C81" s="96">
        <v>0.74894787863135626</v>
      </c>
      <c r="D81" s="96">
        <v>0.46455430754345484</v>
      </c>
      <c r="E81" s="96">
        <v>0.79824441261601398</v>
      </c>
      <c r="F81" s="96">
        <v>0.56580972435790922</v>
      </c>
      <c r="G81" s="96">
        <v>0.51915363117659519</v>
      </c>
      <c r="H81" s="96">
        <v>0.53339527898271821</v>
      </c>
      <c r="I81" s="96">
        <v>0.36711147618875328</v>
      </c>
      <c r="J81" s="96">
        <v>0.33739819952232097</v>
      </c>
      <c r="K81" s="96">
        <v>0.24153558935679653</v>
      </c>
      <c r="L81" s="96">
        <v>0.23017165917813534</v>
      </c>
      <c r="M81" s="96">
        <v>0.16888235477676383</v>
      </c>
      <c r="N81" s="96">
        <v>0.17460803676363201</v>
      </c>
      <c r="O81" s="96">
        <v>0.17491002788406113</v>
      </c>
      <c r="P81" s="96">
        <v>0.15359746396601962</v>
      </c>
      <c r="Q81" s="96">
        <v>0.31028588258590967</v>
      </c>
    </row>
    <row r="82" spans="1:17" x14ac:dyDescent="0.25">
      <c r="A82" s="132" t="s">
        <v>83</v>
      </c>
      <c r="B82" s="160">
        <v>0</v>
      </c>
      <c r="C82" s="160">
        <v>0</v>
      </c>
      <c r="D82" s="160">
        <v>0</v>
      </c>
      <c r="E82" s="160">
        <v>0</v>
      </c>
      <c r="F82" s="160">
        <v>0</v>
      </c>
      <c r="G82" s="160">
        <v>0</v>
      </c>
      <c r="H82" s="160">
        <v>0</v>
      </c>
      <c r="I82" s="160">
        <v>0</v>
      </c>
      <c r="J82" s="160">
        <v>0</v>
      </c>
      <c r="K82" s="160">
        <v>0</v>
      </c>
      <c r="L82" s="160">
        <v>0</v>
      </c>
      <c r="M82" s="160">
        <v>0</v>
      </c>
      <c r="N82" s="160">
        <v>0</v>
      </c>
      <c r="O82" s="160">
        <v>0</v>
      </c>
      <c r="P82" s="160">
        <v>0</v>
      </c>
      <c r="Q82" s="160">
        <v>0</v>
      </c>
    </row>
    <row r="83" spans="1:17" x14ac:dyDescent="0.25">
      <c r="A83" s="76" t="s">
        <v>82</v>
      </c>
      <c r="B83" s="159">
        <v>0</v>
      </c>
      <c r="C83" s="159">
        <v>0</v>
      </c>
      <c r="D83" s="159">
        <v>0</v>
      </c>
      <c r="E83" s="159">
        <v>0</v>
      </c>
      <c r="F83" s="159">
        <v>0</v>
      </c>
      <c r="G83" s="159">
        <v>0</v>
      </c>
      <c r="H83" s="159">
        <v>0</v>
      </c>
      <c r="I83" s="159">
        <v>0</v>
      </c>
      <c r="J83" s="159">
        <v>0</v>
      </c>
      <c r="K83" s="159">
        <v>0</v>
      </c>
      <c r="L83" s="159">
        <v>0</v>
      </c>
      <c r="M83" s="159">
        <v>0</v>
      </c>
      <c r="N83" s="159">
        <v>0</v>
      </c>
      <c r="O83" s="159">
        <v>0</v>
      </c>
      <c r="P83" s="159">
        <v>0</v>
      </c>
      <c r="Q83" s="159">
        <v>0</v>
      </c>
    </row>
    <row r="84" spans="1:17" x14ac:dyDescent="0.25">
      <c r="A84" s="76" t="s">
        <v>81</v>
      </c>
      <c r="B84" s="159">
        <v>0</v>
      </c>
      <c r="C84" s="159">
        <v>0</v>
      </c>
      <c r="D84" s="159">
        <v>0</v>
      </c>
      <c r="E84" s="159">
        <v>0</v>
      </c>
      <c r="F84" s="159">
        <v>0</v>
      </c>
      <c r="G84" s="159">
        <v>0</v>
      </c>
      <c r="H84" s="159">
        <v>0</v>
      </c>
      <c r="I84" s="159">
        <v>0</v>
      </c>
      <c r="J84" s="159">
        <v>0</v>
      </c>
      <c r="K84" s="159">
        <v>0</v>
      </c>
      <c r="L84" s="159">
        <v>0</v>
      </c>
      <c r="M84" s="159">
        <v>0</v>
      </c>
      <c r="N84" s="159">
        <v>0</v>
      </c>
      <c r="O84" s="159">
        <v>0</v>
      </c>
      <c r="P84" s="159">
        <v>0</v>
      </c>
      <c r="Q84" s="159">
        <v>0</v>
      </c>
    </row>
    <row r="85" spans="1:17" x14ac:dyDescent="0.25">
      <c r="A85" s="76" t="s">
        <v>80</v>
      </c>
      <c r="B85" s="159">
        <v>0</v>
      </c>
      <c r="C85" s="159">
        <v>0</v>
      </c>
      <c r="D85" s="159">
        <v>0</v>
      </c>
      <c r="E85" s="159">
        <v>0</v>
      </c>
      <c r="F85" s="159">
        <v>0</v>
      </c>
      <c r="G85" s="159">
        <v>0</v>
      </c>
      <c r="H85" s="159">
        <v>0</v>
      </c>
      <c r="I85" s="159">
        <v>0</v>
      </c>
      <c r="J85" s="159">
        <v>0</v>
      </c>
      <c r="K85" s="159">
        <v>0</v>
      </c>
      <c r="L85" s="159">
        <v>0</v>
      </c>
      <c r="M85" s="159">
        <v>0</v>
      </c>
      <c r="N85" s="159">
        <v>0</v>
      </c>
      <c r="O85" s="159">
        <v>0</v>
      </c>
      <c r="P85" s="159">
        <v>0</v>
      </c>
      <c r="Q85" s="159">
        <v>0</v>
      </c>
    </row>
    <row r="86" spans="1:17" x14ac:dyDescent="0.25">
      <c r="A86" s="129" t="s">
        <v>79</v>
      </c>
      <c r="B86" s="158">
        <v>0.78677449144377443</v>
      </c>
      <c r="C86" s="158">
        <v>0.74894787863135626</v>
      </c>
      <c r="D86" s="158">
        <v>0.46455430754345484</v>
      </c>
      <c r="E86" s="158">
        <v>0.79824441261601398</v>
      </c>
      <c r="F86" s="158">
        <v>0.56580972435790922</v>
      </c>
      <c r="G86" s="158">
        <v>0.51915363117659519</v>
      </c>
      <c r="H86" s="158">
        <v>0.53339527898271821</v>
      </c>
      <c r="I86" s="158">
        <v>0.36711147618875328</v>
      </c>
      <c r="J86" s="158">
        <v>0.33739819952232097</v>
      </c>
      <c r="K86" s="158">
        <v>0.24153558935679653</v>
      </c>
      <c r="L86" s="158">
        <v>0.23017165917813534</v>
      </c>
      <c r="M86" s="158">
        <v>0.16888235477676383</v>
      </c>
      <c r="N86" s="158">
        <v>0.17460803676363201</v>
      </c>
      <c r="O86" s="158">
        <v>0.17491002788406113</v>
      </c>
      <c r="P86" s="158">
        <v>0.15359746396601962</v>
      </c>
      <c r="Q86" s="158">
        <v>0.31028588258590967</v>
      </c>
    </row>
    <row r="87" spans="1:17" x14ac:dyDescent="0.25">
      <c r="A87" s="92" t="s">
        <v>125</v>
      </c>
      <c r="B87" s="91">
        <v>0.41757565394052515</v>
      </c>
      <c r="C87" s="91">
        <v>0.14725196083427139</v>
      </c>
      <c r="D87" s="91">
        <v>0.12116540273755226</v>
      </c>
      <c r="E87" s="91">
        <v>0.29032770532455593</v>
      </c>
      <c r="F87" s="91">
        <v>0.25017599536846935</v>
      </c>
      <c r="G87" s="91">
        <v>0.25937982209154553</v>
      </c>
      <c r="H87" s="91">
        <v>0.28812029075790896</v>
      </c>
      <c r="I87" s="91">
        <v>0.20466329906001143</v>
      </c>
      <c r="J87" s="91">
        <v>0.17428978335697101</v>
      </c>
      <c r="K87" s="91">
        <v>0.10412666700893113</v>
      </c>
      <c r="L87" s="91">
        <v>0.13735188123388889</v>
      </c>
      <c r="M87" s="91">
        <v>8.2274273056439376E-2</v>
      </c>
      <c r="N87" s="91">
        <v>6.9033373642016796E-2</v>
      </c>
      <c r="O87" s="91">
        <v>0.10959780585686497</v>
      </c>
      <c r="P87" s="91">
        <v>7.3619688838930039E-2</v>
      </c>
      <c r="Q87" s="91">
        <v>0.19934217958669495</v>
      </c>
    </row>
    <row r="88" spans="1:17" x14ac:dyDescent="0.25">
      <c r="A88" s="92" t="s">
        <v>26</v>
      </c>
      <c r="B88" s="91">
        <v>0.36919883750324928</v>
      </c>
      <c r="C88" s="91">
        <v>0.60169591779708487</v>
      </c>
      <c r="D88" s="91">
        <v>0.34338890480590256</v>
      </c>
      <c r="E88" s="91">
        <v>0.50791670729145799</v>
      </c>
      <c r="F88" s="91">
        <v>0.31563372898943981</v>
      </c>
      <c r="G88" s="91">
        <v>0.25977380908504971</v>
      </c>
      <c r="H88" s="91">
        <v>0.24527498822480928</v>
      </c>
      <c r="I88" s="91">
        <v>0.16244817712874182</v>
      </c>
      <c r="J88" s="91">
        <v>0.16310841616534996</v>
      </c>
      <c r="K88" s="91">
        <v>0.13740892234786542</v>
      </c>
      <c r="L88" s="91">
        <v>9.2819777944246451E-2</v>
      </c>
      <c r="M88" s="91">
        <v>8.660808172032447E-2</v>
      </c>
      <c r="N88" s="91">
        <v>0.1055746631216152</v>
      </c>
      <c r="O88" s="91">
        <v>6.5312222027196151E-2</v>
      </c>
      <c r="P88" s="91">
        <v>7.9977775127089576E-2</v>
      </c>
      <c r="Q88" s="91">
        <v>0.11094370299921473</v>
      </c>
    </row>
    <row r="89" spans="1:17" x14ac:dyDescent="0.25">
      <c r="A89" s="92" t="s">
        <v>126</v>
      </c>
      <c r="B89" s="91">
        <v>0</v>
      </c>
      <c r="C89" s="91">
        <v>0</v>
      </c>
      <c r="D89" s="91">
        <v>0</v>
      </c>
      <c r="E89" s="91">
        <v>0</v>
      </c>
      <c r="F89" s="91">
        <v>0</v>
      </c>
      <c r="G89" s="91">
        <v>0</v>
      </c>
      <c r="H89" s="91">
        <v>0</v>
      </c>
      <c r="I89" s="91">
        <v>0</v>
      </c>
      <c r="J89" s="91">
        <v>0</v>
      </c>
      <c r="K89" s="91">
        <v>0</v>
      </c>
      <c r="L89" s="91">
        <v>0</v>
      </c>
      <c r="M89" s="91">
        <v>0</v>
      </c>
      <c r="N89" s="91">
        <v>0</v>
      </c>
      <c r="O89" s="91">
        <v>0</v>
      </c>
      <c r="P89" s="91">
        <v>0</v>
      </c>
      <c r="Q89" s="91">
        <v>0</v>
      </c>
    </row>
    <row r="90" spans="1:17" x14ac:dyDescent="0.25">
      <c r="A90" s="92" t="s">
        <v>21</v>
      </c>
      <c r="B90" s="157">
        <v>0</v>
      </c>
      <c r="C90" s="157">
        <v>0</v>
      </c>
      <c r="D90" s="157">
        <v>0</v>
      </c>
      <c r="E90" s="157">
        <v>0</v>
      </c>
      <c r="F90" s="157">
        <v>0</v>
      </c>
      <c r="G90" s="157">
        <v>0</v>
      </c>
      <c r="H90" s="157">
        <v>0</v>
      </c>
      <c r="I90" s="157">
        <v>0</v>
      </c>
      <c r="J90" s="157">
        <v>0</v>
      </c>
      <c r="K90" s="157">
        <v>0</v>
      </c>
      <c r="L90" s="157">
        <v>0</v>
      </c>
      <c r="M90" s="157">
        <v>0</v>
      </c>
      <c r="N90" s="157">
        <v>0</v>
      </c>
      <c r="O90" s="157">
        <v>0</v>
      </c>
      <c r="P90" s="157">
        <v>0</v>
      </c>
      <c r="Q90" s="157">
        <v>0</v>
      </c>
    </row>
    <row r="91" spans="1:17" x14ac:dyDescent="0.25">
      <c r="A91" s="243" t="s">
        <v>235</v>
      </c>
      <c r="B91" s="242">
        <v>0</v>
      </c>
      <c r="C91" s="242">
        <v>0</v>
      </c>
      <c r="D91" s="242">
        <v>0</v>
      </c>
      <c r="E91" s="242">
        <v>0</v>
      </c>
      <c r="F91" s="242">
        <v>0</v>
      </c>
      <c r="G91" s="242">
        <v>0</v>
      </c>
      <c r="H91" s="242">
        <v>0</v>
      </c>
      <c r="I91" s="242">
        <v>0</v>
      </c>
      <c r="J91" s="242">
        <v>0</v>
      </c>
      <c r="K91" s="242">
        <v>0</v>
      </c>
      <c r="L91" s="242">
        <v>0</v>
      </c>
      <c r="M91" s="242">
        <v>0</v>
      </c>
      <c r="N91" s="242">
        <v>0</v>
      </c>
      <c r="O91" s="242">
        <v>0</v>
      </c>
      <c r="P91" s="242">
        <v>0</v>
      </c>
      <c r="Q91" s="242">
        <v>0</v>
      </c>
    </row>
    <row r="92" spans="1:17" x14ac:dyDescent="0.25">
      <c r="A92" s="40"/>
      <c r="B92" s="32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</row>
    <row r="93" spans="1:17" ht="12.75" x14ac:dyDescent="0.25">
      <c r="A93" s="80" t="s">
        <v>134</v>
      </c>
      <c r="B93" s="233"/>
      <c r="C93" s="233"/>
      <c r="D93" s="233"/>
      <c r="E93" s="233"/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  <c r="Q93" s="233"/>
    </row>
    <row r="94" spans="1:17" x14ac:dyDescent="0.25">
      <c r="A94" s="40"/>
      <c r="B94" s="32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</row>
    <row r="95" spans="1:17" x14ac:dyDescent="0.25">
      <c r="A95" s="78" t="s">
        <v>35</v>
      </c>
      <c r="B95" s="77">
        <f t="shared" ref="B95:Q95" si="0">SUM(B$96:B$101,B$103:B$105)</f>
        <v>1</v>
      </c>
      <c r="C95" s="77">
        <f t="shared" si="0"/>
        <v>1</v>
      </c>
      <c r="D95" s="77">
        <f t="shared" si="0"/>
        <v>1</v>
      </c>
      <c r="E95" s="77">
        <f t="shared" si="0"/>
        <v>1</v>
      </c>
      <c r="F95" s="77">
        <f t="shared" si="0"/>
        <v>1</v>
      </c>
      <c r="G95" s="77">
        <f t="shared" si="0"/>
        <v>1</v>
      </c>
      <c r="H95" s="77">
        <f t="shared" si="0"/>
        <v>1</v>
      </c>
      <c r="I95" s="77">
        <f t="shared" si="0"/>
        <v>1</v>
      </c>
      <c r="J95" s="77">
        <f t="shared" si="0"/>
        <v>1</v>
      </c>
      <c r="K95" s="77">
        <f t="shared" si="0"/>
        <v>1</v>
      </c>
      <c r="L95" s="77">
        <f t="shared" si="0"/>
        <v>1</v>
      </c>
      <c r="M95" s="77">
        <f t="shared" si="0"/>
        <v>1</v>
      </c>
      <c r="N95" s="77">
        <f t="shared" si="0"/>
        <v>1</v>
      </c>
      <c r="O95" s="77">
        <f t="shared" si="0"/>
        <v>1</v>
      </c>
      <c r="P95" s="77">
        <f t="shared" si="0"/>
        <v>1</v>
      </c>
      <c r="Q95" s="77">
        <f t="shared" si="0"/>
        <v>1</v>
      </c>
    </row>
    <row r="96" spans="1:17" x14ac:dyDescent="0.25">
      <c r="A96" s="132" t="s">
        <v>83</v>
      </c>
      <c r="B96" s="240">
        <f t="shared" ref="B96:Q96" si="1">IF(B$6=0,0,B$6/B$5)</f>
        <v>0</v>
      </c>
      <c r="C96" s="240">
        <f t="shared" si="1"/>
        <v>0</v>
      </c>
      <c r="D96" s="240">
        <f t="shared" si="1"/>
        <v>0</v>
      </c>
      <c r="E96" s="240">
        <f t="shared" si="1"/>
        <v>0</v>
      </c>
      <c r="F96" s="240">
        <f t="shared" si="1"/>
        <v>0</v>
      </c>
      <c r="G96" s="240">
        <f t="shared" si="1"/>
        <v>0</v>
      </c>
      <c r="H96" s="240">
        <f t="shared" si="1"/>
        <v>0</v>
      </c>
      <c r="I96" s="240">
        <f t="shared" si="1"/>
        <v>0</v>
      </c>
      <c r="J96" s="240">
        <f t="shared" si="1"/>
        <v>0</v>
      </c>
      <c r="K96" s="240">
        <f t="shared" si="1"/>
        <v>0</v>
      </c>
      <c r="L96" s="240">
        <f t="shared" si="1"/>
        <v>0</v>
      </c>
      <c r="M96" s="240">
        <f t="shared" si="1"/>
        <v>0</v>
      </c>
      <c r="N96" s="240">
        <f t="shared" si="1"/>
        <v>0</v>
      </c>
      <c r="O96" s="240">
        <f t="shared" si="1"/>
        <v>0</v>
      </c>
      <c r="P96" s="240">
        <f t="shared" si="1"/>
        <v>0</v>
      </c>
      <c r="Q96" s="240">
        <f t="shared" si="1"/>
        <v>0</v>
      </c>
    </row>
    <row r="97" spans="1:17" x14ac:dyDescent="0.25">
      <c r="A97" s="76" t="s">
        <v>82</v>
      </c>
      <c r="B97" s="239">
        <f t="shared" ref="B97:Q97" si="2">IF(B$7=0,0,B$7/B$5)</f>
        <v>0</v>
      </c>
      <c r="C97" s="239">
        <f t="shared" si="2"/>
        <v>0</v>
      </c>
      <c r="D97" s="239">
        <f t="shared" si="2"/>
        <v>0</v>
      </c>
      <c r="E97" s="239">
        <f t="shared" si="2"/>
        <v>0</v>
      </c>
      <c r="F97" s="239">
        <f t="shared" si="2"/>
        <v>0</v>
      </c>
      <c r="G97" s="239">
        <f t="shared" si="2"/>
        <v>0</v>
      </c>
      <c r="H97" s="239">
        <f t="shared" si="2"/>
        <v>0</v>
      </c>
      <c r="I97" s="239">
        <f t="shared" si="2"/>
        <v>0</v>
      </c>
      <c r="J97" s="239">
        <f t="shared" si="2"/>
        <v>0</v>
      </c>
      <c r="K97" s="239">
        <f t="shared" si="2"/>
        <v>0</v>
      </c>
      <c r="L97" s="239">
        <f t="shared" si="2"/>
        <v>0</v>
      </c>
      <c r="M97" s="239">
        <f t="shared" si="2"/>
        <v>0</v>
      </c>
      <c r="N97" s="239">
        <f t="shared" si="2"/>
        <v>0</v>
      </c>
      <c r="O97" s="239">
        <f t="shared" si="2"/>
        <v>0</v>
      </c>
      <c r="P97" s="239">
        <f t="shared" si="2"/>
        <v>0</v>
      </c>
      <c r="Q97" s="239">
        <f t="shared" si="2"/>
        <v>0</v>
      </c>
    </row>
    <row r="98" spans="1:17" x14ac:dyDescent="0.25">
      <c r="A98" s="76" t="s">
        <v>81</v>
      </c>
      <c r="B98" s="239">
        <f t="shared" ref="B98:Q98" si="3">IF(B$8=0,0,B$8/B$5)</f>
        <v>0</v>
      </c>
      <c r="C98" s="239">
        <f t="shared" si="3"/>
        <v>0</v>
      </c>
      <c r="D98" s="239">
        <f t="shared" si="3"/>
        <v>0</v>
      </c>
      <c r="E98" s="239">
        <f t="shared" si="3"/>
        <v>0</v>
      </c>
      <c r="F98" s="239">
        <f t="shared" si="3"/>
        <v>0</v>
      </c>
      <c r="G98" s="239">
        <f t="shared" si="3"/>
        <v>0</v>
      </c>
      <c r="H98" s="239">
        <f t="shared" si="3"/>
        <v>0</v>
      </c>
      <c r="I98" s="239">
        <f t="shared" si="3"/>
        <v>0</v>
      </c>
      <c r="J98" s="239">
        <f t="shared" si="3"/>
        <v>0</v>
      </c>
      <c r="K98" s="239">
        <f t="shared" si="3"/>
        <v>0</v>
      </c>
      <c r="L98" s="239">
        <f t="shared" si="3"/>
        <v>0</v>
      </c>
      <c r="M98" s="239">
        <f t="shared" si="3"/>
        <v>0</v>
      </c>
      <c r="N98" s="239">
        <f t="shared" si="3"/>
        <v>0</v>
      </c>
      <c r="O98" s="239">
        <f t="shared" si="3"/>
        <v>0</v>
      </c>
      <c r="P98" s="239">
        <f t="shared" si="3"/>
        <v>0</v>
      </c>
      <c r="Q98" s="239">
        <f t="shared" si="3"/>
        <v>0</v>
      </c>
    </row>
    <row r="99" spans="1:17" x14ac:dyDescent="0.25">
      <c r="A99" s="76" t="s">
        <v>80</v>
      </c>
      <c r="B99" s="239">
        <f t="shared" ref="B99:Q99" si="4">IF(B$9=0,0,B$9/B$5)</f>
        <v>0</v>
      </c>
      <c r="C99" s="239">
        <f t="shared" si="4"/>
        <v>0</v>
      </c>
      <c r="D99" s="239">
        <f t="shared" si="4"/>
        <v>0</v>
      </c>
      <c r="E99" s="239">
        <f t="shared" si="4"/>
        <v>0</v>
      </c>
      <c r="F99" s="239">
        <f t="shared" si="4"/>
        <v>0</v>
      </c>
      <c r="G99" s="239">
        <f t="shared" si="4"/>
        <v>0</v>
      </c>
      <c r="H99" s="239">
        <f t="shared" si="4"/>
        <v>0</v>
      </c>
      <c r="I99" s="239">
        <f t="shared" si="4"/>
        <v>0</v>
      </c>
      <c r="J99" s="239">
        <f t="shared" si="4"/>
        <v>0</v>
      </c>
      <c r="K99" s="239">
        <f t="shared" si="4"/>
        <v>0</v>
      </c>
      <c r="L99" s="239">
        <f t="shared" si="4"/>
        <v>0</v>
      </c>
      <c r="M99" s="239">
        <f t="shared" si="4"/>
        <v>0</v>
      </c>
      <c r="N99" s="239">
        <f t="shared" si="4"/>
        <v>0</v>
      </c>
      <c r="O99" s="239">
        <f t="shared" si="4"/>
        <v>0</v>
      </c>
      <c r="P99" s="239">
        <f t="shared" si="4"/>
        <v>0</v>
      </c>
      <c r="Q99" s="239">
        <f t="shared" si="4"/>
        <v>0</v>
      </c>
    </row>
    <row r="100" spans="1:17" x14ac:dyDescent="0.25">
      <c r="A100" s="129" t="s">
        <v>79</v>
      </c>
      <c r="B100" s="238">
        <f t="shared" ref="B100:Q100" si="5">IF(B$10=0,0,B$10/B$5)</f>
        <v>0.9449903232564596</v>
      </c>
      <c r="C100" s="238">
        <f t="shared" si="5"/>
        <v>0.93633623993102966</v>
      </c>
      <c r="D100" s="238">
        <f t="shared" si="5"/>
        <v>1</v>
      </c>
      <c r="E100" s="238">
        <f t="shared" si="5"/>
        <v>1</v>
      </c>
      <c r="F100" s="238">
        <f t="shared" si="5"/>
        <v>1</v>
      </c>
      <c r="G100" s="238">
        <f t="shared" si="5"/>
        <v>1</v>
      </c>
      <c r="H100" s="238">
        <f t="shared" si="5"/>
        <v>1</v>
      </c>
      <c r="I100" s="238">
        <f t="shared" si="5"/>
        <v>1</v>
      </c>
      <c r="J100" s="238">
        <f t="shared" si="5"/>
        <v>1</v>
      </c>
      <c r="K100" s="238">
        <f t="shared" si="5"/>
        <v>1</v>
      </c>
      <c r="L100" s="238">
        <f t="shared" si="5"/>
        <v>1</v>
      </c>
      <c r="M100" s="238">
        <f t="shared" si="5"/>
        <v>1</v>
      </c>
      <c r="N100" s="238">
        <f t="shared" si="5"/>
        <v>1</v>
      </c>
      <c r="O100" s="238">
        <f t="shared" si="5"/>
        <v>1</v>
      </c>
      <c r="P100" s="238">
        <f t="shared" si="5"/>
        <v>1</v>
      </c>
      <c r="Q100" s="238">
        <f t="shared" si="5"/>
        <v>1</v>
      </c>
    </row>
    <row r="101" spans="1:17" x14ac:dyDescent="0.25">
      <c r="A101" s="127" t="s">
        <v>241</v>
      </c>
      <c r="B101" s="236">
        <f t="shared" ref="B101:Q101" si="6">IF(B$15=0,0,B$15/B$5)</f>
        <v>0</v>
      </c>
      <c r="C101" s="236">
        <f t="shared" si="6"/>
        <v>0</v>
      </c>
      <c r="D101" s="236">
        <f t="shared" si="6"/>
        <v>0</v>
      </c>
      <c r="E101" s="236">
        <f t="shared" si="6"/>
        <v>0</v>
      </c>
      <c r="F101" s="236">
        <f t="shared" si="6"/>
        <v>0</v>
      </c>
      <c r="G101" s="236">
        <f t="shared" si="6"/>
        <v>0</v>
      </c>
      <c r="H101" s="236">
        <f t="shared" si="6"/>
        <v>0</v>
      </c>
      <c r="I101" s="236">
        <f t="shared" si="6"/>
        <v>0</v>
      </c>
      <c r="J101" s="236">
        <f t="shared" si="6"/>
        <v>0</v>
      </c>
      <c r="K101" s="236">
        <f t="shared" si="6"/>
        <v>0</v>
      </c>
      <c r="L101" s="236">
        <f t="shared" si="6"/>
        <v>0</v>
      </c>
      <c r="M101" s="236">
        <f t="shared" si="6"/>
        <v>0</v>
      </c>
      <c r="N101" s="236">
        <f t="shared" si="6"/>
        <v>0</v>
      </c>
      <c r="O101" s="236">
        <f t="shared" si="6"/>
        <v>0</v>
      </c>
      <c r="P101" s="236">
        <f t="shared" si="6"/>
        <v>0</v>
      </c>
      <c r="Q101" s="236">
        <f t="shared" si="6"/>
        <v>0</v>
      </c>
    </row>
    <row r="102" spans="1:17" x14ac:dyDescent="0.25">
      <c r="A102" s="127" t="s">
        <v>240</v>
      </c>
      <c r="B102" s="237">
        <f t="shared" ref="B102:Q102" si="7">IF(B$16=0,0,B$16/B$5)</f>
        <v>5.5009676743540376E-2</v>
      </c>
      <c r="C102" s="237">
        <f t="shared" si="7"/>
        <v>6.3663760068970329E-2</v>
      </c>
      <c r="D102" s="237">
        <f t="shared" si="7"/>
        <v>0</v>
      </c>
      <c r="E102" s="237">
        <f t="shared" si="7"/>
        <v>0</v>
      </c>
      <c r="F102" s="237">
        <f t="shared" si="7"/>
        <v>0</v>
      </c>
      <c r="G102" s="237">
        <f t="shared" si="7"/>
        <v>0</v>
      </c>
      <c r="H102" s="237">
        <f t="shared" si="7"/>
        <v>0</v>
      </c>
      <c r="I102" s="237">
        <f t="shared" si="7"/>
        <v>0</v>
      </c>
      <c r="J102" s="237">
        <f t="shared" si="7"/>
        <v>0</v>
      </c>
      <c r="K102" s="237">
        <f t="shared" si="7"/>
        <v>0</v>
      </c>
      <c r="L102" s="237">
        <f t="shared" si="7"/>
        <v>0</v>
      </c>
      <c r="M102" s="237">
        <f t="shared" si="7"/>
        <v>0</v>
      </c>
      <c r="N102" s="237">
        <f t="shared" si="7"/>
        <v>0</v>
      </c>
      <c r="O102" s="237">
        <f t="shared" si="7"/>
        <v>0</v>
      </c>
      <c r="P102" s="237">
        <f t="shared" si="7"/>
        <v>0</v>
      </c>
      <c r="Q102" s="237">
        <f t="shared" si="7"/>
        <v>0</v>
      </c>
    </row>
    <row r="103" spans="1:17" x14ac:dyDescent="0.25">
      <c r="A103" s="142" t="s">
        <v>249</v>
      </c>
      <c r="B103" s="235">
        <f t="shared" ref="B103:Q103" si="8">IF(B$17=0,0,B$17/B$5)</f>
        <v>5.5009676743540376E-2</v>
      </c>
      <c r="C103" s="235">
        <f t="shared" si="8"/>
        <v>6.3663760068970329E-2</v>
      </c>
      <c r="D103" s="235">
        <f t="shared" si="8"/>
        <v>0</v>
      </c>
      <c r="E103" s="235">
        <f t="shared" si="8"/>
        <v>0</v>
      </c>
      <c r="F103" s="235">
        <f t="shared" si="8"/>
        <v>0</v>
      </c>
      <c r="G103" s="235">
        <f t="shared" si="8"/>
        <v>0</v>
      </c>
      <c r="H103" s="235">
        <f t="shared" si="8"/>
        <v>0</v>
      </c>
      <c r="I103" s="235">
        <f t="shared" si="8"/>
        <v>0</v>
      </c>
      <c r="J103" s="235">
        <f t="shared" si="8"/>
        <v>0</v>
      </c>
      <c r="K103" s="235">
        <f t="shared" si="8"/>
        <v>0</v>
      </c>
      <c r="L103" s="235">
        <f t="shared" si="8"/>
        <v>0</v>
      </c>
      <c r="M103" s="235">
        <f t="shared" si="8"/>
        <v>0</v>
      </c>
      <c r="N103" s="235">
        <f t="shared" si="8"/>
        <v>0</v>
      </c>
      <c r="O103" s="235">
        <f t="shared" si="8"/>
        <v>0</v>
      </c>
      <c r="P103" s="235">
        <f t="shared" si="8"/>
        <v>0</v>
      </c>
      <c r="Q103" s="235">
        <f t="shared" si="8"/>
        <v>0</v>
      </c>
    </row>
    <row r="104" spans="1:17" x14ac:dyDescent="0.25">
      <c r="A104" s="142" t="s">
        <v>248</v>
      </c>
      <c r="B104" s="235">
        <f t="shared" ref="B104:Q104" si="9">IF(B$28=0,0,B$28/B$5)</f>
        <v>0</v>
      </c>
      <c r="C104" s="235">
        <f t="shared" si="9"/>
        <v>0</v>
      </c>
      <c r="D104" s="235">
        <f t="shared" si="9"/>
        <v>0</v>
      </c>
      <c r="E104" s="235">
        <f t="shared" si="9"/>
        <v>0</v>
      </c>
      <c r="F104" s="235">
        <f t="shared" si="9"/>
        <v>0</v>
      </c>
      <c r="G104" s="235">
        <f t="shared" si="9"/>
        <v>0</v>
      </c>
      <c r="H104" s="235">
        <f t="shared" si="9"/>
        <v>0</v>
      </c>
      <c r="I104" s="235">
        <f t="shared" si="9"/>
        <v>0</v>
      </c>
      <c r="J104" s="235">
        <f t="shared" si="9"/>
        <v>0</v>
      </c>
      <c r="K104" s="235">
        <f t="shared" si="9"/>
        <v>0</v>
      </c>
      <c r="L104" s="235">
        <f t="shared" si="9"/>
        <v>0</v>
      </c>
      <c r="M104" s="235">
        <f t="shared" si="9"/>
        <v>0</v>
      </c>
      <c r="N104" s="235">
        <f t="shared" si="9"/>
        <v>0</v>
      </c>
      <c r="O104" s="235">
        <f t="shared" si="9"/>
        <v>0</v>
      </c>
      <c r="P104" s="235">
        <f t="shared" si="9"/>
        <v>0</v>
      </c>
      <c r="Q104" s="235">
        <f t="shared" si="9"/>
        <v>0</v>
      </c>
    </row>
    <row r="105" spans="1:17" x14ac:dyDescent="0.25">
      <c r="A105" s="72" t="s">
        <v>239</v>
      </c>
      <c r="B105" s="277">
        <f t="shared" ref="B105:Q105" si="10">IF(B$29=0,0,B$29/B$5)</f>
        <v>0</v>
      </c>
      <c r="C105" s="277">
        <f t="shared" si="10"/>
        <v>0</v>
      </c>
      <c r="D105" s="277">
        <f t="shared" si="10"/>
        <v>0</v>
      </c>
      <c r="E105" s="277">
        <f t="shared" si="10"/>
        <v>0</v>
      </c>
      <c r="F105" s="277">
        <f t="shared" si="10"/>
        <v>0</v>
      </c>
      <c r="G105" s="277">
        <f t="shared" si="10"/>
        <v>0</v>
      </c>
      <c r="H105" s="277">
        <f t="shared" si="10"/>
        <v>0</v>
      </c>
      <c r="I105" s="277">
        <f t="shared" si="10"/>
        <v>0</v>
      </c>
      <c r="J105" s="277">
        <f t="shared" si="10"/>
        <v>0</v>
      </c>
      <c r="K105" s="277">
        <f t="shared" si="10"/>
        <v>0</v>
      </c>
      <c r="L105" s="277">
        <f t="shared" si="10"/>
        <v>0</v>
      </c>
      <c r="M105" s="277">
        <f t="shared" si="10"/>
        <v>0</v>
      </c>
      <c r="N105" s="277">
        <f t="shared" si="10"/>
        <v>0</v>
      </c>
      <c r="O105" s="277">
        <f t="shared" si="10"/>
        <v>0</v>
      </c>
      <c r="P105" s="277">
        <f t="shared" si="10"/>
        <v>0</v>
      </c>
      <c r="Q105" s="277">
        <f t="shared" si="10"/>
        <v>0</v>
      </c>
    </row>
    <row r="106" spans="1:17" x14ac:dyDescent="0.25">
      <c r="A106" s="40"/>
      <c r="B106" s="32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78" t="s">
        <v>34</v>
      </c>
      <c r="B107" s="77">
        <f t="shared" ref="B107:Q107" si="11">SUM(B$108:B$112,B$114:B$115,B$117:B$118,B$120:B$121)</f>
        <v>1</v>
      </c>
      <c r="C107" s="77">
        <f t="shared" si="11"/>
        <v>0.99999999999999989</v>
      </c>
      <c r="D107" s="77">
        <f t="shared" si="11"/>
        <v>0.99999999999999989</v>
      </c>
      <c r="E107" s="77">
        <f t="shared" si="11"/>
        <v>0.99999999999999989</v>
      </c>
      <c r="F107" s="77">
        <f t="shared" si="11"/>
        <v>1</v>
      </c>
      <c r="G107" s="77">
        <f t="shared" si="11"/>
        <v>1</v>
      </c>
      <c r="H107" s="77">
        <f t="shared" si="11"/>
        <v>1</v>
      </c>
      <c r="I107" s="77">
        <f t="shared" si="11"/>
        <v>0.99999999999999978</v>
      </c>
      <c r="J107" s="77">
        <f t="shared" si="11"/>
        <v>1</v>
      </c>
      <c r="K107" s="77">
        <f t="shared" si="11"/>
        <v>1</v>
      </c>
      <c r="L107" s="77">
        <f t="shared" si="11"/>
        <v>0.99999999999999978</v>
      </c>
      <c r="M107" s="77">
        <f t="shared" si="11"/>
        <v>1.0000000000000002</v>
      </c>
      <c r="N107" s="77">
        <f t="shared" si="11"/>
        <v>0.99999999999999989</v>
      </c>
      <c r="O107" s="77">
        <f t="shared" si="11"/>
        <v>1</v>
      </c>
      <c r="P107" s="77">
        <f t="shared" si="11"/>
        <v>0.99999999999999967</v>
      </c>
      <c r="Q107" s="77">
        <f t="shared" si="11"/>
        <v>1.0000000000000002</v>
      </c>
    </row>
    <row r="108" spans="1:17" x14ac:dyDescent="0.25">
      <c r="A108" s="132" t="s">
        <v>83</v>
      </c>
      <c r="B108" s="203">
        <f t="shared" ref="B108:Q108" si="12">IF(B$32=0,0,B$32/B$31)</f>
        <v>0</v>
      </c>
      <c r="C108" s="203">
        <f t="shared" si="12"/>
        <v>0</v>
      </c>
      <c r="D108" s="203">
        <f t="shared" si="12"/>
        <v>0</v>
      </c>
      <c r="E108" s="203">
        <f t="shared" si="12"/>
        <v>0</v>
      </c>
      <c r="F108" s="203">
        <f t="shared" si="12"/>
        <v>0</v>
      </c>
      <c r="G108" s="203">
        <f t="shared" si="12"/>
        <v>0</v>
      </c>
      <c r="H108" s="203">
        <f t="shared" si="12"/>
        <v>0</v>
      </c>
      <c r="I108" s="203">
        <f t="shared" si="12"/>
        <v>0</v>
      </c>
      <c r="J108" s="203">
        <f t="shared" si="12"/>
        <v>0</v>
      </c>
      <c r="K108" s="203">
        <f t="shared" si="12"/>
        <v>0</v>
      </c>
      <c r="L108" s="203">
        <f t="shared" si="12"/>
        <v>0</v>
      </c>
      <c r="M108" s="203">
        <f t="shared" si="12"/>
        <v>0</v>
      </c>
      <c r="N108" s="203">
        <f t="shared" si="12"/>
        <v>0</v>
      </c>
      <c r="O108" s="203">
        <f t="shared" si="12"/>
        <v>0</v>
      </c>
      <c r="P108" s="203">
        <f t="shared" si="12"/>
        <v>0</v>
      </c>
      <c r="Q108" s="203">
        <f t="shared" si="12"/>
        <v>0</v>
      </c>
    </row>
    <row r="109" spans="1:17" x14ac:dyDescent="0.25">
      <c r="A109" s="76" t="s">
        <v>82</v>
      </c>
      <c r="B109" s="202">
        <f t="shared" ref="B109:Q109" si="13">IF(B$33=0,0,B$33/B$31)</f>
        <v>0</v>
      </c>
      <c r="C109" s="202">
        <f t="shared" si="13"/>
        <v>0</v>
      </c>
      <c r="D109" s="202">
        <f t="shared" si="13"/>
        <v>0</v>
      </c>
      <c r="E109" s="202">
        <f t="shared" si="13"/>
        <v>0</v>
      </c>
      <c r="F109" s="202">
        <f t="shared" si="13"/>
        <v>0</v>
      </c>
      <c r="G109" s="202">
        <f t="shared" si="13"/>
        <v>0</v>
      </c>
      <c r="H109" s="202">
        <f t="shared" si="13"/>
        <v>0</v>
      </c>
      <c r="I109" s="202">
        <f t="shared" si="13"/>
        <v>0</v>
      </c>
      <c r="J109" s="202">
        <f t="shared" si="13"/>
        <v>0</v>
      </c>
      <c r="K109" s="202">
        <f t="shared" si="13"/>
        <v>0</v>
      </c>
      <c r="L109" s="202">
        <f t="shared" si="13"/>
        <v>0</v>
      </c>
      <c r="M109" s="202">
        <f t="shared" si="13"/>
        <v>0</v>
      </c>
      <c r="N109" s="202">
        <f t="shared" si="13"/>
        <v>0</v>
      </c>
      <c r="O109" s="202">
        <f t="shared" si="13"/>
        <v>0</v>
      </c>
      <c r="P109" s="202">
        <f t="shared" si="13"/>
        <v>0</v>
      </c>
      <c r="Q109" s="202">
        <f t="shared" si="13"/>
        <v>0</v>
      </c>
    </row>
    <row r="110" spans="1:17" x14ac:dyDescent="0.25">
      <c r="A110" s="76" t="s">
        <v>81</v>
      </c>
      <c r="B110" s="202">
        <f t="shared" ref="B110:Q110" si="14">IF(B$34=0,0,B$34/B$31)</f>
        <v>0</v>
      </c>
      <c r="C110" s="202">
        <f t="shared" si="14"/>
        <v>0</v>
      </c>
      <c r="D110" s="202">
        <f t="shared" si="14"/>
        <v>0</v>
      </c>
      <c r="E110" s="202">
        <f t="shared" si="14"/>
        <v>0</v>
      </c>
      <c r="F110" s="202">
        <f t="shared" si="14"/>
        <v>0</v>
      </c>
      <c r="G110" s="202">
        <f t="shared" si="14"/>
        <v>0</v>
      </c>
      <c r="H110" s="202">
        <f t="shared" si="14"/>
        <v>0</v>
      </c>
      <c r="I110" s="202">
        <f t="shared" si="14"/>
        <v>0</v>
      </c>
      <c r="J110" s="202">
        <f t="shared" si="14"/>
        <v>0</v>
      </c>
      <c r="K110" s="202">
        <f t="shared" si="14"/>
        <v>0</v>
      </c>
      <c r="L110" s="202">
        <f t="shared" si="14"/>
        <v>0</v>
      </c>
      <c r="M110" s="202">
        <f t="shared" si="14"/>
        <v>0</v>
      </c>
      <c r="N110" s="202">
        <f t="shared" si="14"/>
        <v>0</v>
      </c>
      <c r="O110" s="202">
        <f t="shared" si="14"/>
        <v>0</v>
      </c>
      <c r="P110" s="202">
        <f t="shared" si="14"/>
        <v>0</v>
      </c>
      <c r="Q110" s="202">
        <f t="shared" si="14"/>
        <v>0</v>
      </c>
    </row>
    <row r="111" spans="1:17" x14ac:dyDescent="0.25">
      <c r="A111" s="76" t="s">
        <v>80</v>
      </c>
      <c r="B111" s="202">
        <f t="shared" ref="B111:Q111" si="15">IF(B$35=0,0,B$35/B$31)</f>
        <v>0</v>
      </c>
      <c r="C111" s="202">
        <f t="shared" si="15"/>
        <v>0</v>
      </c>
      <c r="D111" s="202">
        <f t="shared" si="15"/>
        <v>0</v>
      </c>
      <c r="E111" s="202">
        <f t="shared" si="15"/>
        <v>0</v>
      </c>
      <c r="F111" s="202">
        <f t="shared" si="15"/>
        <v>0</v>
      </c>
      <c r="G111" s="202">
        <f t="shared" si="15"/>
        <v>0</v>
      </c>
      <c r="H111" s="202">
        <f t="shared" si="15"/>
        <v>0</v>
      </c>
      <c r="I111" s="202">
        <f t="shared" si="15"/>
        <v>0</v>
      </c>
      <c r="J111" s="202">
        <f t="shared" si="15"/>
        <v>0</v>
      </c>
      <c r="K111" s="202">
        <f t="shared" si="15"/>
        <v>0</v>
      </c>
      <c r="L111" s="202">
        <f t="shared" si="15"/>
        <v>0</v>
      </c>
      <c r="M111" s="202">
        <f t="shared" si="15"/>
        <v>0</v>
      </c>
      <c r="N111" s="202">
        <f t="shared" si="15"/>
        <v>0</v>
      </c>
      <c r="O111" s="202">
        <f t="shared" si="15"/>
        <v>0</v>
      </c>
      <c r="P111" s="202">
        <f t="shared" si="15"/>
        <v>0</v>
      </c>
      <c r="Q111" s="202">
        <f t="shared" si="15"/>
        <v>0</v>
      </c>
    </row>
    <row r="112" spans="1:17" x14ac:dyDescent="0.25">
      <c r="A112" s="129" t="s">
        <v>79</v>
      </c>
      <c r="B112" s="201">
        <f t="shared" ref="B112:Q112" si="16">IF(B$36=0,0,B$36/B$31)</f>
        <v>1.3600449907890126E-3</v>
      </c>
      <c r="C112" s="201">
        <f t="shared" si="16"/>
        <v>1.3133408510490926E-3</v>
      </c>
      <c r="D112" s="201">
        <f t="shared" si="16"/>
        <v>8.9038674880924265E-4</v>
      </c>
      <c r="E112" s="201">
        <f t="shared" si="16"/>
        <v>1.4556124767976175E-3</v>
      </c>
      <c r="F112" s="201">
        <f t="shared" si="16"/>
        <v>1.0935676208822492E-3</v>
      </c>
      <c r="G112" s="201">
        <f t="shared" si="16"/>
        <v>1.1010316972157913E-3</v>
      </c>
      <c r="H112" s="201">
        <f t="shared" si="16"/>
        <v>1.1508815913889641E-3</v>
      </c>
      <c r="I112" s="201">
        <f t="shared" si="16"/>
        <v>9.8339324377836354E-4</v>
      </c>
      <c r="J112" s="201">
        <f t="shared" si="16"/>
        <v>1.0224321844906211E-3</v>
      </c>
      <c r="K112" s="201">
        <f t="shared" si="16"/>
        <v>8.8552786176345345E-4</v>
      </c>
      <c r="L112" s="201">
        <f t="shared" si="16"/>
        <v>1.0609487461117216E-3</v>
      </c>
      <c r="M112" s="201">
        <f t="shared" si="16"/>
        <v>9.8810935033254318E-4</v>
      </c>
      <c r="N112" s="201">
        <f t="shared" si="16"/>
        <v>1.1330022195231537E-3</v>
      </c>
      <c r="O112" s="201">
        <f t="shared" si="16"/>
        <v>1.3023014995551608E-3</v>
      </c>
      <c r="P112" s="201">
        <f t="shared" si="16"/>
        <v>1.7657455076053596E-3</v>
      </c>
      <c r="Q112" s="201">
        <f t="shared" si="16"/>
        <v>3.6713577854375298E-3</v>
      </c>
    </row>
    <row r="113" spans="1:17" x14ac:dyDescent="0.25">
      <c r="A113" s="127" t="s">
        <v>238</v>
      </c>
      <c r="B113" s="200">
        <f t="shared" ref="B113:Q113" si="17">IF(B$41=0,0,B$41/B$31)</f>
        <v>2.8946085652440896E-2</v>
      </c>
      <c r="C113" s="200">
        <f t="shared" si="17"/>
        <v>2.8947439395621756E-2</v>
      </c>
      <c r="D113" s="200">
        <f t="shared" si="17"/>
        <v>2.8959698934817122E-2</v>
      </c>
      <c r="E113" s="200">
        <f t="shared" si="17"/>
        <v>2.8943315580382673E-2</v>
      </c>
      <c r="F113" s="200">
        <f t="shared" si="17"/>
        <v>2.8953809634177326E-2</v>
      </c>
      <c r="G113" s="200">
        <f t="shared" si="17"/>
        <v>2.8953593284138671E-2</v>
      </c>
      <c r="H113" s="200">
        <f t="shared" si="17"/>
        <v>2.8952148359669881E-2</v>
      </c>
      <c r="I113" s="200">
        <f t="shared" si="17"/>
        <v>2.8957003094383222E-2</v>
      </c>
      <c r="J113" s="200">
        <f t="shared" si="17"/>
        <v>2.8955871530884334E-2</v>
      </c>
      <c r="K113" s="200">
        <f t="shared" si="17"/>
        <v>2.8959839772122797E-2</v>
      </c>
      <c r="L113" s="200">
        <f t="shared" si="17"/>
        <v>2.8954755108808346E-2</v>
      </c>
      <c r="M113" s="200">
        <f t="shared" si="17"/>
        <v>2.8956866395642534E-2</v>
      </c>
      <c r="N113" s="200">
        <f t="shared" si="17"/>
        <v>2.8952666602332651E-2</v>
      </c>
      <c r="O113" s="200">
        <f t="shared" si="17"/>
        <v>2.8947759376824481E-2</v>
      </c>
      <c r="P113" s="200">
        <f t="shared" si="17"/>
        <v>2.8934326217170847E-2</v>
      </c>
      <c r="Q113" s="200">
        <f t="shared" si="17"/>
        <v>2.8879091078682972E-2</v>
      </c>
    </row>
    <row r="114" spans="1:17" x14ac:dyDescent="0.25">
      <c r="A114" s="142" t="s">
        <v>247</v>
      </c>
      <c r="B114" s="199">
        <f t="shared" ref="B114:Q114" si="18">IF(B$42=0,0,B$42/B$31)</f>
        <v>2.8946085652440896E-2</v>
      </c>
      <c r="C114" s="199">
        <f t="shared" si="18"/>
        <v>2.8947439395621756E-2</v>
      </c>
      <c r="D114" s="199">
        <f t="shared" si="18"/>
        <v>2.8959698934817122E-2</v>
      </c>
      <c r="E114" s="199">
        <f t="shared" si="18"/>
        <v>2.8943315580382673E-2</v>
      </c>
      <c r="F114" s="199">
        <f t="shared" si="18"/>
        <v>2.8953809634177326E-2</v>
      </c>
      <c r="G114" s="199">
        <f t="shared" si="18"/>
        <v>2.8953593284138671E-2</v>
      </c>
      <c r="H114" s="199">
        <f t="shared" si="18"/>
        <v>2.8952148359669881E-2</v>
      </c>
      <c r="I114" s="199">
        <f t="shared" si="18"/>
        <v>2.8957003094383222E-2</v>
      </c>
      <c r="J114" s="199">
        <f t="shared" si="18"/>
        <v>2.8955871530884334E-2</v>
      </c>
      <c r="K114" s="199">
        <f t="shared" si="18"/>
        <v>2.8959839772122797E-2</v>
      </c>
      <c r="L114" s="199">
        <f t="shared" si="18"/>
        <v>2.8954755108808346E-2</v>
      </c>
      <c r="M114" s="199">
        <f t="shared" si="18"/>
        <v>2.8956866395642534E-2</v>
      </c>
      <c r="N114" s="199">
        <f t="shared" si="18"/>
        <v>2.8952666602332651E-2</v>
      </c>
      <c r="O114" s="199">
        <f t="shared" si="18"/>
        <v>2.8947759376824481E-2</v>
      </c>
      <c r="P114" s="199">
        <f t="shared" si="18"/>
        <v>2.8934326217170847E-2</v>
      </c>
      <c r="Q114" s="199">
        <f t="shared" si="18"/>
        <v>2.8879091078682972E-2</v>
      </c>
    </row>
    <row r="115" spans="1:17" x14ac:dyDescent="0.25">
      <c r="A115" s="142" t="s">
        <v>246</v>
      </c>
      <c r="B115" s="199">
        <f t="shared" ref="B115:Q115" si="19">IF(B$53=0,0,B$53/B$31)</f>
        <v>0</v>
      </c>
      <c r="C115" s="199">
        <f t="shared" si="19"/>
        <v>0</v>
      </c>
      <c r="D115" s="199">
        <f t="shared" si="19"/>
        <v>0</v>
      </c>
      <c r="E115" s="199">
        <f t="shared" si="19"/>
        <v>0</v>
      </c>
      <c r="F115" s="199">
        <f t="shared" si="19"/>
        <v>0</v>
      </c>
      <c r="G115" s="199">
        <f t="shared" si="19"/>
        <v>0</v>
      </c>
      <c r="H115" s="199">
        <f t="shared" si="19"/>
        <v>0</v>
      </c>
      <c r="I115" s="199">
        <f t="shared" si="19"/>
        <v>0</v>
      </c>
      <c r="J115" s="199">
        <f t="shared" si="19"/>
        <v>0</v>
      </c>
      <c r="K115" s="199">
        <f t="shared" si="19"/>
        <v>0</v>
      </c>
      <c r="L115" s="199">
        <f t="shared" si="19"/>
        <v>0</v>
      </c>
      <c r="M115" s="199">
        <f t="shared" si="19"/>
        <v>0</v>
      </c>
      <c r="N115" s="199">
        <f t="shared" si="19"/>
        <v>0</v>
      </c>
      <c r="O115" s="199">
        <f t="shared" si="19"/>
        <v>0</v>
      </c>
      <c r="P115" s="199">
        <f t="shared" si="19"/>
        <v>0</v>
      </c>
      <c r="Q115" s="199">
        <f t="shared" si="19"/>
        <v>0</v>
      </c>
    </row>
    <row r="116" spans="1:17" x14ac:dyDescent="0.25">
      <c r="A116" s="127" t="s">
        <v>237</v>
      </c>
      <c r="B116" s="200">
        <f t="shared" ref="B116:Q116" si="20">IF(B$54=0,0,B$54/B$31)</f>
        <v>0.86838256957322701</v>
      </c>
      <c r="C116" s="200">
        <f t="shared" si="20"/>
        <v>0.86842318186865286</v>
      </c>
      <c r="D116" s="200">
        <f t="shared" si="20"/>
        <v>0.86879096804451361</v>
      </c>
      <c r="E116" s="200">
        <f t="shared" si="20"/>
        <v>0.86829946741148023</v>
      </c>
      <c r="F116" s="200">
        <f t="shared" si="20"/>
        <v>0.86861428902531979</v>
      </c>
      <c r="G116" s="200">
        <f t="shared" si="20"/>
        <v>0.86860779852416015</v>
      </c>
      <c r="H116" s="200">
        <f t="shared" si="20"/>
        <v>0.86856445079009659</v>
      </c>
      <c r="I116" s="200">
        <f t="shared" si="20"/>
        <v>0.86871009283149692</v>
      </c>
      <c r="J116" s="200">
        <f t="shared" si="20"/>
        <v>0.86867614592652997</v>
      </c>
      <c r="K116" s="200">
        <f t="shared" si="20"/>
        <v>0.86879519316368392</v>
      </c>
      <c r="L116" s="200">
        <f t="shared" si="20"/>
        <v>0.8686426532642505</v>
      </c>
      <c r="M116" s="200">
        <f t="shared" si="20"/>
        <v>0.86870599186927622</v>
      </c>
      <c r="N116" s="200">
        <f t="shared" si="20"/>
        <v>0.86857999806997976</v>
      </c>
      <c r="O116" s="200">
        <f t="shared" si="20"/>
        <v>0.86843278130473467</v>
      </c>
      <c r="P116" s="200">
        <f t="shared" si="20"/>
        <v>0.86802978651512552</v>
      </c>
      <c r="Q116" s="200">
        <f t="shared" si="20"/>
        <v>0.86637273236048928</v>
      </c>
    </row>
    <row r="117" spans="1:17" x14ac:dyDescent="0.25">
      <c r="A117" s="142" t="s">
        <v>245</v>
      </c>
      <c r="B117" s="199">
        <f t="shared" ref="B117:Q117" si="21">IF(B$55=0,0,B$55/B$31)</f>
        <v>0.86838256957322701</v>
      </c>
      <c r="C117" s="199">
        <f t="shared" si="21"/>
        <v>0.86842318186865286</v>
      </c>
      <c r="D117" s="199">
        <f t="shared" si="21"/>
        <v>0.86879096804451361</v>
      </c>
      <c r="E117" s="199">
        <f t="shared" si="21"/>
        <v>0.86829946741148023</v>
      </c>
      <c r="F117" s="199">
        <f t="shared" si="21"/>
        <v>0.86861428902531979</v>
      </c>
      <c r="G117" s="199">
        <f t="shared" si="21"/>
        <v>0.86860779852416015</v>
      </c>
      <c r="H117" s="199">
        <f t="shared" si="21"/>
        <v>0.86856445079009659</v>
      </c>
      <c r="I117" s="199">
        <f t="shared" si="21"/>
        <v>0.86871009283149692</v>
      </c>
      <c r="J117" s="199">
        <f t="shared" si="21"/>
        <v>0.86867614592652997</v>
      </c>
      <c r="K117" s="199">
        <f t="shared" si="21"/>
        <v>0.86879519316368392</v>
      </c>
      <c r="L117" s="199">
        <f t="shared" si="21"/>
        <v>0.8686426532642505</v>
      </c>
      <c r="M117" s="199">
        <f t="shared" si="21"/>
        <v>0.86870599186927622</v>
      </c>
      <c r="N117" s="199">
        <f t="shared" si="21"/>
        <v>0.86857999806997976</v>
      </c>
      <c r="O117" s="199">
        <f t="shared" si="21"/>
        <v>0.86843278130473467</v>
      </c>
      <c r="P117" s="199">
        <f t="shared" si="21"/>
        <v>0.86802978651512552</v>
      </c>
      <c r="Q117" s="199">
        <f t="shared" si="21"/>
        <v>0.86637273236048928</v>
      </c>
    </row>
    <row r="118" spans="1:17" x14ac:dyDescent="0.25">
      <c r="A118" s="142" t="s">
        <v>244</v>
      </c>
      <c r="B118" s="199">
        <f t="shared" ref="B118:Q118" si="22">IF(B$66=0,0,B$66/B$31)</f>
        <v>0</v>
      </c>
      <c r="C118" s="199">
        <f t="shared" si="22"/>
        <v>0</v>
      </c>
      <c r="D118" s="199">
        <f t="shared" si="22"/>
        <v>0</v>
      </c>
      <c r="E118" s="199">
        <f t="shared" si="22"/>
        <v>0</v>
      </c>
      <c r="F118" s="199">
        <f t="shared" si="22"/>
        <v>0</v>
      </c>
      <c r="G118" s="199">
        <f t="shared" si="22"/>
        <v>0</v>
      </c>
      <c r="H118" s="199">
        <f t="shared" si="22"/>
        <v>0</v>
      </c>
      <c r="I118" s="199">
        <f t="shared" si="22"/>
        <v>0</v>
      </c>
      <c r="J118" s="199">
        <f t="shared" si="22"/>
        <v>0</v>
      </c>
      <c r="K118" s="199">
        <f t="shared" si="22"/>
        <v>0</v>
      </c>
      <c r="L118" s="199">
        <f t="shared" si="22"/>
        <v>0</v>
      </c>
      <c r="M118" s="199">
        <f t="shared" si="22"/>
        <v>0</v>
      </c>
      <c r="N118" s="199">
        <f t="shared" si="22"/>
        <v>0</v>
      </c>
      <c r="O118" s="199">
        <f t="shared" si="22"/>
        <v>0</v>
      </c>
      <c r="P118" s="199">
        <f t="shared" si="22"/>
        <v>0</v>
      </c>
      <c r="Q118" s="199">
        <f t="shared" si="22"/>
        <v>0</v>
      </c>
    </row>
    <row r="119" spans="1:17" x14ac:dyDescent="0.25">
      <c r="A119" s="127" t="s">
        <v>236</v>
      </c>
      <c r="B119" s="200">
        <f t="shared" ref="B119:Q119" si="23">IF(B$67=0,0,B$67/B$31)</f>
        <v>0.10131129978354314</v>
      </c>
      <c r="C119" s="200">
        <f t="shared" si="23"/>
        <v>0.10131603788467615</v>
      </c>
      <c r="D119" s="200">
        <f t="shared" si="23"/>
        <v>0.10135894627185993</v>
      </c>
      <c r="E119" s="200">
        <f t="shared" si="23"/>
        <v>0.10130160453133936</v>
      </c>
      <c r="F119" s="200">
        <f t="shared" si="23"/>
        <v>0.10133833371962063</v>
      </c>
      <c r="G119" s="200">
        <f t="shared" si="23"/>
        <v>0.10133757649448538</v>
      </c>
      <c r="H119" s="200">
        <f t="shared" si="23"/>
        <v>0.10133251925884461</v>
      </c>
      <c r="I119" s="200">
        <f t="shared" si="23"/>
        <v>0.1013495108303413</v>
      </c>
      <c r="J119" s="200">
        <f t="shared" si="23"/>
        <v>0.1013455503580952</v>
      </c>
      <c r="K119" s="200">
        <f t="shared" si="23"/>
        <v>0.10135943920242979</v>
      </c>
      <c r="L119" s="200">
        <f t="shared" si="23"/>
        <v>0.10134164288082921</v>
      </c>
      <c r="M119" s="200">
        <f t="shared" si="23"/>
        <v>0.10134903238474886</v>
      </c>
      <c r="N119" s="200">
        <f t="shared" si="23"/>
        <v>0.1013343331081643</v>
      </c>
      <c r="O119" s="200">
        <f t="shared" si="23"/>
        <v>0.10131715781888571</v>
      </c>
      <c r="P119" s="200">
        <f t="shared" si="23"/>
        <v>0.10127014176009799</v>
      </c>
      <c r="Q119" s="200">
        <f t="shared" si="23"/>
        <v>0.10107681877539039</v>
      </c>
    </row>
    <row r="120" spans="1:17" x14ac:dyDescent="0.25">
      <c r="A120" s="142" t="s">
        <v>243</v>
      </c>
      <c r="B120" s="199">
        <f t="shared" ref="B120:Q120" si="24">IF(B$68=0,0,B$68/B$31)</f>
        <v>0.10131129978354314</v>
      </c>
      <c r="C120" s="199">
        <f t="shared" si="24"/>
        <v>0.10131603788467615</v>
      </c>
      <c r="D120" s="199">
        <f t="shared" si="24"/>
        <v>0.10135894627185993</v>
      </c>
      <c r="E120" s="199">
        <f t="shared" si="24"/>
        <v>0.10130160453133936</v>
      </c>
      <c r="F120" s="199">
        <f t="shared" si="24"/>
        <v>0.10133833371962063</v>
      </c>
      <c r="G120" s="199">
        <f t="shared" si="24"/>
        <v>0.10133757649448538</v>
      </c>
      <c r="H120" s="199">
        <f t="shared" si="24"/>
        <v>0.10133251925884461</v>
      </c>
      <c r="I120" s="199">
        <f t="shared" si="24"/>
        <v>0.1013495108303413</v>
      </c>
      <c r="J120" s="199">
        <f t="shared" si="24"/>
        <v>0.1013455503580952</v>
      </c>
      <c r="K120" s="199">
        <f t="shared" si="24"/>
        <v>0.10135943920242979</v>
      </c>
      <c r="L120" s="199">
        <f t="shared" si="24"/>
        <v>0.10134164288082921</v>
      </c>
      <c r="M120" s="199">
        <f t="shared" si="24"/>
        <v>0.10134903238474886</v>
      </c>
      <c r="N120" s="199">
        <f t="shared" si="24"/>
        <v>0.1013343331081643</v>
      </c>
      <c r="O120" s="199">
        <f t="shared" si="24"/>
        <v>0.10131715781888571</v>
      </c>
      <c r="P120" s="199">
        <f t="shared" si="24"/>
        <v>0.10127014176009799</v>
      </c>
      <c r="Q120" s="199">
        <f t="shared" si="24"/>
        <v>0.10107681877539039</v>
      </c>
    </row>
    <row r="121" spans="1:17" x14ac:dyDescent="0.25">
      <c r="A121" s="140" t="s">
        <v>242</v>
      </c>
      <c r="B121" s="198">
        <f t="shared" ref="B121:Q121" si="25">IF(B$79=0,0,B$79/B$31)</f>
        <v>0</v>
      </c>
      <c r="C121" s="198">
        <f t="shared" si="25"/>
        <v>0</v>
      </c>
      <c r="D121" s="198">
        <f t="shared" si="25"/>
        <v>0</v>
      </c>
      <c r="E121" s="198">
        <f t="shared" si="25"/>
        <v>0</v>
      </c>
      <c r="F121" s="198">
        <f t="shared" si="25"/>
        <v>0</v>
      </c>
      <c r="G121" s="198">
        <f t="shared" si="25"/>
        <v>0</v>
      </c>
      <c r="H121" s="198">
        <f t="shared" si="25"/>
        <v>0</v>
      </c>
      <c r="I121" s="198">
        <f t="shared" si="25"/>
        <v>0</v>
      </c>
      <c r="J121" s="198">
        <f t="shared" si="25"/>
        <v>0</v>
      </c>
      <c r="K121" s="198">
        <f t="shared" si="25"/>
        <v>0</v>
      </c>
      <c r="L121" s="198">
        <f t="shared" si="25"/>
        <v>0</v>
      </c>
      <c r="M121" s="198">
        <f t="shared" si="25"/>
        <v>0</v>
      </c>
      <c r="N121" s="198">
        <f t="shared" si="25"/>
        <v>0</v>
      </c>
      <c r="O121" s="198">
        <f t="shared" si="25"/>
        <v>0</v>
      </c>
      <c r="P121" s="198">
        <f t="shared" si="25"/>
        <v>0</v>
      </c>
      <c r="Q121" s="198">
        <f t="shared" si="25"/>
        <v>0</v>
      </c>
    </row>
    <row r="123" spans="1:17" x14ac:dyDescent="0.25">
      <c r="A123" s="78" t="s">
        <v>55</v>
      </c>
      <c r="B123" s="77">
        <f t="shared" ref="B123:Q123" si="26">SUM(B$124:B$129)</f>
        <v>1</v>
      </c>
      <c r="C123" s="77">
        <f t="shared" si="26"/>
        <v>1</v>
      </c>
      <c r="D123" s="77">
        <f t="shared" si="26"/>
        <v>1</v>
      </c>
      <c r="E123" s="77">
        <f t="shared" si="26"/>
        <v>1</v>
      </c>
      <c r="F123" s="77">
        <f t="shared" si="26"/>
        <v>1</v>
      </c>
      <c r="G123" s="77">
        <f t="shared" si="26"/>
        <v>1</v>
      </c>
      <c r="H123" s="77">
        <f t="shared" si="26"/>
        <v>1</v>
      </c>
      <c r="I123" s="77">
        <f t="shared" si="26"/>
        <v>1</v>
      </c>
      <c r="J123" s="77">
        <f t="shared" si="26"/>
        <v>1</v>
      </c>
      <c r="K123" s="77">
        <f t="shared" si="26"/>
        <v>1</v>
      </c>
      <c r="L123" s="77">
        <f t="shared" si="26"/>
        <v>1</v>
      </c>
      <c r="M123" s="77">
        <f t="shared" si="26"/>
        <v>1</v>
      </c>
      <c r="N123" s="77">
        <f t="shared" si="26"/>
        <v>1</v>
      </c>
      <c r="O123" s="77">
        <f t="shared" si="26"/>
        <v>1</v>
      </c>
      <c r="P123" s="77">
        <f t="shared" si="26"/>
        <v>1</v>
      </c>
      <c r="Q123" s="77">
        <f t="shared" si="26"/>
        <v>1</v>
      </c>
    </row>
    <row r="124" spans="1:17" x14ac:dyDescent="0.25">
      <c r="A124" s="132" t="s">
        <v>83</v>
      </c>
      <c r="B124" s="203">
        <f t="shared" ref="B124:Q124" si="27">IF(B$82=0,0,B$82/B$81)</f>
        <v>0</v>
      </c>
      <c r="C124" s="203">
        <f t="shared" si="27"/>
        <v>0</v>
      </c>
      <c r="D124" s="203">
        <f t="shared" si="27"/>
        <v>0</v>
      </c>
      <c r="E124" s="203">
        <f t="shared" si="27"/>
        <v>0</v>
      </c>
      <c r="F124" s="203">
        <f t="shared" si="27"/>
        <v>0</v>
      </c>
      <c r="G124" s="203">
        <f t="shared" si="27"/>
        <v>0</v>
      </c>
      <c r="H124" s="203">
        <f t="shared" si="27"/>
        <v>0</v>
      </c>
      <c r="I124" s="203">
        <f t="shared" si="27"/>
        <v>0</v>
      </c>
      <c r="J124" s="203">
        <f t="shared" si="27"/>
        <v>0</v>
      </c>
      <c r="K124" s="203">
        <f t="shared" si="27"/>
        <v>0</v>
      </c>
      <c r="L124" s="203">
        <f t="shared" si="27"/>
        <v>0</v>
      </c>
      <c r="M124" s="203">
        <f t="shared" si="27"/>
        <v>0</v>
      </c>
      <c r="N124" s="203">
        <f t="shared" si="27"/>
        <v>0</v>
      </c>
      <c r="O124" s="203">
        <f t="shared" si="27"/>
        <v>0</v>
      </c>
      <c r="P124" s="203">
        <f t="shared" si="27"/>
        <v>0</v>
      </c>
      <c r="Q124" s="203">
        <f t="shared" si="27"/>
        <v>0</v>
      </c>
    </row>
    <row r="125" spans="1:17" x14ac:dyDescent="0.25">
      <c r="A125" s="76" t="s">
        <v>82</v>
      </c>
      <c r="B125" s="202">
        <f t="shared" ref="B125:Q125" si="28">IF(B$83=0,0,B$83/B$81)</f>
        <v>0</v>
      </c>
      <c r="C125" s="202">
        <f t="shared" si="28"/>
        <v>0</v>
      </c>
      <c r="D125" s="202">
        <f t="shared" si="28"/>
        <v>0</v>
      </c>
      <c r="E125" s="202">
        <f t="shared" si="28"/>
        <v>0</v>
      </c>
      <c r="F125" s="202">
        <f t="shared" si="28"/>
        <v>0</v>
      </c>
      <c r="G125" s="202">
        <f t="shared" si="28"/>
        <v>0</v>
      </c>
      <c r="H125" s="202">
        <f t="shared" si="28"/>
        <v>0</v>
      </c>
      <c r="I125" s="202">
        <f t="shared" si="28"/>
        <v>0</v>
      </c>
      <c r="J125" s="202">
        <f t="shared" si="28"/>
        <v>0</v>
      </c>
      <c r="K125" s="202">
        <f t="shared" si="28"/>
        <v>0</v>
      </c>
      <c r="L125" s="202">
        <f t="shared" si="28"/>
        <v>0</v>
      </c>
      <c r="M125" s="202">
        <f t="shared" si="28"/>
        <v>0</v>
      </c>
      <c r="N125" s="202">
        <f t="shared" si="28"/>
        <v>0</v>
      </c>
      <c r="O125" s="202">
        <f t="shared" si="28"/>
        <v>0</v>
      </c>
      <c r="P125" s="202">
        <f t="shared" si="28"/>
        <v>0</v>
      </c>
      <c r="Q125" s="202">
        <f t="shared" si="28"/>
        <v>0</v>
      </c>
    </row>
    <row r="126" spans="1:17" x14ac:dyDescent="0.25">
      <c r="A126" s="76" t="s">
        <v>81</v>
      </c>
      <c r="B126" s="202">
        <f t="shared" ref="B126:Q126" si="29">IF(B$84=0,0,B$84/B$81)</f>
        <v>0</v>
      </c>
      <c r="C126" s="202">
        <f t="shared" si="29"/>
        <v>0</v>
      </c>
      <c r="D126" s="202">
        <f t="shared" si="29"/>
        <v>0</v>
      </c>
      <c r="E126" s="202">
        <f t="shared" si="29"/>
        <v>0</v>
      </c>
      <c r="F126" s="202">
        <f t="shared" si="29"/>
        <v>0</v>
      </c>
      <c r="G126" s="202">
        <f t="shared" si="29"/>
        <v>0</v>
      </c>
      <c r="H126" s="202">
        <f t="shared" si="29"/>
        <v>0</v>
      </c>
      <c r="I126" s="202">
        <f t="shared" si="29"/>
        <v>0</v>
      </c>
      <c r="J126" s="202">
        <f t="shared" si="29"/>
        <v>0</v>
      </c>
      <c r="K126" s="202">
        <f t="shared" si="29"/>
        <v>0</v>
      </c>
      <c r="L126" s="202">
        <f t="shared" si="29"/>
        <v>0</v>
      </c>
      <c r="M126" s="202">
        <f t="shared" si="29"/>
        <v>0</v>
      </c>
      <c r="N126" s="202">
        <f t="shared" si="29"/>
        <v>0</v>
      </c>
      <c r="O126" s="202">
        <f t="shared" si="29"/>
        <v>0</v>
      </c>
      <c r="P126" s="202">
        <f t="shared" si="29"/>
        <v>0</v>
      </c>
      <c r="Q126" s="202">
        <f t="shared" si="29"/>
        <v>0</v>
      </c>
    </row>
    <row r="127" spans="1:17" x14ac:dyDescent="0.25">
      <c r="A127" s="76" t="s">
        <v>80</v>
      </c>
      <c r="B127" s="202">
        <f t="shared" ref="B127:Q127" si="30">IF(B$85=0,0,B$85/B$81)</f>
        <v>0</v>
      </c>
      <c r="C127" s="202">
        <f t="shared" si="30"/>
        <v>0</v>
      </c>
      <c r="D127" s="202">
        <f t="shared" si="30"/>
        <v>0</v>
      </c>
      <c r="E127" s="202">
        <f t="shared" si="30"/>
        <v>0</v>
      </c>
      <c r="F127" s="202">
        <f t="shared" si="30"/>
        <v>0</v>
      </c>
      <c r="G127" s="202">
        <f t="shared" si="30"/>
        <v>0</v>
      </c>
      <c r="H127" s="202">
        <f t="shared" si="30"/>
        <v>0</v>
      </c>
      <c r="I127" s="202">
        <f t="shared" si="30"/>
        <v>0</v>
      </c>
      <c r="J127" s="202">
        <f t="shared" si="30"/>
        <v>0</v>
      </c>
      <c r="K127" s="202">
        <f t="shared" si="30"/>
        <v>0</v>
      </c>
      <c r="L127" s="202">
        <f t="shared" si="30"/>
        <v>0</v>
      </c>
      <c r="M127" s="202">
        <f t="shared" si="30"/>
        <v>0</v>
      </c>
      <c r="N127" s="202">
        <f t="shared" si="30"/>
        <v>0</v>
      </c>
      <c r="O127" s="202">
        <f t="shared" si="30"/>
        <v>0</v>
      </c>
      <c r="P127" s="202">
        <f t="shared" si="30"/>
        <v>0</v>
      </c>
      <c r="Q127" s="202">
        <f t="shared" si="30"/>
        <v>0</v>
      </c>
    </row>
    <row r="128" spans="1:17" x14ac:dyDescent="0.25">
      <c r="A128" s="129" t="s">
        <v>79</v>
      </c>
      <c r="B128" s="201">
        <f t="shared" ref="B128:Q128" si="31">IF(B$86=0,0,B$86/B$81)</f>
        <v>1</v>
      </c>
      <c r="C128" s="201">
        <f t="shared" si="31"/>
        <v>1</v>
      </c>
      <c r="D128" s="201">
        <f t="shared" si="31"/>
        <v>1</v>
      </c>
      <c r="E128" s="201">
        <f t="shared" si="31"/>
        <v>1</v>
      </c>
      <c r="F128" s="201">
        <f t="shared" si="31"/>
        <v>1</v>
      </c>
      <c r="G128" s="201">
        <f t="shared" si="31"/>
        <v>1</v>
      </c>
      <c r="H128" s="201">
        <f t="shared" si="31"/>
        <v>1</v>
      </c>
      <c r="I128" s="201">
        <f t="shared" si="31"/>
        <v>1</v>
      </c>
      <c r="J128" s="201">
        <f t="shared" si="31"/>
        <v>1</v>
      </c>
      <c r="K128" s="201">
        <f t="shared" si="31"/>
        <v>1</v>
      </c>
      <c r="L128" s="201">
        <f t="shared" si="31"/>
        <v>1</v>
      </c>
      <c r="M128" s="201">
        <f t="shared" si="31"/>
        <v>1</v>
      </c>
      <c r="N128" s="201">
        <f t="shared" si="31"/>
        <v>1</v>
      </c>
      <c r="O128" s="201">
        <f t="shared" si="31"/>
        <v>1</v>
      </c>
      <c r="P128" s="201">
        <f t="shared" si="31"/>
        <v>1</v>
      </c>
      <c r="Q128" s="201">
        <f t="shared" si="31"/>
        <v>1</v>
      </c>
    </row>
    <row r="129" spans="1:17" x14ac:dyDescent="0.25">
      <c r="A129" s="72" t="s">
        <v>235</v>
      </c>
      <c r="B129" s="276">
        <f t="shared" ref="B129:Q129" si="32">IF(B$91=0,0,B$91/B$81)</f>
        <v>0</v>
      </c>
      <c r="C129" s="276">
        <f t="shared" si="32"/>
        <v>0</v>
      </c>
      <c r="D129" s="276">
        <f t="shared" si="32"/>
        <v>0</v>
      </c>
      <c r="E129" s="276">
        <f t="shared" si="32"/>
        <v>0</v>
      </c>
      <c r="F129" s="276">
        <f t="shared" si="32"/>
        <v>0</v>
      </c>
      <c r="G129" s="276">
        <f t="shared" si="32"/>
        <v>0</v>
      </c>
      <c r="H129" s="276">
        <f t="shared" si="32"/>
        <v>0</v>
      </c>
      <c r="I129" s="276">
        <f t="shared" si="32"/>
        <v>0</v>
      </c>
      <c r="J129" s="276">
        <f t="shared" si="32"/>
        <v>0</v>
      </c>
      <c r="K129" s="276">
        <f t="shared" si="32"/>
        <v>0</v>
      </c>
      <c r="L129" s="276">
        <f t="shared" si="32"/>
        <v>0</v>
      </c>
      <c r="M129" s="276">
        <f t="shared" si="32"/>
        <v>0</v>
      </c>
      <c r="N129" s="276">
        <f t="shared" si="32"/>
        <v>0</v>
      </c>
      <c r="O129" s="276">
        <f t="shared" si="32"/>
        <v>0</v>
      </c>
      <c r="P129" s="276">
        <f t="shared" si="32"/>
        <v>0</v>
      </c>
      <c r="Q129" s="276">
        <f t="shared" si="32"/>
        <v>0</v>
      </c>
    </row>
    <row r="130" spans="1:17" x14ac:dyDescent="0.25">
      <c r="A130" s="40"/>
      <c r="B130" s="32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</row>
    <row r="131" spans="1:17" ht="12.75" x14ac:dyDescent="0.25">
      <c r="A131" s="266" t="s">
        <v>133</v>
      </c>
      <c r="B131" s="233"/>
      <c r="C131" s="233"/>
      <c r="D131" s="233"/>
      <c r="E131" s="233"/>
      <c r="F131" s="233"/>
      <c r="G131" s="233"/>
      <c r="H131" s="233"/>
      <c r="I131" s="233"/>
      <c r="J131" s="233"/>
      <c r="K131" s="233"/>
      <c r="L131" s="233"/>
      <c r="M131" s="233"/>
      <c r="N131" s="233"/>
      <c r="O131" s="233"/>
      <c r="P131" s="233"/>
      <c r="Q131" s="233"/>
    </row>
    <row r="132" spans="1:17" x14ac:dyDescent="0.25">
      <c r="A132" s="40"/>
      <c r="B132" s="32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</row>
    <row r="133" spans="1:17" x14ac:dyDescent="0.25">
      <c r="A133" s="78" t="s">
        <v>35</v>
      </c>
      <c r="B133" s="230">
        <f>IF(B$5=0,0,B$5/PPA_fec!B$5)</f>
        <v>9.1157536690142371E-4</v>
      </c>
      <c r="C133" s="230">
        <f>IF(C$5=0,0,C$5/PPA_fec!C$5)</f>
        <v>9.0469951187228904E-4</v>
      </c>
      <c r="D133" s="230">
        <f>IF(D$5=0,0,D$5/PPA_fec!D$5)</f>
        <v>5.865065004830982E-4</v>
      </c>
      <c r="E133" s="230">
        <f>IF(E$5=0,0,E$5/PPA_fec!E$5)</f>
        <v>1.0912592692333555E-3</v>
      </c>
      <c r="F133" s="230">
        <f>IF(F$5=0,0,F$5/PPA_fec!F$5)</f>
        <v>8.062212592808433E-4</v>
      </c>
      <c r="G133" s="230">
        <f>IF(G$5=0,0,G$5/PPA_fec!G$5)</f>
        <v>7.4939835035447641E-4</v>
      </c>
      <c r="H133" s="230">
        <f>IF(H$5=0,0,H$5/PPA_fec!H$5)</f>
        <v>7.2790348140394873E-4</v>
      </c>
      <c r="I133" s="230">
        <f>IF(I$5=0,0,I$5/PPA_fec!I$5)</f>
        <v>5.0570472446020683E-4</v>
      </c>
      <c r="J133" s="230">
        <f>IF(J$5=0,0,J$5/PPA_fec!J$5)</f>
        <v>4.8113392092955789E-4</v>
      </c>
      <c r="K133" s="230">
        <f>IF(K$5=0,0,K$5/PPA_fec!K$5)</f>
        <v>3.6457681003953076E-4</v>
      </c>
      <c r="L133" s="230">
        <f>IF(L$5=0,0,L$5/PPA_fec!L$5)</f>
        <v>4.1403602393813224E-4</v>
      </c>
      <c r="M133" s="230">
        <f>IF(M$5=0,0,M$5/PPA_fec!M$5)</f>
        <v>3.1501161175388417E-4</v>
      </c>
      <c r="N133" s="230">
        <f>IF(N$5=0,0,N$5/PPA_fec!N$5)</f>
        <v>3.3730449094485022E-4</v>
      </c>
      <c r="O133" s="230">
        <f>IF(O$5=0,0,O$5/PPA_fec!O$5)</f>
        <v>4.5076894457072539E-4</v>
      </c>
      <c r="P133" s="230">
        <f>IF(P$5=0,0,P$5/PPA_fec!P$5)</f>
        <v>3.407152586122719E-4</v>
      </c>
      <c r="Q133" s="230">
        <f>IF(Q$5=0,0,Q$5/PPA_fec!Q$5)</f>
        <v>7.2476889148137113E-4</v>
      </c>
    </row>
    <row r="134" spans="1:17" x14ac:dyDescent="0.25">
      <c r="A134" s="132" t="s">
        <v>83</v>
      </c>
      <c r="B134" s="229">
        <f>IF(B$6=0,0,B$6/PPA_fec!B$6)</f>
        <v>0</v>
      </c>
      <c r="C134" s="229">
        <f>IF(C$6=0,0,C$6/PPA_fec!C$6)</f>
        <v>0</v>
      </c>
      <c r="D134" s="229">
        <f>IF(D$6=0,0,D$6/PPA_fec!D$6)</f>
        <v>0</v>
      </c>
      <c r="E134" s="229">
        <f>IF(E$6=0,0,E$6/PPA_fec!E$6)</f>
        <v>0</v>
      </c>
      <c r="F134" s="229">
        <f>IF(F$6=0,0,F$6/PPA_fec!F$6)</f>
        <v>0</v>
      </c>
      <c r="G134" s="229">
        <f>IF(G$6=0,0,G$6/PPA_fec!G$6)</f>
        <v>0</v>
      </c>
      <c r="H134" s="229">
        <f>IF(H$6=0,0,H$6/PPA_fec!H$6)</f>
        <v>0</v>
      </c>
      <c r="I134" s="229">
        <f>IF(I$6=0,0,I$6/PPA_fec!I$6)</f>
        <v>0</v>
      </c>
      <c r="J134" s="229">
        <f>IF(J$6=0,0,J$6/PPA_fec!J$6)</f>
        <v>0</v>
      </c>
      <c r="K134" s="229">
        <f>IF(K$6=0,0,K$6/PPA_fec!K$6)</f>
        <v>0</v>
      </c>
      <c r="L134" s="229">
        <f>IF(L$6=0,0,L$6/PPA_fec!L$6)</f>
        <v>0</v>
      </c>
      <c r="M134" s="229">
        <f>IF(M$6=0,0,M$6/PPA_fec!M$6)</f>
        <v>0</v>
      </c>
      <c r="N134" s="229">
        <f>IF(N$6=0,0,N$6/PPA_fec!N$6)</f>
        <v>0</v>
      </c>
      <c r="O134" s="229">
        <f>IF(O$6=0,0,O$6/PPA_fec!O$6)</f>
        <v>0</v>
      </c>
      <c r="P134" s="229">
        <f>IF(P$6=0,0,P$6/PPA_fec!P$6)</f>
        <v>0</v>
      </c>
      <c r="Q134" s="229">
        <f>IF(Q$6=0,0,Q$6/PPA_fec!Q$6)</f>
        <v>0</v>
      </c>
    </row>
    <row r="135" spans="1:17" x14ac:dyDescent="0.25">
      <c r="A135" s="76" t="s">
        <v>82</v>
      </c>
      <c r="B135" s="228">
        <f>IF(B$7=0,0,B$7/PPA_fec!B$7)</f>
        <v>0</v>
      </c>
      <c r="C135" s="228">
        <f>IF(C$7=0,0,C$7/PPA_fec!C$7)</f>
        <v>0</v>
      </c>
      <c r="D135" s="228">
        <f>IF(D$7=0,0,D$7/PPA_fec!D$7)</f>
        <v>0</v>
      </c>
      <c r="E135" s="228">
        <f>IF(E$7=0,0,E$7/PPA_fec!E$7)</f>
        <v>0</v>
      </c>
      <c r="F135" s="228">
        <f>IF(F$7=0,0,F$7/PPA_fec!F$7)</f>
        <v>0</v>
      </c>
      <c r="G135" s="228">
        <f>IF(G$7=0,0,G$7/PPA_fec!G$7)</f>
        <v>0</v>
      </c>
      <c r="H135" s="228">
        <f>IF(H$7=0,0,H$7/PPA_fec!H$7)</f>
        <v>0</v>
      </c>
      <c r="I135" s="228">
        <f>IF(I$7=0,0,I$7/PPA_fec!I$7)</f>
        <v>0</v>
      </c>
      <c r="J135" s="228">
        <f>IF(J$7=0,0,J$7/PPA_fec!J$7)</f>
        <v>0</v>
      </c>
      <c r="K135" s="228">
        <f>IF(K$7=0,0,K$7/PPA_fec!K$7)</f>
        <v>0</v>
      </c>
      <c r="L135" s="228">
        <f>IF(L$7=0,0,L$7/PPA_fec!L$7)</f>
        <v>0</v>
      </c>
      <c r="M135" s="228">
        <f>IF(M$7=0,0,M$7/PPA_fec!M$7)</f>
        <v>0</v>
      </c>
      <c r="N135" s="228">
        <f>IF(N$7=0,0,N$7/PPA_fec!N$7)</f>
        <v>0</v>
      </c>
      <c r="O135" s="228">
        <f>IF(O$7=0,0,O$7/PPA_fec!O$7)</f>
        <v>0</v>
      </c>
      <c r="P135" s="228">
        <f>IF(P$7=0,0,P$7/PPA_fec!P$7)</f>
        <v>0</v>
      </c>
      <c r="Q135" s="228">
        <f>IF(Q$7=0,0,Q$7/PPA_fec!Q$7)</f>
        <v>0</v>
      </c>
    </row>
    <row r="136" spans="1:17" x14ac:dyDescent="0.25">
      <c r="A136" s="76" t="s">
        <v>81</v>
      </c>
      <c r="B136" s="228">
        <f>IF(B$8=0,0,B$8/PPA_fec!B$8)</f>
        <v>0</v>
      </c>
      <c r="C136" s="228">
        <f>IF(C$8=0,0,C$8/PPA_fec!C$8)</f>
        <v>0</v>
      </c>
      <c r="D136" s="228">
        <f>IF(D$8=0,0,D$8/PPA_fec!D$8)</f>
        <v>0</v>
      </c>
      <c r="E136" s="228">
        <f>IF(E$8=0,0,E$8/PPA_fec!E$8)</f>
        <v>0</v>
      </c>
      <c r="F136" s="228">
        <f>IF(F$8=0,0,F$8/PPA_fec!F$8)</f>
        <v>0</v>
      </c>
      <c r="G136" s="228">
        <f>IF(G$8=0,0,G$8/PPA_fec!G$8)</f>
        <v>0</v>
      </c>
      <c r="H136" s="228">
        <f>IF(H$8=0,0,H$8/PPA_fec!H$8)</f>
        <v>0</v>
      </c>
      <c r="I136" s="228">
        <f>IF(I$8=0,0,I$8/PPA_fec!I$8)</f>
        <v>0</v>
      </c>
      <c r="J136" s="228">
        <f>IF(J$8=0,0,J$8/PPA_fec!J$8)</f>
        <v>0</v>
      </c>
      <c r="K136" s="228">
        <f>IF(K$8=0,0,K$8/PPA_fec!K$8)</f>
        <v>0</v>
      </c>
      <c r="L136" s="228">
        <f>IF(L$8=0,0,L$8/PPA_fec!L$8)</f>
        <v>0</v>
      </c>
      <c r="M136" s="228">
        <f>IF(M$8=0,0,M$8/PPA_fec!M$8)</f>
        <v>0</v>
      </c>
      <c r="N136" s="228">
        <f>IF(N$8=0,0,N$8/PPA_fec!N$8)</f>
        <v>0</v>
      </c>
      <c r="O136" s="228">
        <f>IF(O$8=0,0,O$8/PPA_fec!O$8)</f>
        <v>0</v>
      </c>
      <c r="P136" s="228">
        <f>IF(P$8=0,0,P$8/PPA_fec!P$8)</f>
        <v>0</v>
      </c>
      <c r="Q136" s="228">
        <f>IF(Q$8=0,0,Q$8/PPA_fec!Q$8)</f>
        <v>0</v>
      </c>
    </row>
    <row r="137" spans="1:17" x14ac:dyDescent="0.25">
      <c r="A137" s="76" t="s">
        <v>80</v>
      </c>
      <c r="B137" s="228">
        <f>IF(B$9=0,0,B$9/PPA_fec!B$9)</f>
        <v>0</v>
      </c>
      <c r="C137" s="228">
        <f>IF(C$9=0,0,C$9/PPA_fec!C$9)</f>
        <v>0</v>
      </c>
      <c r="D137" s="228">
        <f>IF(D$9=0,0,D$9/PPA_fec!D$9)</f>
        <v>0</v>
      </c>
      <c r="E137" s="228">
        <f>IF(E$9=0,0,E$9/PPA_fec!E$9)</f>
        <v>0</v>
      </c>
      <c r="F137" s="228">
        <f>IF(F$9=0,0,F$9/PPA_fec!F$9)</f>
        <v>0</v>
      </c>
      <c r="G137" s="228">
        <f>IF(G$9=0,0,G$9/PPA_fec!G$9)</f>
        <v>0</v>
      </c>
      <c r="H137" s="228">
        <f>IF(H$9=0,0,H$9/PPA_fec!H$9)</f>
        <v>0</v>
      </c>
      <c r="I137" s="228">
        <f>IF(I$9=0,0,I$9/PPA_fec!I$9)</f>
        <v>0</v>
      </c>
      <c r="J137" s="228">
        <f>IF(J$9=0,0,J$9/PPA_fec!J$9)</f>
        <v>0</v>
      </c>
      <c r="K137" s="228">
        <f>IF(K$9=0,0,K$9/PPA_fec!K$9)</f>
        <v>0</v>
      </c>
      <c r="L137" s="228">
        <f>IF(L$9=0,0,L$9/PPA_fec!L$9)</f>
        <v>0</v>
      </c>
      <c r="M137" s="228">
        <f>IF(M$9=0,0,M$9/PPA_fec!M$9)</f>
        <v>0</v>
      </c>
      <c r="N137" s="228">
        <f>IF(N$9=0,0,N$9/PPA_fec!N$9)</f>
        <v>0</v>
      </c>
      <c r="O137" s="228">
        <f>IF(O$9=0,0,O$9/PPA_fec!O$9)</f>
        <v>0</v>
      </c>
      <c r="P137" s="228">
        <f>IF(P$9=0,0,P$9/PPA_fec!P$9)</f>
        <v>0</v>
      </c>
      <c r="Q137" s="228">
        <f>IF(Q$9=0,0,Q$9/PPA_fec!Q$9)</f>
        <v>0</v>
      </c>
    </row>
    <row r="138" spans="1:17" x14ac:dyDescent="0.25">
      <c r="A138" s="129" t="s">
        <v>79</v>
      </c>
      <c r="B138" s="227">
        <f>IF(B$10=0,0,B$10/PPA_fec!B$10)</f>
        <v>7.1905222488917481E-2</v>
      </c>
      <c r="C138" s="227">
        <f>IF(C$10=0,0,C$10/PPA_fec!C$10)</f>
        <v>7.0709323265750829E-2</v>
      </c>
      <c r="D138" s="227">
        <f>IF(D$10=0,0,D$10/PPA_fec!D$10)</f>
        <v>4.8956833721538959E-2</v>
      </c>
      <c r="E138" s="227">
        <f>IF(E$10=0,0,E$10/PPA_fec!E$10)</f>
        <v>9.1089525089560447E-2</v>
      </c>
      <c r="F138" s="227">
        <f>IF(F$10=0,0,F$10/PPA_fec!F$10)</f>
        <v>6.729685024952152E-2</v>
      </c>
      <c r="G138" s="227">
        <f>IF(G$10=0,0,G$10/PPA_fec!G$10)</f>
        <v>6.2553731969347479E-2</v>
      </c>
      <c r="H138" s="227">
        <f>IF(H$10=0,0,H$10/PPA_fec!H$10)</f>
        <v>6.075951362017238E-2</v>
      </c>
      <c r="I138" s="227">
        <f>IF(I$10=0,0,I$10/PPA_fec!I$10)</f>
        <v>4.2212152955171674E-2</v>
      </c>
      <c r="J138" s="227">
        <f>IF(J$10=0,0,J$10/PPA_fec!J$10)</f>
        <v>4.0161180388177516E-2</v>
      </c>
      <c r="K138" s="227">
        <f>IF(K$10=0,0,K$10/PPA_fec!K$10)</f>
        <v>3.0431932558518598E-2</v>
      </c>
      <c r="L138" s="227">
        <f>IF(L$10=0,0,L$10/PPA_fec!L$10)</f>
        <v>3.4560388950455281E-2</v>
      </c>
      <c r="M138" s="227">
        <f>IF(M$10=0,0,M$10/PPA_fec!M$10)</f>
        <v>2.6294629444492096E-2</v>
      </c>
      <c r="N138" s="227">
        <f>IF(N$10=0,0,N$10/PPA_fec!N$10)</f>
        <v>2.8155459254268315E-2</v>
      </c>
      <c r="O138" s="227">
        <f>IF(O$10=0,0,O$10/PPA_fec!O$10)</f>
        <v>3.7626556991278502E-2</v>
      </c>
      <c r="P138" s="227">
        <f>IF(P$10=0,0,P$10/PPA_fec!P$10)</f>
        <v>2.8440162638492066E-2</v>
      </c>
      <c r="Q138" s="227">
        <f>IF(Q$10=0,0,Q$10/PPA_fec!Q$10)</f>
        <v>6.0497863327296779E-2</v>
      </c>
    </row>
    <row r="139" spans="1:17" x14ac:dyDescent="0.25">
      <c r="A139" s="127" t="s">
        <v>241</v>
      </c>
      <c r="B139" s="225">
        <f>IF(B$15=0,0,B$15/PPA_fec!B$15)</f>
        <v>0</v>
      </c>
      <c r="C139" s="225">
        <f>IF(C$15=0,0,C$15/PPA_fec!C$15)</f>
        <v>0</v>
      </c>
      <c r="D139" s="225">
        <f>IF(D$15=0,0,D$15/PPA_fec!D$15)</f>
        <v>0</v>
      </c>
      <c r="E139" s="225">
        <f>IF(E$15=0,0,E$15/PPA_fec!E$15)</f>
        <v>0</v>
      </c>
      <c r="F139" s="225">
        <f>IF(F$15=0,0,F$15/PPA_fec!F$15)</f>
        <v>0</v>
      </c>
      <c r="G139" s="225">
        <f>IF(G$15=0,0,G$15/PPA_fec!G$15)</f>
        <v>0</v>
      </c>
      <c r="H139" s="225">
        <f>IF(H$15=0,0,H$15/PPA_fec!H$15)</f>
        <v>0</v>
      </c>
      <c r="I139" s="225">
        <f>IF(I$15=0,0,I$15/PPA_fec!I$15)</f>
        <v>0</v>
      </c>
      <c r="J139" s="225">
        <f>IF(J$15=0,0,J$15/PPA_fec!J$15)</f>
        <v>0</v>
      </c>
      <c r="K139" s="225">
        <f>IF(K$15=0,0,K$15/PPA_fec!K$15)</f>
        <v>0</v>
      </c>
      <c r="L139" s="225">
        <f>IF(L$15=0,0,L$15/PPA_fec!L$15)</f>
        <v>0</v>
      </c>
      <c r="M139" s="225">
        <f>IF(M$15=0,0,M$15/PPA_fec!M$15)</f>
        <v>0</v>
      </c>
      <c r="N139" s="225">
        <f>IF(N$15=0,0,N$15/PPA_fec!N$15)</f>
        <v>0</v>
      </c>
      <c r="O139" s="225">
        <f>IF(O$15=0,0,O$15/PPA_fec!O$15)</f>
        <v>0</v>
      </c>
      <c r="P139" s="225">
        <f>IF(P$15=0,0,P$15/PPA_fec!P$15)</f>
        <v>0</v>
      </c>
      <c r="Q139" s="225">
        <f>IF(Q$15=0,0,Q$15/PPA_fec!Q$15)</f>
        <v>0</v>
      </c>
    </row>
    <row r="140" spans="1:17" x14ac:dyDescent="0.25">
      <c r="A140" s="127" t="s">
        <v>240</v>
      </c>
      <c r="B140" s="226">
        <f>IF(B$16=0,0,B$16/PPA_fec!B$16)</f>
        <v>6.1010575005571505E-5</v>
      </c>
      <c r="C140" s="226">
        <f>IF(C$16=0,0,C$16/PPA_fec!C$16)</f>
        <v>7.039151548998243E-5</v>
      </c>
      <c r="D140" s="226">
        <f>IF(D$16=0,0,D$16/PPA_fec!D$16)</f>
        <v>0</v>
      </c>
      <c r="E140" s="226">
        <f>IF(E$16=0,0,E$16/PPA_fec!E$16)</f>
        <v>0</v>
      </c>
      <c r="F140" s="226">
        <f>IF(F$16=0,0,F$16/PPA_fec!F$16)</f>
        <v>0</v>
      </c>
      <c r="G140" s="226">
        <f>IF(G$16=0,0,G$16/PPA_fec!G$16)</f>
        <v>0</v>
      </c>
      <c r="H140" s="226">
        <f>IF(H$16=0,0,H$16/PPA_fec!H$16)</f>
        <v>0</v>
      </c>
      <c r="I140" s="226">
        <f>IF(I$16=0,0,I$16/PPA_fec!I$16)</f>
        <v>0</v>
      </c>
      <c r="J140" s="226">
        <f>IF(J$16=0,0,J$16/PPA_fec!J$16)</f>
        <v>0</v>
      </c>
      <c r="K140" s="226">
        <f>IF(K$16=0,0,K$16/PPA_fec!K$16)</f>
        <v>0</v>
      </c>
      <c r="L140" s="226">
        <f>IF(L$16=0,0,L$16/PPA_fec!L$16)</f>
        <v>0</v>
      </c>
      <c r="M140" s="226">
        <f>IF(M$16=0,0,M$16/PPA_fec!M$16)</f>
        <v>0</v>
      </c>
      <c r="N140" s="226">
        <f>IF(N$16=0,0,N$16/PPA_fec!N$16)</f>
        <v>0</v>
      </c>
      <c r="O140" s="226">
        <f>IF(O$16=0,0,O$16/PPA_fec!O$16)</f>
        <v>0</v>
      </c>
      <c r="P140" s="226">
        <f>IF(P$16=0,0,P$16/PPA_fec!P$16)</f>
        <v>0</v>
      </c>
      <c r="Q140" s="226">
        <f>IF(Q$16=0,0,Q$16/PPA_fec!Q$16)</f>
        <v>0</v>
      </c>
    </row>
    <row r="141" spans="1:17" x14ac:dyDescent="0.25">
      <c r="A141" s="72" t="s">
        <v>239</v>
      </c>
      <c r="B141" s="258">
        <f>IF(B$29=0,0,B$29/PPA_fec!B$29)</f>
        <v>0</v>
      </c>
      <c r="C141" s="258">
        <f>IF(C$29=0,0,C$29/PPA_fec!C$29)</f>
        <v>0</v>
      </c>
      <c r="D141" s="258">
        <f>IF(D$29=0,0,D$29/PPA_fec!D$29)</f>
        <v>0</v>
      </c>
      <c r="E141" s="258">
        <f>IF(E$29=0,0,E$29/PPA_fec!E$29)</f>
        <v>0</v>
      </c>
      <c r="F141" s="258">
        <f>IF(F$29=0,0,F$29/PPA_fec!F$29)</f>
        <v>0</v>
      </c>
      <c r="G141" s="258">
        <f>IF(G$29=0,0,G$29/PPA_fec!G$29)</f>
        <v>0</v>
      </c>
      <c r="H141" s="258">
        <f>IF(H$29=0,0,H$29/PPA_fec!H$29)</f>
        <v>0</v>
      </c>
      <c r="I141" s="258">
        <f>IF(I$29=0,0,I$29/PPA_fec!I$29)</f>
        <v>0</v>
      </c>
      <c r="J141" s="258">
        <f>IF(J$29=0,0,J$29/PPA_fec!J$29)</f>
        <v>0</v>
      </c>
      <c r="K141" s="258">
        <f>IF(K$29=0,0,K$29/PPA_fec!K$29)</f>
        <v>0</v>
      </c>
      <c r="L141" s="258">
        <f>IF(L$29=0,0,L$29/PPA_fec!L$29)</f>
        <v>0</v>
      </c>
      <c r="M141" s="258">
        <f>IF(M$29=0,0,M$29/PPA_fec!M$29)</f>
        <v>0</v>
      </c>
      <c r="N141" s="258">
        <f>IF(N$29=0,0,N$29/PPA_fec!N$29)</f>
        <v>0</v>
      </c>
      <c r="O141" s="258">
        <f>IF(O$29=0,0,O$29/PPA_fec!O$29)</f>
        <v>0</v>
      </c>
      <c r="P141" s="258">
        <f>IF(P$29=0,0,P$29/PPA_fec!P$29)</f>
        <v>0</v>
      </c>
      <c r="Q141" s="258">
        <f>IF(Q$29=0,0,Q$29/PPA_fec!Q$29)</f>
        <v>0</v>
      </c>
    </row>
    <row r="142" spans="1:17" x14ac:dyDescent="0.25">
      <c r="A142" s="40"/>
      <c r="B142" s="32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34</v>
      </c>
      <c r="B143" s="230">
        <f>IF(B$31=0,0,B$31/PPA_fec!B$31)</f>
        <v>0.69891778230833723</v>
      </c>
      <c r="C143" s="230">
        <f>IF(C$31=0,0,C$31/PPA_fec!C$31)</f>
        <v>0.71173473073556393</v>
      </c>
      <c r="D143" s="230">
        <f>IF(D$31=0,0,D$31/PPA_fec!D$31)</f>
        <v>0.72686467852353598</v>
      </c>
      <c r="E143" s="230">
        <f>IF(E$31=0,0,E$31/PPA_fec!E$31)</f>
        <v>0.82725918795377151</v>
      </c>
      <c r="F143" s="230">
        <f>IF(F$31=0,0,F$31/PPA_fec!F$31)</f>
        <v>0.81351961018537644</v>
      </c>
      <c r="G143" s="230">
        <f>IF(G$31=0,0,G$31/PPA_fec!G$31)</f>
        <v>0.75105602436561636</v>
      </c>
      <c r="H143" s="230">
        <f>IF(H$31=0,0,H$31/PPA_fec!H$31)</f>
        <v>0.69791507020078936</v>
      </c>
      <c r="I143" s="230">
        <f>IF(I$31=0,0,I$31/PPA_fec!I$31)</f>
        <v>0.56745210831527793</v>
      </c>
      <c r="J143" s="230">
        <f>IF(J$31=0,0,J$31/PPA_fec!J$31)</f>
        <v>0.51926719649210495</v>
      </c>
      <c r="K143" s="230">
        <f>IF(K$31=0,0,K$31/PPA_fec!K$31)</f>
        <v>0.45430365796241773</v>
      </c>
      <c r="L143" s="230">
        <f>IF(L$31=0,0,L$31/PPA_fec!L$31)</f>
        <v>0.43062887637779013</v>
      </c>
      <c r="M143" s="230">
        <f>IF(M$31=0,0,M$31/PPA_fec!M$31)</f>
        <v>0.35178796436919324</v>
      </c>
      <c r="N143" s="230">
        <f>IF(N$31=0,0,N$31/PPA_fec!N$31)</f>
        <v>0.32851165795905218</v>
      </c>
      <c r="O143" s="230">
        <f>IF(O$31=0,0,O$31/PPA_fec!O$31)</f>
        <v>0.38194591589099663</v>
      </c>
      <c r="P143" s="230">
        <f>IF(P$31=0,0,P$31/PPA_fec!P$31)</f>
        <v>0.21292315692672309</v>
      </c>
      <c r="Q143" s="230">
        <f>IF(Q$31=0,0,Q$31/PPA_fec!Q$31)</f>
        <v>0.21783730604973131</v>
      </c>
    </row>
    <row r="144" spans="1:17" x14ac:dyDescent="0.25">
      <c r="A144" s="132" t="s">
        <v>83</v>
      </c>
      <c r="B144" s="229">
        <f>IF(B$32=0,0,B$32/PPA_fec!B$32)</f>
        <v>0</v>
      </c>
      <c r="C144" s="229">
        <f>IF(C$32=0,0,C$32/PPA_fec!C$32)</f>
        <v>0</v>
      </c>
      <c r="D144" s="229">
        <f>IF(D$32=0,0,D$32/PPA_fec!D$32)</f>
        <v>0</v>
      </c>
      <c r="E144" s="229">
        <f>IF(E$32=0,0,E$32/PPA_fec!E$32)</f>
        <v>0</v>
      </c>
      <c r="F144" s="229">
        <f>IF(F$32=0,0,F$32/PPA_fec!F$32)</f>
        <v>0</v>
      </c>
      <c r="G144" s="229">
        <f>IF(G$32=0,0,G$32/PPA_fec!G$32)</f>
        <v>0</v>
      </c>
      <c r="H144" s="229">
        <f>IF(H$32=0,0,H$32/PPA_fec!H$32)</f>
        <v>0</v>
      </c>
      <c r="I144" s="229">
        <f>IF(I$32=0,0,I$32/PPA_fec!I$32)</f>
        <v>0</v>
      </c>
      <c r="J144" s="229">
        <f>IF(J$32=0,0,J$32/PPA_fec!J$32)</f>
        <v>0</v>
      </c>
      <c r="K144" s="229">
        <f>IF(K$32=0,0,K$32/PPA_fec!K$32)</f>
        <v>0</v>
      </c>
      <c r="L144" s="229">
        <f>IF(L$32=0,0,L$32/PPA_fec!L$32)</f>
        <v>0</v>
      </c>
      <c r="M144" s="229">
        <f>IF(M$32=0,0,M$32/PPA_fec!M$32)</f>
        <v>0</v>
      </c>
      <c r="N144" s="229">
        <f>IF(N$32=0,0,N$32/PPA_fec!N$32)</f>
        <v>0</v>
      </c>
      <c r="O144" s="229">
        <f>IF(O$32=0,0,O$32/PPA_fec!O$32)</f>
        <v>0</v>
      </c>
      <c r="P144" s="229">
        <f>IF(P$32=0,0,P$32/PPA_fec!P$32)</f>
        <v>0</v>
      </c>
      <c r="Q144" s="229">
        <f>IF(Q$32=0,0,Q$32/PPA_fec!Q$32)</f>
        <v>0</v>
      </c>
    </row>
    <row r="145" spans="1:17" x14ac:dyDescent="0.25">
      <c r="A145" s="76" t="s">
        <v>82</v>
      </c>
      <c r="B145" s="228">
        <f>IF(B$33=0,0,B$33/PPA_fec!B$33)</f>
        <v>0</v>
      </c>
      <c r="C145" s="228">
        <f>IF(C$33=0,0,C$33/PPA_fec!C$33)</f>
        <v>0</v>
      </c>
      <c r="D145" s="228">
        <f>IF(D$33=0,0,D$33/PPA_fec!D$33)</f>
        <v>0</v>
      </c>
      <c r="E145" s="228">
        <f>IF(E$33=0,0,E$33/PPA_fec!E$33)</f>
        <v>0</v>
      </c>
      <c r="F145" s="228">
        <f>IF(F$33=0,0,F$33/PPA_fec!F$33)</f>
        <v>0</v>
      </c>
      <c r="G145" s="228">
        <f>IF(G$33=0,0,G$33/PPA_fec!G$33)</f>
        <v>0</v>
      </c>
      <c r="H145" s="228">
        <f>IF(H$33=0,0,H$33/PPA_fec!H$33)</f>
        <v>0</v>
      </c>
      <c r="I145" s="228">
        <f>IF(I$33=0,0,I$33/PPA_fec!I$33)</f>
        <v>0</v>
      </c>
      <c r="J145" s="228">
        <f>IF(J$33=0,0,J$33/PPA_fec!J$33)</f>
        <v>0</v>
      </c>
      <c r="K145" s="228">
        <f>IF(K$33=0,0,K$33/PPA_fec!K$33)</f>
        <v>0</v>
      </c>
      <c r="L145" s="228">
        <f>IF(L$33=0,0,L$33/PPA_fec!L$33)</f>
        <v>0</v>
      </c>
      <c r="M145" s="228">
        <f>IF(M$33=0,0,M$33/PPA_fec!M$33)</f>
        <v>0</v>
      </c>
      <c r="N145" s="228">
        <f>IF(N$33=0,0,N$33/PPA_fec!N$33)</f>
        <v>0</v>
      </c>
      <c r="O145" s="228">
        <f>IF(O$33=0,0,O$33/PPA_fec!O$33)</f>
        <v>0</v>
      </c>
      <c r="P145" s="228">
        <f>IF(P$33=0,0,P$33/PPA_fec!P$33)</f>
        <v>0</v>
      </c>
      <c r="Q145" s="228">
        <f>IF(Q$33=0,0,Q$33/PPA_fec!Q$33)</f>
        <v>0</v>
      </c>
    </row>
    <row r="146" spans="1:17" x14ac:dyDescent="0.25">
      <c r="A146" s="76" t="s">
        <v>81</v>
      </c>
      <c r="B146" s="228">
        <f>IF(B$34=0,0,B$34/PPA_fec!B$34)</f>
        <v>0</v>
      </c>
      <c r="C146" s="228">
        <f>IF(C$34=0,0,C$34/PPA_fec!C$34)</f>
        <v>0</v>
      </c>
      <c r="D146" s="228">
        <f>IF(D$34=0,0,D$34/PPA_fec!D$34)</f>
        <v>0</v>
      </c>
      <c r="E146" s="228">
        <f>IF(E$34=0,0,E$34/PPA_fec!E$34)</f>
        <v>0</v>
      </c>
      <c r="F146" s="228">
        <f>IF(F$34=0,0,F$34/PPA_fec!F$34)</f>
        <v>0</v>
      </c>
      <c r="G146" s="228">
        <f>IF(G$34=0,0,G$34/PPA_fec!G$34)</f>
        <v>0</v>
      </c>
      <c r="H146" s="228">
        <f>IF(H$34=0,0,H$34/PPA_fec!H$34)</f>
        <v>0</v>
      </c>
      <c r="I146" s="228">
        <f>IF(I$34=0,0,I$34/PPA_fec!I$34)</f>
        <v>0</v>
      </c>
      <c r="J146" s="228">
        <f>IF(J$34=0,0,J$34/PPA_fec!J$34)</f>
        <v>0</v>
      </c>
      <c r="K146" s="228">
        <f>IF(K$34=0,0,K$34/PPA_fec!K$34)</f>
        <v>0</v>
      </c>
      <c r="L146" s="228">
        <f>IF(L$34=0,0,L$34/PPA_fec!L$34)</f>
        <v>0</v>
      </c>
      <c r="M146" s="228">
        <f>IF(M$34=0,0,M$34/PPA_fec!M$34)</f>
        <v>0</v>
      </c>
      <c r="N146" s="228">
        <f>IF(N$34=0,0,N$34/PPA_fec!N$34)</f>
        <v>0</v>
      </c>
      <c r="O146" s="228">
        <f>IF(O$34=0,0,O$34/PPA_fec!O$34)</f>
        <v>0</v>
      </c>
      <c r="P146" s="228">
        <f>IF(P$34=0,0,P$34/PPA_fec!P$34)</f>
        <v>0</v>
      </c>
      <c r="Q146" s="228">
        <f>IF(Q$34=0,0,Q$34/PPA_fec!Q$34)</f>
        <v>0</v>
      </c>
    </row>
    <row r="147" spans="1:17" x14ac:dyDescent="0.25">
      <c r="A147" s="76" t="s">
        <v>80</v>
      </c>
      <c r="B147" s="228">
        <f>IF(B$35=0,0,B$35/PPA_fec!B$35)</f>
        <v>0</v>
      </c>
      <c r="C147" s="228">
        <f>IF(C$35=0,0,C$35/PPA_fec!C$35)</f>
        <v>0</v>
      </c>
      <c r="D147" s="228">
        <f>IF(D$35=0,0,D$35/PPA_fec!D$35)</f>
        <v>0</v>
      </c>
      <c r="E147" s="228">
        <f>IF(E$35=0,0,E$35/PPA_fec!E$35)</f>
        <v>0</v>
      </c>
      <c r="F147" s="228">
        <f>IF(F$35=0,0,F$35/PPA_fec!F$35)</f>
        <v>0</v>
      </c>
      <c r="G147" s="228">
        <f>IF(G$35=0,0,G$35/PPA_fec!G$35)</f>
        <v>0</v>
      </c>
      <c r="H147" s="228">
        <f>IF(H$35=0,0,H$35/PPA_fec!H$35)</f>
        <v>0</v>
      </c>
      <c r="I147" s="228">
        <f>IF(I$35=0,0,I$35/PPA_fec!I$35)</f>
        <v>0</v>
      </c>
      <c r="J147" s="228">
        <f>IF(J$35=0,0,J$35/PPA_fec!J$35)</f>
        <v>0</v>
      </c>
      <c r="K147" s="228">
        <f>IF(K$35=0,0,K$35/PPA_fec!K$35)</f>
        <v>0</v>
      </c>
      <c r="L147" s="228">
        <f>IF(L$35=0,0,L$35/PPA_fec!L$35)</f>
        <v>0</v>
      </c>
      <c r="M147" s="228">
        <f>IF(M$35=0,0,M$35/PPA_fec!M$35)</f>
        <v>0</v>
      </c>
      <c r="N147" s="228">
        <f>IF(N$35=0,0,N$35/PPA_fec!N$35)</f>
        <v>0</v>
      </c>
      <c r="O147" s="228">
        <f>IF(O$35=0,0,O$35/PPA_fec!O$35)</f>
        <v>0</v>
      </c>
      <c r="P147" s="228">
        <f>IF(P$35=0,0,P$35/PPA_fec!P$35)</f>
        <v>0</v>
      </c>
      <c r="Q147" s="228">
        <f>IF(Q$35=0,0,Q$35/PPA_fec!Q$35)</f>
        <v>0</v>
      </c>
    </row>
    <row r="148" spans="1:17" x14ac:dyDescent="0.25">
      <c r="A148" s="129" t="s">
        <v>79</v>
      </c>
      <c r="B148" s="227">
        <f>IF(B$36=0,0,B$36/PPA_fec!B$36)</f>
        <v>7.1905222488917481E-2</v>
      </c>
      <c r="C148" s="227">
        <f>IF(C$36=0,0,C$36/PPA_fec!C$36)</f>
        <v>7.0709323265750801E-2</v>
      </c>
      <c r="D148" s="227">
        <f>IF(D$36=0,0,D$36/PPA_fec!D$36)</f>
        <v>4.8956833721538959E-2</v>
      </c>
      <c r="E148" s="227">
        <f>IF(E$36=0,0,E$36/PPA_fec!E$36)</f>
        <v>9.1089525089560433E-2</v>
      </c>
      <c r="F148" s="227">
        <f>IF(F$36=0,0,F$36/PPA_fec!F$36)</f>
        <v>6.7296850249521506E-2</v>
      </c>
      <c r="G148" s="227">
        <f>IF(G$36=0,0,G$36/PPA_fec!G$36)</f>
        <v>6.2553731969347479E-2</v>
      </c>
      <c r="H148" s="227">
        <f>IF(H$36=0,0,H$36/PPA_fec!H$36)</f>
        <v>6.0759513620172373E-2</v>
      </c>
      <c r="I148" s="227">
        <f>IF(I$36=0,0,I$36/PPA_fec!I$36)</f>
        <v>4.2212152955171688E-2</v>
      </c>
      <c r="J148" s="227">
        <f>IF(J$36=0,0,J$36/PPA_fec!J$36)</f>
        <v>4.0161180388177516E-2</v>
      </c>
      <c r="K148" s="227">
        <f>IF(K$36=0,0,K$36/PPA_fec!K$36)</f>
        <v>3.0431932558518598E-2</v>
      </c>
      <c r="L148" s="227">
        <f>IF(L$36=0,0,L$36/PPA_fec!L$36)</f>
        <v>3.4560388950455274E-2</v>
      </c>
      <c r="M148" s="227">
        <f>IF(M$36=0,0,M$36/PPA_fec!M$36)</f>
        <v>2.6294629444492096E-2</v>
      </c>
      <c r="N148" s="227">
        <f>IF(N$36=0,0,N$36/PPA_fec!N$36)</f>
        <v>2.8155459254268315E-2</v>
      </c>
      <c r="O148" s="227">
        <f>IF(O$36=0,0,O$36/PPA_fec!O$36)</f>
        <v>3.7626556991278502E-2</v>
      </c>
      <c r="P148" s="227">
        <f>IF(P$36=0,0,P$36/PPA_fec!P$36)</f>
        <v>2.844016263849207E-2</v>
      </c>
      <c r="Q148" s="227">
        <f>IF(Q$36=0,0,Q$36/PPA_fec!Q$36)</f>
        <v>6.0497863327296779E-2</v>
      </c>
    </row>
    <row r="149" spans="1:17" x14ac:dyDescent="0.25">
      <c r="A149" s="127" t="s">
        <v>238</v>
      </c>
      <c r="B149" s="225">
        <f>IF(B$41=0,0,B$41/PPA_fec!B$41)</f>
        <v>0.33565290218831828</v>
      </c>
      <c r="C149" s="225">
        <f>IF(C$41=0,0,C$41/PPA_fec!C$41)</f>
        <v>0.31632239536886397</v>
      </c>
      <c r="D149" s="225">
        <f>IF(D$41=0,0,D$41/PPA_fec!D$41)</f>
        <v>0.3248200386538268</v>
      </c>
      <c r="E149" s="225">
        <f>IF(E$41=0,0,E$41/PPA_fec!E$41)</f>
        <v>0.37014732212794665</v>
      </c>
      <c r="F149" s="225">
        <f>IF(F$41=0,0,F$41/PPA_fec!F$41)</f>
        <v>0.34836183724699538</v>
      </c>
      <c r="G149" s="225">
        <f>IF(G$41=0,0,G$41/PPA_fec!G$41)</f>
        <v>0.32899228307563116</v>
      </c>
      <c r="H149" s="225">
        <f>IF(H$41=0,0,H$41/PPA_fec!H$41)</f>
        <v>0.32122873018380155</v>
      </c>
      <c r="I149" s="225">
        <f>IF(I$41=0,0,I$41/PPA_fec!I$41)</f>
        <v>0.26423221631850446</v>
      </c>
      <c r="J149" s="225">
        <f>IF(J$41=0,0,J$41/PPA_fec!J$41)</f>
        <v>0.22772629908886968</v>
      </c>
      <c r="K149" s="225">
        <f>IF(K$41=0,0,K$41/PPA_fec!K$41)</f>
        <v>0.23244362584711759</v>
      </c>
      <c r="L149" s="225">
        <f>IF(L$41=0,0,L$41/PPA_fec!L$41)</f>
        <v>0.22280515670894163</v>
      </c>
      <c r="M149" s="225">
        <f>IF(M$41=0,0,M$41/PPA_fec!M$41)</f>
        <v>0.17365541045583138</v>
      </c>
      <c r="N149" s="225">
        <f>IF(N$41=0,0,N$41/PPA_fec!N$41)</f>
        <v>0.15763888281639404</v>
      </c>
      <c r="O149" s="225">
        <f>IF(O$41=0,0,O$41/PPA_fec!O$41)</f>
        <v>0.22800732237212343</v>
      </c>
      <c r="P149" s="225">
        <f>IF(P$41=0,0,P$41/PPA_fec!P$41)</f>
        <v>0.10595235897834111</v>
      </c>
      <c r="Q149" s="225">
        <f>IF(Q$41=0,0,Q$41/PPA_fec!Q$41)</f>
        <v>0.12122457379559562</v>
      </c>
    </row>
    <row r="150" spans="1:17" x14ac:dyDescent="0.25">
      <c r="A150" s="127" t="s">
        <v>237</v>
      </c>
      <c r="B150" s="226">
        <f>IF(B$54=0,0,B$54/PPA_fec!B$54)</f>
        <v>0.79185416111896112</v>
      </c>
      <c r="C150" s="226">
        <f>IF(C$54=0,0,C$54/PPA_fec!C$54)</f>
        <v>0.81204868865486501</v>
      </c>
      <c r="D150" s="226">
        <f>IF(D$54=0,0,D$54/PPA_fec!D$54)</f>
        <v>0.82927095245856863</v>
      </c>
      <c r="E150" s="226">
        <f>IF(E$54=0,0,E$54/PPA_fec!E$54)</f>
        <v>0.94311629395666075</v>
      </c>
      <c r="F150" s="226">
        <f>IF(F$54=0,0,F$54/PPA_fec!F$54)</f>
        <v>0.93171005629059966</v>
      </c>
      <c r="G150" s="226">
        <f>IF(G$54=0,0,G$54/PPA_fec!G$54)</f>
        <v>0.85828602595717707</v>
      </c>
      <c r="H150" s="226">
        <f>IF(H$54=0,0,H$54/PPA_fec!H$54)</f>
        <v>0.7938648080734575</v>
      </c>
      <c r="I150" s="226">
        <f>IF(I$54=0,0,I$54/PPA_fec!I$54)</f>
        <v>0.64491197233418784</v>
      </c>
      <c r="J150" s="226">
        <f>IF(J$54=0,0,J$54/PPA_fec!J$54)</f>
        <v>0.59338914991191472</v>
      </c>
      <c r="K150" s="226">
        <f>IF(K$54=0,0,K$54/PPA_fec!K$54)</f>
        <v>0.51227107244311587</v>
      </c>
      <c r="L150" s="226">
        <f>IF(L$54=0,0,L$54/PPA_fec!L$54)</f>
        <v>0.48505021467710319</v>
      </c>
      <c r="M150" s="226">
        <f>IF(M$54=0,0,M$54/PPA_fec!M$54)</f>
        <v>0.39779784596065904</v>
      </c>
      <c r="N150" s="226">
        <f>IF(N$54=0,0,N$54/PPA_fec!N$54)</f>
        <v>0.37231233585718004</v>
      </c>
      <c r="O150" s="226">
        <f>IF(O$54=0,0,O$54/PPA_fec!O$54)</f>
        <v>0.42559765711586539</v>
      </c>
      <c r="P150" s="226">
        <f>IF(P$54=0,0,P$54/PPA_fec!P$54)</f>
        <v>0.24040776593441518</v>
      </c>
      <c r="Q150" s="226">
        <f>IF(Q$54=0,0,Q$54/PPA_fec!Q$54)</f>
        <v>0.2433207174724431</v>
      </c>
    </row>
    <row r="151" spans="1:17" x14ac:dyDescent="0.25">
      <c r="A151" s="72" t="s">
        <v>236</v>
      </c>
      <c r="B151" s="258">
        <f>IF(B$67=0,0,B$67/PPA_fec!B$67)</f>
        <v>0.73095452485985912</v>
      </c>
      <c r="C151" s="258">
        <f>IF(C$67=0,0,C$67/PPA_fec!C$67)</f>
        <v>0.74087563593079209</v>
      </c>
      <c r="D151" s="258">
        <f>IF(D$67=0,0,D$67/PPA_fec!D$67)</f>
        <v>0.75718716308862555</v>
      </c>
      <c r="E151" s="258">
        <f>IF(E$67=0,0,E$67/PPA_fec!E$67)</f>
        <v>0.86138092806163802</v>
      </c>
      <c r="F151" s="258">
        <f>IF(F$67=0,0,F$67/PPA_fec!F$67)</f>
        <v>0.84497413674328758</v>
      </c>
      <c r="G151" s="258">
        <f>IF(G$67=0,0,G$67/PPA_fec!G$67)</f>
        <v>0.78123942763494192</v>
      </c>
      <c r="H151" s="258">
        <f>IF(H$67=0,0,H$67/PPA_fec!H$67)</f>
        <v>0.72818768984698024</v>
      </c>
      <c r="I151" s="258">
        <f>IF(I$67=0,0,I$67/PPA_fec!I$67)</f>
        <v>0.59257865270234766</v>
      </c>
      <c r="J151" s="258">
        <f>IF(J$67=0,0,J$67/PPA_fec!J$67)</f>
        <v>0.54021589139460713</v>
      </c>
      <c r="K151" s="258">
        <f>IF(K$67=0,0,K$67/PPA_fec!K$67)</f>
        <v>0.4770656860347342</v>
      </c>
      <c r="L151" s="258">
        <f>IF(L$67=0,0,L$67/PPA_fec!L$67)</f>
        <v>0.45240863086521377</v>
      </c>
      <c r="M151" s="258">
        <f>IF(M$67=0,0,M$67/PPA_fec!M$67)</f>
        <v>0.36863122272842497</v>
      </c>
      <c r="N151" s="258">
        <f>IF(N$67=0,0,N$67/PPA_fec!N$67)</f>
        <v>0.34362696329416526</v>
      </c>
      <c r="O151" s="258">
        <f>IF(O$67=0,0,O$67/PPA_fec!O$67)</f>
        <v>0.4041294550297001</v>
      </c>
      <c r="P151" s="258">
        <f>IF(P$67=0,0,P$67/PPA_fec!P$67)</f>
        <v>0.22305614319349784</v>
      </c>
      <c r="Q151" s="258">
        <f>IF(Q$67=0,0,Q$67/PPA_fec!Q$67)</f>
        <v>0.22917156953159737</v>
      </c>
    </row>
    <row r="152" spans="1:17" x14ac:dyDescent="0.25">
      <c r="A152" s="40"/>
      <c r="B152" s="32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</row>
    <row r="153" spans="1:17" x14ac:dyDescent="0.25">
      <c r="A153" s="78" t="s">
        <v>55</v>
      </c>
      <c r="B153" s="230">
        <f>IF(B$81=0,0,B$81/PPA_fec!B$81)</f>
        <v>1.4321176742821172E-2</v>
      </c>
      <c r="C153" s="230">
        <f>IF(C$81=0,0,C$81/PPA_fec!C$81)</f>
        <v>1.4082992595011713E-2</v>
      </c>
      <c r="D153" s="230">
        <f>IF(D$81=0,0,D$81/PPA_fec!D$81)</f>
        <v>9.7506056476374635E-3</v>
      </c>
      <c r="E153" s="230">
        <f>IF(E$81=0,0,E$81/PPA_fec!E$81)</f>
        <v>1.8142064554884017E-2</v>
      </c>
      <c r="F153" s="230">
        <f>IF(F$81=0,0,F$81/PPA_fec!F$81)</f>
        <v>1.3403339191490711E-2</v>
      </c>
      <c r="G153" s="230">
        <f>IF(G$81=0,0,G$81/PPA_fec!G$81)</f>
        <v>1.2458664620558838E-2</v>
      </c>
      <c r="H153" s="230">
        <f>IF(H$81=0,0,H$81/PPA_fec!H$81)</f>
        <v>1.2101314803614604E-2</v>
      </c>
      <c r="I153" s="230">
        <f>IF(I$81=0,0,I$81/PPA_fec!I$81)</f>
        <v>8.4072850655484525E-3</v>
      </c>
      <c r="J153" s="230">
        <f>IF(J$81=0,0,J$81/PPA_fec!J$81)</f>
        <v>7.9987981766979511E-3</v>
      </c>
      <c r="K153" s="230">
        <f>IF(K$81=0,0,K$81/PPA_fec!K$81)</f>
        <v>6.0610491103525975E-3</v>
      </c>
      <c r="L153" s="230">
        <f>IF(L$81=0,0,L$81/PPA_fec!L$81)</f>
        <v>6.8833030665665243E-3</v>
      </c>
      <c r="M153" s="230">
        <f>IF(M$81=0,0,M$81/PPA_fec!M$81)</f>
        <v>5.2370331754359083E-3</v>
      </c>
      <c r="N153" s="230">
        <f>IF(N$81=0,0,N$81/PPA_fec!N$81)</f>
        <v>5.607649824292296E-3</v>
      </c>
      <c r="O153" s="230">
        <f>IF(O$81=0,0,O$81/PPA_fec!O$81)</f>
        <v>7.4939838059604824E-3</v>
      </c>
      <c r="P153" s="230">
        <f>IF(P$81=0,0,P$81/PPA_fec!P$81)</f>
        <v>5.6643534592108321E-3</v>
      </c>
      <c r="Q153" s="230">
        <f>IF(Q$81=0,0,Q$81/PPA_fec!Q$81)</f>
        <v>1.2049202593132814E-2</v>
      </c>
    </row>
    <row r="154" spans="1:17" x14ac:dyDescent="0.25">
      <c r="A154" s="132" t="s">
        <v>83</v>
      </c>
      <c r="B154" s="275">
        <f>IF(B$82=0,0,B$82/PPA_fec!B$82)</f>
        <v>0</v>
      </c>
      <c r="C154" s="275">
        <f>IF(C$82=0,0,C$82/PPA_fec!C$82)</f>
        <v>0</v>
      </c>
      <c r="D154" s="275">
        <f>IF(D$82=0,0,D$82/PPA_fec!D$82)</f>
        <v>0</v>
      </c>
      <c r="E154" s="275">
        <f>IF(E$82=0,0,E$82/PPA_fec!E$82)</f>
        <v>0</v>
      </c>
      <c r="F154" s="275">
        <f>IF(F$82=0,0,F$82/PPA_fec!F$82)</f>
        <v>0</v>
      </c>
      <c r="G154" s="275">
        <f>IF(G$82=0,0,G$82/PPA_fec!G$82)</f>
        <v>0</v>
      </c>
      <c r="H154" s="275">
        <f>IF(H$82=0,0,H$82/PPA_fec!H$82)</f>
        <v>0</v>
      </c>
      <c r="I154" s="275">
        <f>IF(I$82=0,0,I$82/PPA_fec!I$82)</f>
        <v>0</v>
      </c>
      <c r="J154" s="275">
        <f>IF(J$82=0,0,J$82/PPA_fec!J$82)</f>
        <v>0</v>
      </c>
      <c r="K154" s="275">
        <f>IF(K$82=0,0,K$82/PPA_fec!K$82)</f>
        <v>0</v>
      </c>
      <c r="L154" s="275">
        <f>IF(L$82=0,0,L$82/PPA_fec!L$82)</f>
        <v>0</v>
      </c>
      <c r="M154" s="275">
        <f>IF(M$82=0,0,M$82/PPA_fec!M$82)</f>
        <v>0</v>
      </c>
      <c r="N154" s="275">
        <f>IF(N$82=0,0,N$82/PPA_fec!N$82)</f>
        <v>0</v>
      </c>
      <c r="O154" s="275">
        <f>IF(O$82=0,0,O$82/PPA_fec!O$82)</f>
        <v>0</v>
      </c>
      <c r="P154" s="275">
        <f>IF(P$82=0,0,P$82/PPA_fec!P$82)</f>
        <v>0</v>
      </c>
      <c r="Q154" s="275">
        <f>IF(Q$82=0,0,Q$82/PPA_fec!Q$82)</f>
        <v>0</v>
      </c>
    </row>
    <row r="155" spans="1:17" x14ac:dyDescent="0.25">
      <c r="A155" s="76" t="s">
        <v>82</v>
      </c>
      <c r="B155" s="274">
        <f>IF(B$83=0,0,B$83/PPA_fec!B$83)</f>
        <v>0</v>
      </c>
      <c r="C155" s="274">
        <f>IF(C$83=0,0,C$83/PPA_fec!C$83)</f>
        <v>0</v>
      </c>
      <c r="D155" s="274">
        <f>IF(D$83=0,0,D$83/PPA_fec!D$83)</f>
        <v>0</v>
      </c>
      <c r="E155" s="274">
        <f>IF(E$83=0,0,E$83/PPA_fec!E$83)</f>
        <v>0</v>
      </c>
      <c r="F155" s="274">
        <f>IF(F$83=0,0,F$83/PPA_fec!F$83)</f>
        <v>0</v>
      </c>
      <c r="G155" s="274">
        <f>IF(G$83=0,0,G$83/PPA_fec!G$83)</f>
        <v>0</v>
      </c>
      <c r="H155" s="274">
        <f>IF(H$83=0,0,H$83/PPA_fec!H$83)</f>
        <v>0</v>
      </c>
      <c r="I155" s="274">
        <f>IF(I$83=0,0,I$83/PPA_fec!I$83)</f>
        <v>0</v>
      </c>
      <c r="J155" s="274">
        <f>IF(J$83=0,0,J$83/PPA_fec!J$83)</f>
        <v>0</v>
      </c>
      <c r="K155" s="274">
        <f>IF(K$83=0,0,K$83/PPA_fec!K$83)</f>
        <v>0</v>
      </c>
      <c r="L155" s="274">
        <f>IF(L$83=0,0,L$83/PPA_fec!L$83)</f>
        <v>0</v>
      </c>
      <c r="M155" s="274">
        <f>IF(M$83=0,0,M$83/PPA_fec!M$83)</f>
        <v>0</v>
      </c>
      <c r="N155" s="274">
        <f>IF(N$83=0,0,N$83/PPA_fec!N$83)</f>
        <v>0</v>
      </c>
      <c r="O155" s="274">
        <f>IF(O$83=0,0,O$83/PPA_fec!O$83)</f>
        <v>0</v>
      </c>
      <c r="P155" s="274">
        <f>IF(P$83=0,0,P$83/PPA_fec!P$83)</f>
        <v>0</v>
      </c>
      <c r="Q155" s="274">
        <f>IF(Q$83=0,0,Q$83/PPA_fec!Q$83)</f>
        <v>0</v>
      </c>
    </row>
    <row r="156" spans="1:17" x14ac:dyDescent="0.25">
      <c r="A156" s="76" t="s">
        <v>81</v>
      </c>
      <c r="B156" s="274">
        <f>IF(B$84=0,0,B$84/PPA_fec!B$84)</f>
        <v>0</v>
      </c>
      <c r="C156" s="274">
        <f>IF(C$84=0,0,C$84/PPA_fec!C$84)</f>
        <v>0</v>
      </c>
      <c r="D156" s="274">
        <f>IF(D$84=0,0,D$84/PPA_fec!D$84)</f>
        <v>0</v>
      </c>
      <c r="E156" s="274">
        <f>IF(E$84=0,0,E$84/PPA_fec!E$84)</f>
        <v>0</v>
      </c>
      <c r="F156" s="274">
        <f>IF(F$84=0,0,F$84/PPA_fec!F$84)</f>
        <v>0</v>
      </c>
      <c r="G156" s="274">
        <f>IF(G$84=0,0,G$84/PPA_fec!G$84)</f>
        <v>0</v>
      </c>
      <c r="H156" s="274">
        <f>IF(H$84=0,0,H$84/PPA_fec!H$84)</f>
        <v>0</v>
      </c>
      <c r="I156" s="274">
        <f>IF(I$84=0,0,I$84/PPA_fec!I$84)</f>
        <v>0</v>
      </c>
      <c r="J156" s="274">
        <f>IF(J$84=0,0,J$84/PPA_fec!J$84)</f>
        <v>0</v>
      </c>
      <c r="K156" s="274">
        <f>IF(K$84=0,0,K$84/PPA_fec!K$84)</f>
        <v>0</v>
      </c>
      <c r="L156" s="274">
        <f>IF(L$84=0,0,L$84/PPA_fec!L$84)</f>
        <v>0</v>
      </c>
      <c r="M156" s="274">
        <f>IF(M$84=0,0,M$84/PPA_fec!M$84)</f>
        <v>0</v>
      </c>
      <c r="N156" s="274">
        <f>IF(N$84=0,0,N$84/PPA_fec!N$84)</f>
        <v>0</v>
      </c>
      <c r="O156" s="274">
        <f>IF(O$84=0,0,O$84/PPA_fec!O$84)</f>
        <v>0</v>
      </c>
      <c r="P156" s="274">
        <f>IF(P$84=0,0,P$84/PPA_fec!P$84)</f>
        <v>0</v>
      </c>
      <c r="Q156" s="274">
        <f>IF(Q$84=0,0,Q$84/PPA_fec!Q$84)</f>
        <v>0</v>
      </c>
    </row>
    <row r="157" spans="1:17" x14ac:dyDescent="0.25">
      <c r="A157" s="76" t="s">
        <v>80</v>
      </c>
      <c r="B157" s="274">
        <f>IF(B$85=0,0,B$85/PPA_fec!B$85)</f>
        <v>0</v>
      </c>
      <c r="C157" s="274">
        <f>IF(C$85=0,0,C$85/PPA_fec!C$85)</f>
        <v>0</v>
      </c>
      <c r="D157" s="274">
        <f>IF(D$85=0,0,D$85/PPA_fec!D$85)</f>
        <v>0</v>
      </c>
      <c r="E157" s="274">
        <f>IF(E$85=0,0,E$85/PPA_fec!E$85)</f>
        <v>0</v>
      </c>
      <c r="F157" s="274">
        <f>IF(F$85=0,0,F$85/PPA_fec!F$85)</f>
        <v>0</v>
      </c>
      <c r="G157" s="274">
        <f>IF(G$85=0,0,G$85/PPA_fec!G$85)</f>
        <v>0</v>
      </c>
      <c r="H157" s="274">
        <f>IF(H$85=0,0,H$85/PPA_fec!H$85)</f>
        <v>0</v>
      </c>
      <c r="I157" s="274">
        <f>IF(I$85=0,0,I$85/PPA_fec!I$85)</f>
        <v>0</v>
      </c>
      <c r="J157" s="274">
        <f>IF(J$85=0,0,J$85/PPA_fec!J$85)</f>
        <v>0</v>
      </c>
      <c r="K157" s="274">
        <f>IF(K$85=0,0,K$85/PPA_fec!K$85)</f>
        <v>0</v>
      </c>
      <c r="L157" s="274">
        <f>IF(L$85=0,0,L$85/PPA_fec!L$85)</f>
        <v>0</v>
      </c>
      <c r="M157" s="274">
        <f>IF(M$85=0,0,M$85/PPA_fec!M$85)</f>
        <v>0</v>
      </c>
      <c r="N157" s="274">
        <f>IF(N$85=0,0,N$85/PPA_fec!N$85)</f>
        <v>0</v>
      </c>
      <c r="O157" s="274">
        <f>IF(O$85=0,0,O$85/PPA_fec!O$85)</f>
        <v>0</v>
      </c>
      <c r="P157" s="274">
        <f>IF(P$85=0,0,P$85/PPA_fec!P$85)</f>
        <v>0</v>
      </c>
      <c r="Q157" s="274">
        <f>IF(Q$85=0,0,Q$85/PPA_fec!Q$85)</f>
        <v>0</v>
      </c>
    </row>
    <row r="158" spans="1:17" x14ac:dyDescent="0.25">
      <c r="A158" s="129" t="s">
        <v>79</v>
      </c>
      <c r="B158" s="273">
        <f>IF(B$86=0,0,B$86/PPA_fec!B$86)</f>
        <v>7.1905222488917481E-2</v>
      </c>
      <c r="C158" s="273">
        <f>IF(C$86=0,0,C$86/PPA_fec!C$86)</f>
        <v>7.0709323265750815E-2</v>
      </c>
      <c r="D158" s="273">
        <f>IF(D$86=0,0,D$86/PPA_fec!D$86)</f>
        <v>4.8956833721538959E-2</v>
      </c>
      <c r="E158" s="273">
        <f>IF(E$86=0,0,E$86/PPA_fec!E$86)</f>
        <v>9.1089525089560447E-2</v>
      </c>
      <c r="F158" s="273">
        <f>IF(F$86=0,0,F$86/PPA_fec!F$86)</f>
        <v>6.729685024952152E-2</v>
      </c>
      <c r="G158" s="273">
        <f>IF(G$86=0,0,G$86/PPA_fec!G$86)</f>
        <v>6.2553731969347465E-2</v>
      </c>
      <c r="H158" s="273">
        <f>IF(H$86=0,0,H$86/PPA_fec!H$86)</f>
        <v>6.0759513620172373E-2</v>
      </c>
      <c r="I158" s="273">
        <f>IF(I$86=0,0,I$86/PPA_fec!I$86)</f>
        <v>4.2212152955171695E-2</v>
      </c>
      <c r="J158" s="273">
        <f>IF(J$86=0,0,J$86/PPA_fec!J$86)</f>
        <v>4.0161180388177516E-2</v>
      </c>
      <c r="K158" s="273">
        <f>IF(K$86=0,0,K$86/PPA_fec!K$86)</f>
        <v>3.0431932558518594E-2</v>
      </c>
      <c r="L158" s="273">
        <f>IF(L$86=0,0,L$86/PPA_fec!L$86)</f>
        <v>3.4560388950455281E-2</v>
      </c>
      <c r="M158" s="273">
        <f>IF(M$86=0,0,M$86/PPA_fec!M$86)</f>
        <v>2.6294629444492096E-2</v>
      </c>
      <c r="N158" s="273">
        <f>IF(N$86=0,0,N$86/PPA_fec!N$86)</f>
        <v>2.8155459254268322E-2</v>
      </c>
      <c r="O158" s="273">
        <f>IF(O$86=0,0,O$86/PPA_fec!O$86)</f>
        <v>3.7626556991278502E-2</v>
      </c>
      <c r="P158" s="273">
        <f>IF(P$86=0,0,P$86/PPA_fec!P$86)</f>
        <v>2.8440162638492066E-2</v>
      </c>
      <c r="Q158" s="273">
        <f>IF(Q$86=0,0,Q$86/PPA_fec!Q$86)</f>
        <v>6.0497863327296786E-2</v>
      </c>
    </row>
    <row r="159" spans="1:17" x14ac:dyDescent="0.25">
      <c r="A159" s="72" t="s">
        <v>235</v>
      </c>
      <c r="B159" s="272">
        <f>IF(B$91=0,0,B$91/PPA_fec!B$91)</f>
        <v>0</v>
      </c>
      <c r="C159" s="272">
        <f>IF(C$91=0,0,C$91/PPA_fec!C$91)</f>
        <v>0</v>
      </c>
      <c r="D159" s="272">
        <f>IF(D$91=0,0,D$91/PPA_fec!D$91)</f>
        <v>0</v>
      </c>
      <c r="E159" s="272">
        <f>IF(E$91=0,0,E$91/PPA_fec!E$91)</f>
        <v>0</v>
      </c>
      <c r="F159" s="272">
        <f>IF(F$91=0,0,F$91/PPA_fec!F$91)</f>
        <v>0</v>
      </c>
      <c r="G159" s="272">
        <f>IF(G$91=0,0,G$91/PPA_fec!G$91)</f>
        <v>0</v>
      </c>
      <c r="H159" s="272">
        <f>IF(H$91=0,0,H$91/PPA_fec!H$91)</f>
        <v>0</v>
      </c>
      <c r="I159" s="272">
        <f>IF(I$91=0,0,I$91/PPA_fec!I$91)</f>
        <v>0</v>
      </c>
      <c r="J159" s="272">
        <f>IF(J$91=0,0,J$91/PPA_fec!J$91)</f>
        <v>0</v>
      </c>
      <c r="K159" s="272">
        <f>IF(K$91=0,0,K$91/PPA_fec!K$91)</f>
        <v>0</v>
      </c>
      <c r="L159" s="272">
        <f>IF(L$91=0,0,L$91/PPA_fec!L$91)</f>
        <v>0</v>
      </c>
      <c r="M159" s="272">
        <f>IF(M$91=0,0,M$91/PPA_fec!M$91)</f>
        <v>0</v>
      </c>
      <c r="N159" s="272">
        <f>IF(N$91=0,0,N$91/PPA_fec!N$91)</f>
        <v>0</v>
      </c>
      <c r="O159" s="272">
        <f>IF(O$91=0,0,O$91/PPA_fec!O$91)</f>
        <v>0</v>
      </c>
      <c r="P159" s="272">
        <f>IF(P$91=0,0,P$91/PPA_fec!P$91)</f>
        <v>0</v>
      </c>
      <c r="Q159" s="272">
        <f>IF(Q$91=0,0,Q$91/PPA_fec!Q$91)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5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6" tint="0.59999389629810485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4188.7739966944946</v>
      </c>
      <c r="C3" s="46">
        <v>4240.62960027177</v>
      </c>
      <c r="D3" s="46">
        <v>4432.4789531175866</v>
      </c>
      <c r="E3" s="46">
        <v>4294.7097833365733</v>
      </c>
      <c r="F3" s="46">
        <v>4293.5426221389662</v>
      </c>
      <c r="G3" s="46">
        <v>4178.7763010373465</v>
      </c>
      <c r="H3" s="46">
        <v>4326.5297426282596</v>
      </c>
      <c r="I3" s="46">
        <v>4104.8179439716241</v>
      </c>
      <c r="J3" s="46">
        <v>3944.5040465799366</v>
      </c>
      <c r="K3" s="46">
        <v>4013.1867144413618</v>
      </c>
      <c r="L3" s="46">
        <v>4125.6000000000004</v>
      </c>
      <c r="M3" s="46">
        <v>4195.2904179847628</v>
      </c>
      <c r="N3" s="46">
        <v>3996.6979027219991</v>
      </c>
      <c r="O3" s="46">
        <v>4194.3749725768948</v>
      </c>
      <c r="P3" s="46">
        <v>4112.0953571363871</v>
      </c>
      <c r="Q3" s="46">
        <v>4229.0488033744214</v>
      </c>
    </row>
    <row r="5" spans="1:17" x14ac:dyDescent="0.25">
      <c r="A5" s="31" t="s">
        <v>257</v>
      </c>
      <c r="B5" s="46">
        <v>3774.9510485028254</v>
      </c>
      <c r="C5" s="46">
        <v>3700.9661418173964</v>
      </c>
      <c r="D5" s="46">
        <v>3640.002700787828</v>
      </c>
      <c r="E5" s="46">
        <v>3630.3901499701451</v>
      </c>
      <c r="F5" s="46">
        <v>3477.8186609728459</v>
      </c>
      <c r="G5" s="46">
        <v>3205.7173503813924</v>
      </c>
      <c r="H5" s="46">
        <v>3156.4886166780889</v>
      </c>
      <c r="I5" s="46">
        <v>3006.7555771612097</v>
      </c>
      <c r="J5" s="46">
        <v>3021.3490705299887</v>
      </c>
      <c r="K5" s="46">
        <v>3150.0313845634728</v>
      </c>
      <c r="L5" s="46">
        <v>3411.5990698512255</v>
      </c>
      <c r="M5" s="46">
        <v>3500.3353921979724</v>
      </c>
      <c r="N5" s="46">
        <v>3454.5589820551886</v>
      </c>
      <c r="O5" s="46">
        <v>3365.3596031457105</v>
      </c>
      <c r="P5" s="46">
        <v>3225.3232299481742</v>
      </c>
      <c r="Q5" s="46">
        <v>3477.8218543059611</v>
      </c>
    </row>
    <row r="6" spans="1:17" x14ac:dyDescent="0.25">
      <c r="A6" s="294" t="s">
        <v>256</v>
      </c>
      <c r="B6" s="293">
        <v>4718.6888106285314</v>
      </c>
      <c r="C6" s="293">
        <v>4764.2671687768016</v>
      </c>
      <c r="D6" s="293">
        <v>4557.8305784802014</v>
      </c>
      <c r="E6" s="293">
        <v>4205.1436265460907</v>
      </c>
      <c r="F6" s="293">
        <v>3949.912090429154</v>
      </c>
      <c r="G6" s="293">
        <v>3522.8172267685013</v>
      </c>
      <c r="H6" s="293">
        <v>3506.9224304282347</v>
      </c>
      <c r="I6" s="293">
        <v>3269.4632070417019</v>
      </c>
      <c r="J6" s="293">
        <v>3256.8198007037959</v>
      </c>
      <c r="K6" s="293">
        <v>3466.4610340162794</v>
      </c>
      <c r="L6" s="293">
        <v>3711.6873960537559</v>
      </c>
      <c r="M6" s="293">
        <v>3938.6835563499649</v>
      </c>
      <c r="N6" s="293">
        <v>3749.1559449988854</v>
      </c>
      <c r="O6" s="293">
        <v>3713.2634748534588</v>
      </c>
      <c r="P6" s="293">
        <v>3404.0261615300342</v>
      </c>
      <c r="Q6" s="293">
        <v>3936.5930594608758</v>
      </c>
    </row>
    <row r="7" spans="1:17" x14ac:dyDescent="0.25">
      <c r="A7" s="292" t="s">
        <v>255</v>
      </c>
      <c r="B7" s="291"/>
      <c r="C7" s="291">
        <v>45.578358148270127</v>
      </c>
      <c r="D7" s="291">
        <v>0</v>
      </c>
      <c r="E7" s="291">
        <v>0</v>
      </c>
      <c r="F7" s="291">
        <v>0</v>
      </c>
      <c r="G7" s="291">
        <v>0</v>
      </c>
      <c r="H7" s="291">
        <v>260.01757465138405</v>
      </c>
      <c r="I7" s="291">
        <v>0</v>
      </c>
      <c r="J7" s="291">
        <v>0</v>
      </c>
      <c r="K7" s="291">
        <v>514.03520241443039</v>
      </c>
      <c r="L7" s="291">
        <v>275.19968682859025</v>
      </c>
      <c r="M7" s="291">
        <v>543.7447606069635</v>
      </c>
      <c r="N7" s="291">
        <v>0</v>
      </c>
      <c r="O7" s="291">
        <v>275.31654375801713</v>
      </c>
      <c r="P7" s="291">
        <v>0</v>
      </c>
      <c r="Q7" s="291">
        <v>583.75022545651086</v>
      </c>
    </row>
    <row r="8" spans="1:17" x14ac:dyDescent="0.25">
      <c r="A8" s="290" t="s">
        <v>254</v>
      </c>
      <c r="B8" s="289"/>
      <c r="C8" s="289">
        <f>B6+C7-C6</f>
        <v>0</v>
      </c>
      <c r="D8" s="289">
        <f t="shared" ref="D8:Q8" si="0">C6+D7-D6</f>
        <v>206.43659029660012</v>
      </c>
      <c r="E8" s="289">
        <f t="shared" si="0"/>
        <v>352.68695193411077</v>
      </c>
      <c r="F8" s="289">
        <f t="shared" si="0"/>
        <v>255.2315361169367</v>
      </c>
      <c r="G8" s="289">
        <f t="shared" si="0"/>
        <v>427.09486366065266</v>
      </c>
      <c r="H8" s="289">
        <f t="shared" si="0"/>
        <v>275.91237099165073</v>
      </c>
      <c r="I8" s="289">
        <f t="shared" si="0"/>
        <v>237.45922338653281</v>
      </c>
      <c r="J8" s="289">
        <f t="shared" si="0"/>
        <v>12.643406337906072</v>
      </c>
      <c r="K8" s="289">
        <f t="shared" si="0"/>
        <v>304.39396910194682</v>
      </c>
      <c r="L8" s="289">
        <f t="shared" si="0"/>
        <v>29.973324791113555</v>
      </c>
      <c r="M8" s="289">
        <f t="shared" si="0"/>
        <v>316.74860031075468</v>
      </c>
      <c r="N8" s="289">
        <f t="shared" si="0"/>
        <v>189.52761135107949</v>
      </c>
      <c r="O8" s="289">
        <f t="shared" si="0"/>
        <v>311.20901390344397</v>
      </c>
      <c r="P8" s="289">
        <f t="shared" si="0"/>
        <v>309.23731332342459</v>
      </c>
      <c r="Q8" s="289">
        <f t="shared" si="0"/>
        <v>51.183327525669029</v>
      </c>
    </row>
    <row r="9" spans="1:17" x14ac:dyDescent="0.25">
      <c r="A9" s="288" t="s">
        <v>253</v>
      </c>
      <c r="B9" s="287">
        <f>B6-B5</f>
        <v>943.73776212570601</v>
      </c>
      <c r="C9" s="287">
        <f t="shared" ref="C9:Q9" si="1">C6-C5</f>
        <v>1063.3010269594051</v>
      </c>
      <c r="D9" s="287">
        <f t="shared" si="1"/>
        <v>917.82787769237348</v>
      </c>
      <c r="E9" s="287">
        <f t="shared" si="1"/>
        <v>574.75347657594557</v>
      </c>
      <c r="F9" s="287">
        <f t="shared" si="1"/>
        <v>472.09342945630806</v>
      </c>
      <c r="G9" s="287">
        <f t="shared" si="1"/>
        <v>317.09987638710891</v>
      </c>
      <c r="H9" s="287">
        <f t="shared" si="1"/>
        <v>350.43381375014587</v>
      </c>
      <c r="I9" s="287">
        <f t="shared" si="1"/>
        <v>262.70762988049228</v>
      </c>
      <c r="J9" s="287">
        <f t="shared" si="1"/>
        <v>235.47073017380717</v>
      </c>
      <c r="K9" s="287">
        <f t="shared" si="1"/>
        <v>316.42964945280664</v>
      </c>
      <c r="L9" s="287">
        <f t="shared" si="1"/>
        <v>300.08832620253042</v>
      </c>
      <c r="M9" s="287">
        <f t="shared" si="1"/>
        <v>438.34816415199248</v>
      </c>
      <c r="N9" s="287">
        <f t="shared" si="1"/>
        <v>294.59696294369678</v>
      </c>
      <c r="O9" s="287">
        <f t="shared" si="1"/>
        <v>347.90387170774829</v>
      </c>
      <c r="P9" s="287">
        <f t="shared" si="1"/>
        <v>178.70293158185996</v>
      </c>
      <c r="Q9" s="287">
        <f t="shared" si="1"/>
        <v>458.7712051549147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517.23031272967035</v>
      </c>
      <c r="C12" s="38">
        <v>506.77004999999997</v>
      </c>
      <c r="D12" s="38">
        <v>501.14747</v>
      </c>
      <c r="E12" s="38">
        <v>504.09208999999998</v>
      </c>
      <c r="F12" s="38">
        <v>479.29396000000003</v>
      </c>
      <c r="G12" s="38">
        <v>439.08871211000849</v>
      </c>
      <c r="H12" s="38">
        <v>422.71321</v>
      </c>
      <c r="I12" s="38">
        <v>400.20326</v>
      </c>
      <c r="J12" s="38">
        <v>401.50398000000001</v>
      </c>
      <c r="K12" s="38">
        <v>396.43043</v>
      </c>
      <c r="L12" s="38">
        <v>416.36115832889442</v>
      </c>
      <c r="M12" s="38">
        <v>403.74832503482963</v>
      </c>
      <c r="N12" s="38">
        <v>398.98625990479201</v>
      </c>
      <c r="O12" s="38">
        <v>376.2272446303686</v>
      </c>
      <c r="P12" s="38">
        <v>355.12565717111761</v>
      </c>
      <c r="Q12" s="38">
        <v>359.67609027907469</v>
      </c>
    </row>
    <row r="13" spans="1:17" x14ac:dyDescent="0.25">
      <c r="A13" s="55" t="s">
        <v>33</v>
      </c>
      <c r="B13" s="54">
        <v>15.597303554978886</v>
      </c>
      <c r="C13" s="54">
        <v>3.40021</v>
      </c>
      <c r="D13" s="54">
        <v>3.4001100000000002</v>
      </c>
      <c r="E13" s="54">
        <v>2.7003599999999999</v>
      </c>
      <c r="F13" s="54">
        <v>2.0002800000000001</v>
      </c>
      <c r="G13" s="54">
        <v>2.0538924740497313</v>
      </c>
      <c r="H13" s="54">
        <v>4.1012700000000004</v>
      </c>
      <c r="I13" s="54">
        <v>2.0008300000000001</v>
      </c>
      <c r="J13" s="54">
        <v>3.3999199999999998</v>
      </c>
      <c r="K13" s="54">
        <v>2.7003200000000001</v>
      </c>
      <c r="L13" s="54">
        <v>2.0539498328502628</v>
      </c>
      <c r="M13" s="54">
        <v>1.3613915971021571</v>
      </c>
      <c r="N13" s="54">
        <v>2.053953969690157</v>
      </c>
      <c r="O13" s="54">
        <v>2.0540083939007485</v>
      </c>
      <c r="P13" s="54">
        <v>2.0540599168981877</v>
      </c>
      <c r="Q13" s="54">
        <v>0</v>
      </c>
    </row>
    <row r="14" spans="1:17" x14ac:dyDescent="0.25">
      <c r="A14" s="52" t="s">
        <v>32</v>
      </c>
      <c r="B14" s="51">
        <v>132.47313515505226</v>
      </c>
      <c r="C14" s="51">
        <v>150.51445999999999</v>
      </c>
      <c r="D14" s="51">
        <v>158.62315000000001</v>
      </c>
      <c r="E14" s="51">
        <v>182.50026</v>
      </c>
      <c r="F14" s="51">
        <v>166.30072000000001</v>
      </c>
      <c r="G14" s="51">
        <v>135.89381528846565</v>
      </c>
      <c r="H14" s="51">
        <v>105.32570000000001</v>
      </c>
      <c r="I14" s="51">
        <v>95.921400000000006</v>
      </c>
      <c r="J14" s="51">
        <v>82.413049999999998</v>
      </c>
      <c r="K14" s="51">
        <v>80.419319999999999</v>
      </c>
      <c r="L14" s="51">
        <v>80.913713042365458</v>
      </c>
      <c r="M14" s="51">
        <v>77.462125099709269</v>
      </c>
      <c r="N14" s="51">
        <v>68.069521589226042</v>
      </c>
      <c r="O14" s="51">
        <v>62.952297409581561</v>
      </c>
      <c r="P14" s="51">
        <v>62.357911086177502</v>
      </c>
      <c r="Q14" s="51">
        <v>59.329882228863632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17.57967321800573</v>
      </c>
      <c r="C16" s="51">
        <v>23.07827</v>
      </c>
      <c r="D16" s="51">
        <v>29.67726</v>
      </c>
      <c r="E16" s="51">
        <v>34.08916</v>
      </c>
      <c r="F16" s="51">
        <v>40.668799999999997</v>
      </c>
      <c r="G16" s="51">
        <v>29.663100094044506</v>
      </c>
      <c r="H16" s="51">
        <v>19.777249999999999</v>
      </c>
      <c r="I16" s="51">
        <v>21.999410000000001</v>
      </c>
      <c r="J16" s="51">
        <v>20.891590000000001</v>
      </c>
      <c r="K16" s="51">
        <v>19.788959999999999</v>
      </c>
      <c r="L16" s="51">
        <v>25.268666458731015</v>
      </c>
      <c r="M16" s="51">
        <v>29.664459772956832</v>
      </c>
      <c r="N16" s="51">
        <v>24.171298937423629</v>
      </c>
      <c r="O16" s="51">
        <v>23.071145968728477</v>
      </c>
      <c r="P16" s="51">
        <v>27.466928724493748</v>
      </c>
      <c r="Q16" s="51">
        <v>24.171539700579959</v>
      </c>
    </row>
    <row r="17" spans="1:17" x14ac:dyDescent="0.25">
      <c r="A17" s="53" t="s">
        <v>76</v>
      </c>
      <c r="B17" s="51">
        <v>46.103533819284053</v>
      </c>
      <c r="C17" s="51">
        <v>62.487470000000002</v>
      </c>
      <c r="D17" s="51">
        <v>56.388849999999998</v>
      </c>
      <c r="E17" s="51">
        <v>61.509239999999998</v>
      </c>
      <c r="F17" s="51">
        <v>50.173229999999997</v>
      </c>
      <c r="G17" s="51">
        <v>45.089267939912624</v>
      </c>
      <c r="H17" s="51">
        <v>35.881959999999999</v>
      </c>
      <c r="I17" s="51">
        <v>33.816040000000001</v>
      </c>
      <c r="J17" s="51">
        <v>33.826990000000002</v>
      </c>
      <c r="K17" s="51">
        <v>34.822620000000001</v>
      </c>
      <c r="L17" s="51">
        <v>31.76166673445773</v>
      </c>
      <c r="M17" s="51">
        <v>28.689987973128066</v>
      </c>
      <c r="N17" s="51">
        <v>27.656502081968469</v>
      </c>
      <c r="O17" s="51">
        <v>24.595975174676603</v>
      </c>
      <c r="P17" s="51">
        <v>21.51576484729862</v>
      </c>
      <c r="Q17" s="51">
        <v>25.604464172165951</v>
      </c>
    </row>
    <row r="18" spans="1:17" x14ac:dyDescent="0.25">
      <c r="A18" s="53" t="s">
        <v>29</v>
      </c>
      <c r="B18" s="51">
        <v>68.789928117762472</v>
      </c>
      <c r="C18" s="51">
        <v>64.948719999999994</v>
      </c>
      <c r="D18" s="51">
        <v>72.557040000000001</v>
      </c>
      <c r="E18" s="51">
        <v>86.901859999999999</v>
      </c>
      <c r="F18" s="51">
        <v>75.458690000000004</v>
      </c>
      <c r="G18" s="51">
        <v>61.141447254508535</v>
      </c>
      <c r="H18" s="51">
        <v>49.666490000000003</v>
      </c>
      <c r="I18" s="51">
        <v>40.10595</v>
      </c>
      <c r="J18" s="51">
        <v>27.694469999999999</v>
      </c>
      <c r="K18" s="51">
        <v>25.807739999999999</v>
      </c>
      <c r="L18" s="51">
        <v>23.883379849176706</v>
      </c>
      <c r="M18" s="51">
        <v>19.107677353624364</v>
      </c>
      <c r="N18" s="51">
        <v>16.241720569833941</v>
      </c>
      <c r="O18" s="51">
        <v>15.285176266176482</v>
      </c>
      <c r="P18" s="51">
        <v>13.375217514385135</v>
      </c>
      <c r="Q18" s="51">
        <v>9.5538783561177194</v>
      </c>
    </row>
    <row r="19" spans="1:17" x14ac:dyDescent="0.25">
      <c r="A19" s="53" t="s">
        <v>28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110.14282847873304</v>
      </c>
      <c r="C20" s="51">
        <v>107.86061000000001</v>
      </c>
      <c r="D20" s="51">
        <v>108.42783</v>
      </c>
      <c r="E20" s="51">
        <v>106.48566</v>
      </c>
      <c r="F20" s="51">
        <v>94.396509999999992</v>
      </c>
      <c r="G20" s="51">
        <v>91.947097044313608</v>
      </c>
      <c r="H20" s="51">
        <v>97.742959999999997</v>
      </c>
      <c r="I20" s="51">
        <v>81.329920000000001</v>
      </c>
      <c r="J20" s="51">
        <v>84.17777000000001</v>
      </c>
      <c r="K20" s="51">
        <v>89.314070000000001</v>
      </c>
      <c r="L20" s="51">
        <v>92.003434076616998</v>
      </c>
      <c r="M20" s="51">
        <v>94.390817671793684</v>
      </c>
      <c r="N20" s="51">
        <v>100.33349874291581</v>
      </c>
      <c r="O20" s="51">
        <v>85.883113832410629</v>
      </c>
      <c r="P20" s="51">
        <v>79.883663177313281</v>
      </c>
      <c r="Q20" s="51">
        <v>74.682717620601508</v>
      </c>
    </row>
    <row r="21" spans="1:17" x14ac:dyDescent="0.25">
      <c r="A21" s="53" t="s">
        <v>66</v>
      </c>
      <c r="B21" s="51">
        <v>106.39014890867071</v>
      </c>
      <c r="C21" s="51">
        <v>103.97171</v>
      </c>
      <c r="D21" s="51">
        <v>104.92734</v>
      </c>
      <c r="E21" s="51">
        <v>103.07464</v>
      </c>
      <c r="F21" s="51">
        <v>88.594629999999995</v>
      </c>
      <c r="G21" s="51">
        <v>91.278359162497239</v>
      </c>
      <c r="H21" s="51">
        <v>97.642889999999994</v>
      </c>
      <c r="I21" s="51">
        <v>81.329920000000001</v>
      </c>
      <c r="J21" s="51">
        <v>83.877830000000003</v>
      </c>
      <c r="K21" s="51">
        <v>89.314070000000001</v>
      </c>
      <c r="L21" s="51">
        <v>92.003434076616998</v>
      </c>
      <c r="M21" s="51">
        <v>94.390817671793684</v>
      </c>
      <c r="N21" s="51">
        <v>100.33349874291581</v>
      </c>
      <c r="O21" s="51">
        <v>85.883113832410629</v>
      </c>
      <c r="P21" s="51">
        <v>79.883663177313281</v>
      </c>
      <c r="Q21" s="51">
        <v>74.682717620601508</v>
      </c>
    </row>
    <row r="22" spans="1:17" x14ac:dyDescent="0.25">
      <c r="A22" s="53" t="s">
        <v>25</v>
      </c>
      <c r="B22" s="51">
        <v>3.752679570062333</v>
      </c>
      <c r="C22" s="51">
        <v>3.8889</v>
      </c>
      <c r="D22" s="51">
        <v>3.5004900000000001</v>
      </c>
      <c r="E22" s="51">
        <v>3.4110200000000002</v>
      </c>
      <c r="F22" s="51">
        <v>5.8018799999999997</v>
      </c>
      <c r="G22" s="51">
        <v>0.66873788181637583</v>
      </c>
      <c r="H22" s="51">
        <v>0.10007000000000001</v>
      </c>
      <c r="I22" s="51">
        <v>0</v>
      </c>
      <c r="J22" s="51">
        <v>0.29993999999999998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2.0063887834408694</v>
      </c>
      <c r="C23" s="51">
        <v>0</v>
      </c>
      <c r="D23" s="51">
        <v>0</v>
      </c>
      <c r="E23" s="51">
        <v>0</v>
      </c>
      <c r="F23" s="51">
        <v>0</v>
      </c>
      <c r="G23" s="51">
        <v>0</v>
      </c>
      <c r="H23" s="51">
        <v>6.0015599999999996</v>
      </c>
      <c r="I23" s="51">
        <v>9.0022300000000008</v>
      </c>
      <c r="J23" s="51">
        <v>17.000330000000002</v>
      </c>
      <c r="K23" s="51">
        <v>18.99999</v>
      </c>
      <c r="L23" s="51">
        <v>19.990259739612391</v>
      </c>
      <c r="M23" s="51">
        <v>16.002791295282528</v>
      </c>
      <c r="N23" s="51">
        <v>17.005817465950479</v>
      </c>
      <c r="O23" s="51">
        <v>18.987034169763078</v>
      </c>
      <c r="P23" s="51">
        <v>0</v>
      </c>
      <c r="Q23" s="51">
        <v>18.009045046128737</v>
      </c>
    </row>
    <row r="24" spans="1:17" x14ac:dyDescent="0.25">
      <c r="A24" s="53" t="s">
        <v>23</v>
      </c>
      <c r="B24" s="51">
        <v>2.0063887834408694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6.0015599999999996</v>
      </c>
      <c r="I24" s="51">
        <v>9.0022300000000008</v>
      </c>
      <c r="J24" s="51">
        <v>17.000330000000002</v>
      </c>
      <c r="K24" s="51">
        <v>18.99999</v>
      </c>
      <c r="L24" s="51">
        <v>19.990259739612391</v>
      </c>
      <c r="M24" s="51">
        <v>16.002791295282528</v>
      </c>
      <c r="N24" s="51">
        <v>17.005817465950479</v>
      </c>
      <c r="O24" s="51">
        <v>18.987034169763078</v>
      </c>
      <c r="P24" s="51">
        <v>0</v>
      </c>
      <c r="Q24" s="51">
        <v>18.009045046128737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0</v>
      </c>
      <c r="C29" s="51">
        <v>0</v>
      </c>
      <c r="D29" s="51">
        <v>0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</row>
    <row r="30" spans="1:17" x14ac:dyDescent="0.25">
      <c r="A30" s="63" t="s">
        <v>21</v>
      </c>
      <c r="B30" s="62">
        <v>257.01065675746531</v>
      </c>
      <c r="C30" s="62">
        <v>244.99476999999999</v>
      </c>
      <c r="D30" s="62">
        <v>230.69638</v>
      </c>
      <c r="E30" s="62">
        <v>212.40581</v>
      </c>
      <c r="F30" s="62">
        <v>216.59645</v>
      </c>
      <c r="G30" s="62">
        <v>209.19390730317954</v>
      </c>
      <c r="H30" s="62">
        <v>209.54172</v>
      </c>
      <c r="I30" s="62">
        <v>211.94888</v>
      </c>
      <c r="J30" s="62">
        <v>214.51291000000001</v>
      </c>
      <c r="K30" s="62">
        <v>204.99673000000001</v>
      </c>
      <c r="L30" s="62">
        <v>221.39980163744931</v>
      </c>
      <c r="M30" s="62">
        <v>214.53119937094201</v>
      </c>
      <c r="N30" s="62">
        <v>211.5234681370095</v>
      </c>
      <c r="O30" s="62">
        <v>206.35079082471259</v>
      </c>
      <c r="P30" s="62">
        <v>210.83002299072865</v>
      </c>
      <c r="Q30" s="62">
        <v>207.65444538348081</v>
      </c>
    </row>
    <row r="32" spans="1:17" x14ac:dyDescent="0.25">
      <c r="A32" s="31" t="s">
        <v>63</v>
      </c>
      <c r="B32" s="70">
        <v>732.79989215674118</v>
      </c>
      <c r="C32" s="70">
        <v>731.97379983740404</v>
      </c>
      <c r="D32" s="70">
        <v>756.66449967051608</v>
      </c>
      <c r="E32" s="70">
        <v>823.03862170420814</v>
      </c>
      <c r="F32" s="70">
        <v>735.467205090672</v>
      </c>
      <c r="G32" s="70">
        <v>641.22427932511755</v>
      </c>
      <c r="H32" s="70">
        <v>572.42051703835205</v>
      </c>
      <c r="I32" s="70">
        <v>492.98854840131605</v>
      </c>
      <c r="J32" s="70">
        <v>462.68520669774011</v>
      </c>
      <c r="K32" s="70">
        <v>465.82387715674804</v>
      </c>
      <c r="L32" s="70">
        <v>467.9892516697285</v>
      </c>
      <c r="M32" s="70">
        <v>457.10157361244808</v>
      </c>
      <c r="N32" s="70">
        <v>447.15640688697385</v>
      </c>
      <c r="O32" s="70">
        <v>397.71440214579036</v>
      </c>
      <c r="P32" s="70">
        <v>379.49076189512107</v>
      </c>
      <c r="Q32" s="70">
        <v>349.66837243047291</v>
      </c>
    </row>
    <row r="34" spans="1:17" x14ac:dyDescent="0.25">
      <c r="A34" s="184" t="s">
        <v>252</v>
      </c>
      <c r="B34" s="190">
        <f t="shared" ref="B34:Q34" si="2">IF(B$12=0,"",B$12/B$3*1000)</f>
        <v>123.48011927543347</v>
      </c>
      <c r="C34" s="190">
        <f t="shared" si="2"/>
        <v>119.50349305855963</v>
      </c>
      <c r="D34" s="190">
        <f t="shared" si="2"/>
        <v>113.06257182507717</v>
      </c>
      <c r="E34" s="190">
        <f t="shared" si="2"/>
        <v>117.3751232169102</v>
      </c>
      <c r="F34" s="190">
        <f t="shared" si="2"/>
        <v>111.63135018820992</v>
      </c>
      <c r="G34" s="190">
        <f t="shared" si="2"/>
        <v>105.07590750933673</v>
      </c>
      <c r="H34" s="190">
        <f t="shared" si="2"/>
        <v>97.702601194464975</v>
      </c>
      <c r="I34" s="190">
        <f t="shared" si="2"/>
        <v>97.495982882198803</v>
      </c>
      <c r="J34" s="190">
        <f t="shared" si="2"/>
        <v>101.78820334792712</v>
      </c>
      <c r="K34" s="190">
        <f t="shared" si="2"/>
        <v>98.781955141397745</v>
      </c>
      <c r="L34" s="190">
        <f t="shared" si="2"/>
        <v>100.92135891237503</v>
      </c>
      <c r="M34" s="190">
        <f t="shared" si="2"/>
        <v>96.238468570376824</v>
      </c>
      <c r="N34" s="190">
        <f t="shared" si="2"/>
        <v>99.828976223861616</v>
      </c>
      <c r="O34" s="190">
        <f t="shared" si="2"/>
        <v>89.698047287180472</v>
      </c>
      <c r="P34" s="190">
        <f t="shared" si="2"/>
        <v>86.36124076130929</v>
      </c>
      <c r="Q34" s="190">
        <f t="shared" si="2"/>
        <v>85.04893346042347</v>
      </c>
    </row>
    <row r="35" spans="1:17" x14ac:dyDescent="0.25">
      <c r="A35" s="286" t="s">
        <v>251</v>
      </c>
      <c r="B35" s="285">
        <f t="shared" ref="B35:Q35" si="3">IF(B$12=0,"",B$12/B$5*1000)</f>
        <v>137.01642910967226</v>
      </c>
      <c r="C35" s="285">
        <f t="shared" si="3"/>
        <v>136.92912352641667</v>
      </c>
      <c r="D35" s="285">
        <f t="shared" si="3"/>
        <v>137.67777422020416</v>
      </c>
      <c r="E35" s="285">
        <f t="shared" si="3"/>
        <v>138.85342047992981</v>
      </c>
      <c r="F35" s="285">
        <f t="shared" si="3"/>
        <v>137.81453454675747</v>
      </c>
      <c r="G35" s="285">
        <f t="shared" si="3"/>
        <v>136.97050117589717</v>
      </c>
      <c r="H35" s="285">
        <f t="shared" si="3"/>
        <v>133.91881338221535</v>
      </c>
      <c r="I35" s="285">
        <f t="shared" si="3"/>
        <v>133.10136116147055</v>
      </c>
      <c r="J35" s="285">
        <f t="shared" si="3"/>
        <v>132.88897463594643</v>
      </c>
      <c r="K35" s="285">
        <f t="shared" si="3"/>
        <v>125.84967627391966</v>
      </c>
      <c r="L35" s="285">
        <f t="shared" si="3"/>
        <v>122.04281622900409</v>
      </c>
      <c r="M35" s="285">
        <f t="shared" si="3"/>
        <v>115.34561114765152</v>
      </c>
      <c r="N35" s="285">
        <f t="shared" si="3"/>
        <v>115.49557033975631</v>
      </c>
      <c r="O35" s="285">
        <f t="shared" si="3"/>
        <v>111.79406928124318</v>
      </c>
      <c r="P35" s="285">
        <f t="shared" si="3"/>
        <v>110.10544737769551</v>
      </c>
      <c r="Q35" s="285">
        <f t="shared" si="3"/>
        <v>103.41992929676731</v>
      </c>
    </row>
    <row r="36" spans="1:17" x14ac:dyDescent="0.25">
      <c r="A36" s="286" t="s">
        <v>250</v>
      </c>
      <c r="B36" s="285">
        <f>IF(FBT_ued!B$5=0,"",FBT_ued!B$5/B$5*1000)</f>
        <v>54.152162027418179</v>
      </c>
      <c r="C36" s="285">
        <f>IF(FBT_ued!C$5=0,"",FBT_ued!C$5/C$5*1000)</f>
        <v>54.152162027418179</v>
      </c>
      <c r="D36" s="285">
        <f>IF(FBT_ued!D$5=0,"",FBT_ued!D$5/D$5*1000)</f>
        <v>54.152162027418186</v>
      </c>
      <c r="E36" s="285">
        <f>IF(FBT_ued!E$5=0,"",FBT_ued!E$5/E$5*1000)</f>
        <v>54.152162027418186</v>
      </c>
      <c r="F36" s="285">
        <f>IF(FBT_ued!F$5=0,"",FBT_ued!F$5/F$5*1000)</f>
        <v>54.152162027418186</v>
      </c>
      <c r="G36" s="285">
        <f>IF(FBT_ued!G$5=0,"",FBT_ued!G$5/G$5*1000)</f>
        <v>54.152162027418179</v>
      </c>
      <c r="H36" s="285">
        <f>IF(FBT_ued!H$5=0,"",FBT_ued!H$5/H$5*1000)</f>
        <v>54.152162027418179</v>
      </c>
      <c r="I36" s="285">
        <f>IF(FBT_ued!I$5=0,"",FBT_ued!I$5/I$5*1000)</f>
        <v>54.152162027418179</v>
      </c>
      <c r="J36" s="285">
        <f>IF(FBT_ued!J$5=0,"",FBT_ued!J$5/J$5*1000)</f>
        <v>54.152162027418186</v>
      </c>
      <c r="K36" s="285">
        <f>IF(FBT_ued!K$5=0,"",FBT_ued!K$5/K$5*1000)</f>
        <v>54.152162027418179</v>
      </c>
      <c r="L36" s="285">
        <f>IF(FBT_ued!L$5=0,"",FBT_ued!L$5/L$5*1000)</f>
        <v>54.152162027418179</v>
      </c>
      <c r="M36" s="285">
        <f>IF(FBT_ued!M$5=0,"",FBT_ued!M$5/M$5*1000)</f>
        <v>54.152162027418179</v>
      </c>
      <c r="N36" s="285">
        <f>IF(FBT_ued!N$5=0,"",FBT_ued!N$5/N$5*1000)</f>
        <v>54.152162027418186</v>
      </c>
      <c r="O36" s="285">
        <f>IF(FBT_ued!O$5=0,"",FBT_ued!O$5/O$5*1000)</f>
        <v>54.152162027418179</v>
      </c>
      <c r="P36" s="285">
        <f>IF(FBT_ued!P$5=0,"",FBT_ued!P$5/P$5*1000)</f>
        <v>54.152162027418179</v>
      </c>
      <c r="Q36" s="285">
        <f>IF(FBT_ued!Q$5=0,"",FBT_ued!Q$5/Q$5*1000)</f>
        <v>54.152162027418179</v>
      </c>
    </row>
    <row r="37" spans="1:17" x14ac:dyDescent="0.25">
      <c r="A37" s="284" t="s">
        <v>60</v>
      </c>
      <c r="B37" s="283">
        <f t="shared" ref="B37:Q37" si="4">IF(B$12=0,"",B$32/B$12)</f>
        <v>1.4167767706602648</v>
      </c>
      <c r="C37" s="283">
        <f t="shared" si="4"/>
        <v>1.4443904090965993</v>
      </c>
      <c r="D37" s="283">
        <f t="shared" si="4"/>
        <v>1.509863952162656</v>
      </c>
      <c r="E37" s="283">
        <f t="shared" si="4"/>
        <v>1.6327148115024146</v>
      </c>
      <c r="F37" s="283">
        <f t="shared" si="4"/>
        <v>1.5344804367880454</v>
      </c>
      <c r="G37" s="283">
        <f t="shared" si="4"/>
        <v>1.4603524564404342</v>
      </c>
      <c r="H37" s="283">
        <f t="shared" si="4"/>
        <v>1.3541580993845734</v>
      </c>
      <c r="I37" s="283">
        <f t="shared" si="4"/>
        <v>1.2318454087588293</v>
      </c>
      <c r="J37" s="283">
        <f t="shared" si="4"/>
        <v>1.1523801250930068</v>
      </c>
      <c r="K37" s="283">
        <f t="shared" si="4"/>
        <v>1.1750457127036087</v>
      </c>
      <c r="L37" s="283">
        <f t="shared" si="4"/>
        <v>1.1239983420837054</v>
      </c>
      <c r="M37" s="283">
        <f t="shared" si="4"/>
        <v>1.1321448171283828</v>
      </c>
      <c r="N37" s="283">
        <f t="shared" si="4"/>
        <v>1.12073134296323</v>
      </c>
      <c r="O37" s="283">
        <f t="shared" si="4"/>
        <v>1.0571121784030613</v>
      </c>
      <c r="P37" s="283">
        <f t="shared" si="4"/>
        <v>1.0686098124198982</v>
      </c>
      <c r="Q37" s="283">
        <f t="shared" si="4"/>
        <v>0.97217574890553127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theme="6" tint="0.59999389629810485"/>
    <pageSetUpPr fitToPage="1"/>
  </sheetPr>
  <dimension ref="A1:Q1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89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</row>
    <row r="5" spans="1:17" ht="12.75" x14ac:dyDescent="0.25">
      <c r="A5" s="97" t="s">
        <v>8</v>
      </c>
      <c r="B5" s="96">
        <v>517.23031272967035</v>
      </c>
      <c r="C5" s="96">
        <v>506.77004999999991</v>
      </c>
      <c r="D5" s="96">
        <v>501.14747</v>
      </c>
      <c r="E5" s="96">
        <v>504.09208999999998</v>
      </c>
      <c r="F5" s="96">
        <v>479.29395999999997</v>
      </c>
      <c r="G5" s="96">
        <v>439.08871211000849</v>
      </c>
      <c r="H5" s="96">
        <v>422.71320999999995</v>
      </c>
      <c r="I5" s="96">
        <v>400.20326</v>
      </c>
      <c r="J5" s="96">
        <v>401.50398000000007</v>
      </c>
      <c r="K5" s="96">
        <v>396.43043</v>
      </c>
      <c r="L5" s="96">
        <v>416.36115832889436</v>
      </c>
      <c r="M5" s="96">
        <v>403.74832503482963</v>
      </c>
      <c r="N5" s="96">
        <v>398.98625990479206</v>
      </c>
      <c r="O5" s="96">
        <v>376.2272446303686</v>
      </c>
      <c r="P5" s="96">
        <v>355.12565717111761</v>
      </c>
      <c r="Q5" s="96">
        <v>359.67609027907469</v>
      </c>
    </row>
    <row r="6" spans="1:17" x14ac:dyDescent="0.25">
      <c r="A6" s="132" t="s">
        <v>83</v>
      </c>
      <c r="B6" s="160">
        <v>8.1311988620050393</v>
      </c>
      <c r="C6" s="160">
        <v>7.9667566893201149</v>
      </c>
      <c r="D6" s="160">
        <v>7.8783660537128268</v>
      </c>
      <c r="E6" s="160">
        <v>7.9246574063342097</v>
      </c>
      <c r="F6" s="160">
        <v>7.5348145810525464</v>
      </c>
      <c r="G6" s="160">
        <v>6.902761783983415</v>
      </c>
      <c r="H6" s="160">
        <v>6.6453281787893319</v>
      </c>
      <c r="I6" s="160">
        <v>6.2914570399192247</v>
      </c>
      <c r="J6" s="160">
        <v>6.3119052091844221</v>
      </c>
      <c r="K6" s="160">
        <v>6.2321456843247738</v>
      </c>
      <c r="L6" s="160">
        <v>6.5454697713288139</v>
      </c>
      <c r="M6" s="160">
        <v>6.3471877812688842</v>
      </c>
      <c r="N6" s="160">
        <v>6.2723250023226829</v>
      </c>
      <c r="O6" s="160">
        <v>5.914538394412741</v>
      </c>
      <c r="P6" s="160">
        <v>5.5828076359627081</v>
      </c>
      <c r="Q6" s="160">
        <v>5.654343421082844</v>
      </c>
    </row>
    <row r="7" spans="1:17" x14ac:dyDescent="0.25">
      <c r="A7" s="76" t="s">
        <v>82</v>
      </c>
      <c r="B7" s="159">
        <v>9.4863986723392131</v>
      </c>
      <c r="C7" s="159">
        <v>9.2945494708734682</v>
      </c>
      <c r="D7" s="159">
        <v>9.1914270626649657</v>
      </c>
      <c r="E7" s="159">
        <v>9.2454336407232454</v>
      </c>
      <c r="F7" s="159">
        <v>8.7906170112279725</v>
      </c>
      <c r="G7" s="159">
        <v>8.0532220813139848</v>
      </c>
      <c r="H7" s="159">
        <v>7.7528828752542216</v>
      </c>
      <c r="I7" s="159">
        <v>7.3400332132390957</v>
      </c>
      <c r="J7" s="159">
        <v>7.3638894107151591</v>
      </c>
      <c r="K7" s="159">
        <v>7.2708366317122364</v>
      </c>
      <c r="L7" s="159">
        <v>7.6363813998836161</v>
      </c>
      <c r="M7" s="159">
        <v>7.4050524114803649</v>
      </c>
      <c r="N7" s="159">
        <v>7.3177125027097967</v>
      </c>
      <c r="O7" s="159">
        <v>6.9002947934815317</v>
      </c>
      <c r="P7" s="159">
        <v>6.5132755752898266</v>
      </c>
      <c r="Q7" s="159">
        <v>6.5967339912633189</v>
      </c>
    </row>
    <row r="8" spans="1:17" x14ac:dyDescent="0.25">
      <c r="A8" s="76" t="s">
        <v>81</v>
      </c>
      <c r="B8" s="159">
        <v>21.68319696534677</v>
      </c>
      <c r="C8" s="159">
        <v>21.244684504853637</v>
      </c>
      <c r="D8" s="159">
        <v>21.008976143234204</v>
      </c>
      <c r="E8" s="159">
        <v>21.132419750224557</v>
      </c>
      <c r="F8" s="159">
        <v>20.092838882806792</v>
      </c>
      <c r="G8" s="159">
        <v>18.407364757289105</v>
      </c>
      <c r="H8" s="159">
        <v>17.720875143438217</v>
      </c>
      <c r="I8" s="159">
        <v>16.77721877311793</v>
      </c>
      <c r="J8" s="159">
        <v>16.831747224491792</v>
      </c>
      <c r="K8" s="159">
        <v>16.619055158199394</v>
      </c>
      <c r="L8" s="159">
        <v>17.454586056876835</v>
      </c>
      <c r="M8" s="159">
        <v>16.925834083383688</v>
      </c>
      <c r="N8" s="159">
        <v>16.726200006193821</v>
      </c>
      <c r="O8" s="159">
        <v>15.772102385100643</v>
      </c>
      <c r="P8" s="159">
        <v>14.887487029233887</v>
      </c>
      <c r="Q8" s="159">
        <v>15.078249122887584</v>
      </c>
    </row>
    <row r="9" spans="1:17" x14ac:dyDescent="0.25">
      <c r="A9" s="76" t="s">
        <v>80</v>
      </c>
      <c r="B9" s="159">
        <v>16.262397724010079</v>
      </c>
      <c r="C9" s="159">
        <v>15.93351337864023</v>
      </c>
      <c r="D9" s="159">
        <v>15.756732107425654</v>
      </c>
      <c r="E9" s="159">
        <v>15.849314812668419</v>
      </c>
      <c r="F9" s="159">
        <v>15.069629162105093</v>
      </c>
      <c r="G9" s="159">
        <v>13.80552356796683</v>
      </c>
      <c r="H9" s="159">
        <v>13.290656357578664</v>
      </c>
      <c r="I9" s="159">
        <v>12.582914079838449</v>
      </c>
      <c r="J9" s="159">
        <v>12.623810418368844</v>
      </c>
      <c r="K9" s="159">
        <v>12.464291368649548</v>
      </c>
      <c r="L9" s="159">
        <v>13.090939542657628</v>
      </c>
      <c r="M9" s="159">
        <v>12.694375562537768</v>
      </c>
      <c r="N9" s="159">
        <v>12.544650004645366</v>
      </c>
      <c r="O9" s="159">
        <v>11.829076788825482</v>
      </c>
      <c r="P9" s="159">
        <v>11.165615271925416</v>
      </c>
      <c r="Q9" s="159">
        <v>11.308686842165688</v>
      </c>
    </row>
    <row r="10" spans="1:17" x14ac:dyDescent="0.25">
      <c r="A10" s="129" t="s">
        <v>79</v>
      </c>
      <c r="B10" s="158">
        <v>10.841598482673383</v>
      </c>
      <c r="C10" s="158">
        <v>10.622342252426819</v>
      </c>
      <c r="D10" s="158">
        <v>10.504488071617102</v>
      </c>
      <c r="E10" s="158">
        <v>10.566209875112278</v>
      </c>
      <c r="F10" s="158">
        <v>10.046419441403396</v>
      </c>
      <c r="G10" s="158">
        <v>9.2036823786445527</v>
      </c>
      <c r="H10" s="158">
        <v>8.8604375717191086</v>
      </c>
      <c r="I10" s="158">
        <v>8.388609386558965</v>
      </c>
      <c r="J10" s="158">
        <v>8.4158736122458961</v>
      </c>
      <c r="K10" s="158">
        <v>8.3095275790996972</v>
      </c>
      <c r="L10" s="158">
        <v>8.7272930284384174</v>
      </c>
      <c r="M10" s="158">
        <v>8.4629170416918438</v>
      </c>
      <c r="N10" s="158">
        <v>8.3631000030969105</v>
      </c>
      <c r="O10" s="158">
        <v>7.8860511925503216</v>
      </c>
      <c r="P10" s="158">
        <v>7.4437435146169433</v>
      </c>
      <c r="Q10" s="158">
        <v>7.5391245614437921</v>
      </c>
    </row>
    <row r="11" spans="1:17" x14ac:dyDescent="0.25">
      <c r="A11" s="92" t="s">
        <v>125</v>
      </c>
      <c r="B11" s="91">
        <v>2.1683196965346769</v>
      </c>
      <c r="C11" s="91">
        <v>2.1244684504853639</v>
      </c>
      <c r="D11" s="91">
        <v>2.1008976143234204</v>
      </c>
      <c r="E11" s="91">
        <v>1.3715020580322559</v>
      </c>
      <c r="F11" s="91">
        <v>0</v>
      </c>
      <c r="G11" s="91">
        <v>1.0780713371962207</v>
      </c>
      <c r="H11" s="91">
        <v>1.7720875143438217</v>
      </c>
      <c r="I11" s="91">
        <v>1.677721877311793</v>
      </c>
      <c r="J11" s="91">
        <v>1.6831747224491793</v>
      </c>
      <c r="K11" s="91">
        <v>1.6619055158199396</v>
      </c>
      <c r="L11" s="91">
        <v>1.5471323123503709</v>
      </c>
      <c r="M11" s="91">
        <v>0.21235123431045011</v>
      </c>
      <c r="N11" s="91">
        <v>1.3222471255664772</v>
      </c>
      <c r="O11" s="91">
        <v>1.1751468296078826</v>
      </c>
      <c r="P11" s="91">
        <v>0</v>
      </c>
      <c r="Q11" s="91">
        <v>0.71179461533561295</v>
      </c>
    </row>
    <row r="12" spans="1:17" x14ac:dyDescent="0.25">
      <c r="A12" s="92" t="s">
        <v>26</v>
      </c>
      <c r="B12" s="91">
        <v>3.2524795448020156</v>
      </c>
      <c r="C12" s="91">
        <v>3.1867026757280454</v>
      </c>
      <c r="D12" s="91">
        <v>2.5476210175587823</v>
      </c>
      <c r="E12" s="91">
        <v>0</v>
      </c>
      <c r="F12" s="91">
        <v>0</v>
      </c>
      <c r="G12" s="91">
        <v>0</v>
      </c>
      <c r="H12" s="91">
        <v>2.6581312715157326</v>
      </c>
      <c r="I12" s="91">
        <v>2.5165828159676895</v>
      </c>
      <c r="J12" s="91">
        <v>2.5247620836737688</v>
      </c>
      <c r="K12" s="91">
        <v>2.492858273729909</v>
      </c>
      <c r="L12" s="91">
        <v>2.2373987436901928</v>
      </c>
      <c r="M12" s="91">
        <v>0</v>
      </c>
      <c r="N12" s="91">
        <v>2.3472512419717475</v>
      </c>
      <c r="O12" s="91">
        <v>2.0064068832463988</v>
      </c>
      <c r="P12" s="91">
        <v>0</v>
      </c>
      <c r="Q12" s="91">
        <v>0.21444505947047787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5.4207992413366917</v>
      </c>
      <c r="C14" s="157">
        <v>5.3111711262134103</v>
      </c>
      <c r="D14" s="157">
        <v>5.8559694397348991</v>
      </c>
      <c r="E14" s="157">
        <v>9.1947078170800225</v>
      </c>
      <c r="F14" s="157">
        <v>10.046419441403396</v>
      </c>
      <c r="G14" s="157">
        <v>8.125611041448332</v>
      </c>
      <c r="H14" s="157">
        <v>4.4302187858595543</v>
      </c>
      <c r="I14" s="157">
        <v>4.1943046932794825</v>
      </c>
      <c r="J14" s="157">
        <v>4.2079368061229481</v>
      </c>
      <c r="K14" s="157">
        <v>4.1547637895498486</v>
      </c>
      <c r="L14" s="157">
        <v>4.9427619723978538</v>
      </c>
      <c r="M14" s="157">
        <v>8.2505658073813937</v>
      </c>
      <c r="N14" s="157">
        <v>4.6936016355586858</v>
      </c>
      <c r="O14" s="157">
        <v>4.7044974796960402</v>
      </c>
      <c r="P14" s="157">
        <v>7.4437435146169433</v>
      </c>
      <c r="Q14" s="157">
        <v>6.6128848866377012</v>
      </c>
    </row>
    <row r="15" spans="1:17" x14ac:dyDescent="0.25">
      <c r="A15" s="156" t="s">
        <v>263</v>
      </c>
      <c r="B15" s="204">
        <v>30.825676719541594</v>
      </c>
      <c r="C15" s="204">
        <v>30.202270338727224</v>
      </c>
      <c r="D15" s="204">
        <v>29.867178158040698</v>
      </c>
      <c r="E15" s="204">
        <v>30.042670394183741</v>
      </c>
      <c r="F15" s="204">
        <v>28.564761772403706</v>
      </c>
      <c r="G15" s="204">
        <v>26.16862615663662</v>
      </c>
      <c r="H15" s="204">
        <v>25.192685803297124</v>
      </c>
      <c r="I15" s="204">
        <v>23.851147179988121</v>
      </c>
      <c r="J15" s="204">
        <v>23.928666948717527</v>
      </c>
      <c r="K15" s="204">
        <v>23.626295629265936</v>
      </c>
      <c r="L15" s="204">
        <v>24.81411887382626</v>
      </c>
      <c r="M15" s="204">
        <v>24.062424489194328</v>
      </c>
      <c r="N15" s="204">
        <v>23.778616915269975</v>
      </c>
      <c r="O15" s="204">
        <v>22.422234603487031</v>
      </c>
      <c r="P15" s="204">
        <v>21.1646309842112</v>
      </c>
      <c r="Q15" s="204">
        <v>21.435825801041464</v>
      </c>
    </row>
    <row r="16" spans="1:17" x14ac:dyDescent="0.25">
      <c r="A16" s="152" t="s">
        <v>277</v>
      </c>
      <c r="B16" s="264">
        <v>4.6238515079312386</v>
      </c>
      <c r="C16" s="264">
        <v>4.5303405508090817</v>
      </c>
      <c r="D16" s="264">
        <v>4.4800767237061043</v>
      </c>
      <c r="E16" s="264">
        <v>4.5064005591275631</v>
      </c>
      <c r="F16" s="264">
        <v>4.2847142658605577</v>
      </c>
      <c r="G16" s="264">
        <v>3.9252939234954951</v>
      </c>
      <c r="H16" s="264">
        <v>3.7789028704945693</v>
      </c>
      <c r="I16" s="264">
        <v>3.5776720769982191</v>
      </c>
      <c r="J16" s="264">
        <v>3.5893000423076309</v>
      </c>
      <c r="K16" s="264">
        <v>3.5439443443898919</v>
      </c>
      <c r="L16" s="264">
        <v>3.7221178310739416</v>
      </c>
      <c r="M16" s="264">
        <v>3.6093636733791499</v>
      </c>
      <c r="N16" s="264">
        <v>3.5667925372904956</v>
      </c>
      <c r="O16" s="264">
        <v>3.3633351905230562</v>
      </c>
      <c r="P16" s="264">
        <v>3.1746946476316822</v>
      </c>
      <c r="Q16" s="264">
        <v>3.2153738701562204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2.6502553710971943</v>
      </c>
      <c r="C18" s="83">
        <v>3.4792062551245659</v>
      </c>
      <c r="D18" s="83">
        <v>4.3849654404979539</v>
      </c>
      <c r="E18" s="83">
        <v>4.5064005591275631</v>
      </c>
      <c r="F18" s="83">
        <v>4.2847142658605577</v>
      </c>
      <c r="G18" s="83">
        <v>3.9252939234954951</v>
      </c>
      <c r="H18" s="83">
        <v>2.9815550259686772</v>
      </c>
      <c r="I18" s="83">
        <v>3.3165607682486606</v>
      </c>
      <c r="J18" s="83">
        <v>3.1495493642936783</v>
      </c>
      <c r="K18" s="83">
        <v>2.9833203881577686</v>
      </c>
      <c r="L18" s="83">
        <v>3.7221178310739416</v>
      </c>
      <c r="M18" s="83">
        <v>3.6093636733791499</v>
      </c>
      <c r="N18" s="83">
        <v>3.5667925372904956</v>
      </c>
      <c r="O18" s="83">
        <v>3.3633351905230562</v>
      </c>
      <c r="P18" s="83">
        <v>3.1746946476316822</v>
      </c>
      <c r="Q18" s="83">
        <v>3.2153738701562204</v>
      </c>
    </row>
    <row r="19" spans="1:17" x14ac:dyDescent="0.25">
      <c r="A19" s="154" t="s">
        <v>125</v>
      </c>
      <c r="B19" s="83">
        <v>0.62418346498469301</v>
      </c>
      <c r="C19" s="83">
        <v>0.51242141803902674</v>
      </c>
      <c r="D19" s="83">
        <v>9.5111283208150432E-2</v>
      </c>
      <c r="E19" s="83">
        <v>0</v>
      </c>
      <c r="F19" s="83">
        <v>0</v>
      </c>
      <c r="G19" s="83">
        <v>0</v>
      </c>
      <c r="H19" s="83">
        <v>0.21891216577665865</v>
      </c>
      <c r="I19" s="83">
        <v>9.5473585822351992E-2</v>
      </c>
      <c r="J19" s="83">
        <v>0.14091113821279927</v>
      </c>
      <c r="K19" s="83">
        <v>0.17148977027540488</v>
      </c>
      <c r="L19" s="83">
        <v>0</v>
      </c>
      <c r="M19" s="83">
        <v>0</v>
      </c>
      <c r="N19" s="83">
        <v>0</v>
      </c>
      <c r="O19" s="83">
        <v>0</v>
      </c>
      <c r="P19" s="83">
        <v>0</v>
      </c>
      <c r="Q19" s="83">
        <v>0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1.3494126718493509</v>
      </c>
      <c r="C21" s="83">
        <v>0.53871287764548881</v>
      </c>
      <c r="D21" s="83">
        <v>0</v>
      </c>
      <c r="E21" s="83">
        <v>0</v>
      </c>
      <c r="F21" s="83">
        <v>0</v>
      </c>
      <c r="G21" s="83">
        <v>0</v>
      </c>
      <c r="H21" s="83">
        <v>0.57843567874923363</v>
      </c>
      <c r="I21" s="83">
        <v>0.16563772292720652</v>
      </c>
      <c r="J21" s="83">
        <v>0.2988395398011533</v>
      </c>
      <c r="K21" s="83">
        <v>0.38913418595671828</v>
      </c>
      <c r="L21" s="83">
        <v>0</v>
      </c>
      <c r="M21" s="83">
        <v>0</v>
      </c>
      <c r="N21" s="83">
        <v>0</v>
      </c>
      <c r="O21" s="83">
        <v>0</v>
      </c>
      <c r="P21" s="83">
        <v>0</v>
      </c>
      <c r="Q21" s="83">
        <v>0</v>
      </c>
    </row>
    <row r="22" spans="1:17" x14ac:dyDescent="0.25">
      <c r="A22" s="152" t="s">
        <v>276</v>
      </c>
      <c r="B22" s="264">
        <v>26.156171643086935</v>
      </c>
      <c r="C22" s="264">
        <v>25.627199499236504</v>
      </c>
      <c r="D22" s="264">
        <v>25.343591895715623</v>
      </c>
      <c r="E22" s="264">
        <v>25.496469841185927</v>
      </c>
      <c r="F22" s="264">
        <v>24.243770259092194</v>
      </c>
      <c r="G22" s="264">
        <v>22.20880439231756</v>
      </c>
      <c r="H22" s="264">
        <v>21.376471959289336</v>
      </c>
      <c r="I22" s="264">
        <v>20.238150980439382</v>
      </c>
      <c r="J22" s="264">
        <v>20.303927975217679</v>
      </c>
      <c r="K22" s="264">
        <v>20.047360172879415</v>
      </c>
      <c r="L22" s="264">
        <v>21.055945674515311</v>
      </c>
      <c r="M22" s="264">
        <v>20.422246715232728</v>
      </c>
      <c r="N22" s="264">
        <v>20.177222136456042</v>
      </c>
      <c r="O22" s="264">
        <v>19.026605310562122</v>
      </c>
      <c r="P22" s="264">
        <v>17.963057255229572</v>
      </c>
      <c r="Q22" s="264">
        <v>18.192116944508154</v>
      </c>
    </row>
    <row r="23" spans="1:17" x14ac:dyDescent="0.25">
      <c r="A23" s="152" t="s">
        <v>275</v>
      </c>
      <c r="B23" s="264">
        <v>4.5653568523421811E-2</v>
      </c>
      <c r="C23" s="264">
        <v>4.4730288681639696E-2</v>
      </c>
      <c r="D23" s="264">
        <v>4.3509538618970334E-2</v>
      </c>
      <c r="E23" s="264">
        <v>3.979999387025196E-2</v>
      </c>
      <c r="F23" s="264">
        <v>3.6277247450952677E-2</v>
      </c>
      <c r="G23" s="264">
        <v>3.452784082356386E-2</v>
      </c>
      <c r="H23" s="264">
        <v>3.7310973513218798E-2</v>
      </c>
      <c r="I23" s="264">
        <v>3.5324122550520337E-2</v>
      </c>
      <c r="J23" s="264">
        <v>3.5438931192218803E-2</v>
      </c>
      <c r="K23" s="264">
        <v>3.499111199662755E-2</v>
      </c>
      <c r="L23" s="264">
        <v>3.6055368237008056E-2</v>
      </c>
      <c r="M23" s="264">
        <v>3.0814100582449377E-2</v>
      </c>
      <c r="N23" s="264">
        <v>3.4602241523438826E-2</v>
      </c>
      <c r="O23" s="264">
        <v>3.2294102401853625E-2</v>
      </c>
      <c r="P23" s="264">
        <v>2.6879081349948195E-2</v>
      </c>
      <c r="Q23" s="264">
        <v>2.8334986377089963E-2</v>
      </c>
    </row>
    <row r="24" spans="1:17" x14ac:dyDescent="0.25">
      <c r="A24" s="156" t="s">
        <v>262</v>
      </c>
      <c r="B24" s="204">
        <v>25.688063932951327</v>
      </c>
      <c r="C24" s="204">
        <v>25.168558615606027</v>
      </c>
      <c r="D24" s="204">
        <v>24.889315131700577</v>
      </c>
      <c r="E24" s="204">
        <v>25.035558661819781</v>
      </c>
      <c r="F24" s="204">
        <v>23.803968143669749</v>
      </c>
      <c r="G24" s="204">
        <v>21.807188463863856</v>
      </c>
      <c r="H24" s="204">
        <v>20.993904836080947</v>
      </c>
      <c r="I24" s="204">
        <v>19.875955983323436</v>
      </c>
      <c r="J24" s="204">
        <v>19.940555790597948</v>
      </c>
      <c r="K24" s="204">
        <v>19.688579691054951</v>
      </c>
      <c r="L24" s="204">
        <v>20.678432394855218</v>
      </c>
      <c r="M24" s="204">
        <v>20.052020407661946</v>
      </c>
      <c r="N24" s="204">
        <v>19.815514096058308</v>
      </c>
      <c r="O24" s="204">
        <v>18.685195502905863</v>
      </c>
      <c r="P24" s="204">
        <v>17.637192486842665</v>
      </c>
      <c r="Q24" s="204">
        <v>17.863188167534556</v>
      </c>
    </row>
    <row r="25" spans="1:17" x14ac:dyDescent="0.25">
      <c r="A25" s="152" t="s">
        <v>274</v>
      </c>
      <c r="B25" s="264">
        <v>13.845248708376833</v>
      </c>
      <c r="C25" s="264">
        <v>13.565247835491078</v>
      </c>
      <c r="D25" s="264">
        <v>14.018467716893213</v>
      </c>
      <c r="E25" s="264">
        <v>17.405166938332641</v>
      </c>
      <c r="F25" s="264">
        <v>17.85297610775233</v>
      </c>
      <c r="G25" s="264">
        <v>15.277320010701748</v>
      </c>
      <c r="H25" s="264">
        <v>11.315209841201167</v>
      </c>
      <c r="I25" s="264">
        <v>10.712662294213059</v>
      </c>
      <c r="J25" s="264">
        <v>10.747480036825495</v>
      </c>
      <c r="K25" s="264">
        <v>10.611670978741374</v>
      </c>
      <c r="L25" s="264">
        <v>11.724293240100817</v>
      </c>
      <c r="M25" s="264">
        <v>14.826664071435973</v>
      </c>
      <c r="N25" s="264">
        <v>11.192137204505434</v>
      </c>
      <c r="O25" s="264">
        <v>10.832342914325137</v>
      </c>
      <c r="P25" s="264">
        <v>13.227894365132018</v>
      </c>
      <c r="Q25" s="264">
        <v>12.471151450844825</v>
      </c>
    </row>
    <row r="26" spans="1:17" x14ac:dyDescent="0.25">
      <c r="A26" s="154" t="s">
        <v>33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 s="83">
        <v>0</v>
      </c>
      <c r="I26" s="83">
        <v>0</v>
      </c>
      <c r="J26" s="83">
        <v>0</v>
      </c>
      <c r="K26" s="83">
        <v>0</v>
      </c>
      <c r="L26" s="83">
        <v>0</v>
      </c>
      <c r="M26" s="83">
        <v>0</v>
      </c>
      <c r="N26" s="83">
        <v>0</v>
      </c>
      <c r="O26" s="83">
        <v>0</v>
      </c>
      <c r="P26" s="83">
        <v>0</v>
      </c>
      <c r="Q26" s="83">
        <v>0</v>
      </c>
    </row>
    <row r="27" spans="1:17" x14ac:dyDescent="0.25">
      <c r="A27" s="154" t="s">
        <v>30</v>
      </c>
      <c r="B27" s="83">
        <v>7.9356883954020487</v>
      </c>
      <c r="C27" s="83">
        <v>10.417825016074492</v>
      </c>
      <c r="D27" s="83">
        <v>13.720857980410225</v>
      </c>
      <c r="E27" s="83">
        <v>17.405166938332641</v>
      </c>
      <c r="F27" s="83">
        <v>17.85297610775233</v>
      </c>
      <c r="G27" s="83">
        <v>15.277320010701748</v>
      </c>
      <c r="H27" s="83">
        <v>8.9277025443917282</v>
      </c>
      <c r="I27" s="83">
        <v>9.9308138710951539</v>
      </c>
      <c r="J27" s="83">
        <v>9.4307298132646764</v>
      </c>
      <c r="K27" s="83">
        <v>8.9329885875370127</v>
      </c>
      <c r="L27" s="83">
        <v>11.724293240100817</v>
      </c>
      <c r="M27" s="83">
        <v>14.826664071435973</v>
      </c>
      <c r="N27" s="83">
        <v>11.192137204505434</v>
      </c>
      <c r="O27" s="83">
        <v>10.832342914325137</v>
      </c>
      <c r="P27" s="83">
        <v>13.227894365132018</v>
      </c>
      <c r="Q27" s="83">
        <v>12.471151450844825</v>
      </c>
    </row>
    <row r="28" spans="1:17" x14ac:dyDescent="0.25">
      <c r="A28" s="154" t="s">
        <v>125</v>
      </c>
      <c r="B28" s="83">
        <v>1.8689993174620809</v>
      </c>
      <c r="C28" s="83">
        <v>1.534349008414337</v>
      </c>
      <c r="D28" s="83">
        <v>0.29760973648298855</v>
      </c>
      <c r="E28" s="83">
        <v>0</v>
      </c>
      <c r="F28" s="83">
        <v>0</v>
      </c>
      <c r="G28" s="83">
        <v>0</v>
      </c>
      <c r="H28" s="83">
        <v>0.6554910717328184</v>
      </c>
      <c r="I28" s="83">
        <v>0.2858775932842248</v>
      </c>
      <c r="J28" s="83">
        <v>0.42193174910358167</v>
      </c>
      <c r="K28" s="83">
        <v>0.51349367866436568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29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26</v>
      </c>
      <c r="B30" s="83">
        <v>4.0405609955127026</v>
      </c>
      <c r="C30" s="83">
        <v>1.6130738110022498</v>
      </c>
      <c r="D30" s="83">
        <v>0</v>
      </c>
      <c r="E30" s="83">
        <v>0</v>
      </c>
      <c r="F30" s="83">
        <v>0</v>
      </c>
      <c r="G30" s="83">
        <v>0</v>
      </c>
      <c r="H30" s="83">
        <v>1.7320162250766193</v>
      </c>
      <c r="I30" s="83">
        <v>0.49597082983368079</v>
      </c>
      <c r="J30" s="83">
        <v>0.89481847445723761</v>
      </c>
      <c r="K30" s="83">
        <v>1.1651887125399953</v>
      </c>
      <c r="L30" s="83">
        <v>0</v>
      </c>
      <c r="M30" s="83">
        <v>0</v>
      </c>
      <c r="N30" s="83">
        <v>0</v>
      </c>
      <c r="O30" s="83">
        <v>0</v>
      </c>
      <c r="P30" s="83">
        <v>0</v>
      </c>
      <c r="Q30" s="83">
        <v>0</v>
      </c>
    </row>
    <row r="31" spans="1:17" x14ac:dyDescent="0.25">
      <c r="A31" s="152" t="s">
        <v>273</v>
      </c>
      <c r="B31" s="264">
        <v>11.660200950480807</v>
      </c>
      <c r="C31" s="264">
        <v>11.42438962538839</v>
      </c>
      <c r="D31" s="264">
        <v>10.696809260331486</v>
      </c>
      <c r="E31" s="264">
        <v>7.4711917480061318</v>
      </c>
      <c r="F31" s="264">
        <v>5.8058830461136122</v>
      </c>
      <c r="G31" s="264">
        <v>6.3917570898678502</v>
      </c>
      <c r="H31" s="264">
        <v>9.5294511008269023</v>
      </c>
      <c r="I31" s="264">
        <v>9.0219971989082968</v>
      </c>
      <c r="J31" s="264">
        <v>9.0513200290035787</v>
      </c>
      <c r="K31" s="264">
        <v>8.9369442643270673</v>
      </c>
      <c r="L31" s="264">
        <v>8.8099176818063683</v>
      </c>
      <c r="M31" s="264">
        <v>5.1020999338961737</v>
      </c>
      <c r="N31" s="264">
        <v>8.4849679254591202</v>
      </c>
      <c r="O31" s="264">
        <v>7.7236761789733128</v>
      </c>
      <c r="P31" s="264">
        <v>4.3017817963108556</v>
      </c>
      <c r="Q31" s="264">
        <v>5.2786967711813713</v>
      </c>
    </row>
    <row r="32" spans="1:17" x14ac:dyDescent="0.25">
      <c r="A32" s="152" t="s">
        <v>272</v>
      </c>
      <c r="B32" s="264">
        <v>0.1826142740936873</v>
      </c>
      <c r="C32" s="264">
        <v>0.17892115472655887</v>
      </c>
      <c r="D32" s="264">
        <v>0.17403815447588145</v>
      </c>
      <c r="E32" s="264">
        <v>0.15919997548100795</v>
      </c>
      <c r="F32" s="264">
        <v>0.14510898980381076</v>
      </c>
      <c r="G32" s="264">
        <v>0.13811136329425552</v>
      </c>
      <c r="H32" s="264">
        <v>0.14924389405287519</v>
      </c>
      <c r="I32" s="264">
        <v>0.14129649020208135</v>
      </c>
      <c r="J32" s="264">
        <v>0.1417557247688753</v>
      </c>
      <c r="K32" s="264">
        <v>0.1399644479865102</v>
      </c>
      <c r="L32" s="264">
        <v>0.14422147294803225</v>
      </c>
      <c r="M32" s="264">
        <v>0.12325640232979751</v>
      </c>
      <c r="N32" s="264">
        <v>0.1384089660937553</v>
      </c>
      <c r="O32" s="264">
        <v>0.12917640960741458</v>
      </c>
      <c r="P32" s="264">
        <v>0.10751632539979282</v>
      </c>
      <c r="Q32" s="264">
        <v>0.11333994550835989</v>
      </c>
    </row>
    <row r="33" spans="1:17" x14ac:dyDescent="0.25">
      <c r="A33" s="156" t="s">
        <v>261</v>
      </c>
      <c r="B33" s="204">
        <v>198.97160513686919</v>
      </c>
      <c r="C33" s="204">
        <v>201.76588569281054</v>
      </c>
      <c r="D33" s="204">
        <v>211.10749593148631</v>
      </c>
      <c r="E33" s="204">
        <v>231.99399748262303</v>
      </c>
      <c r="F33" s="204">
        <v>205.94170875504818</v>
      </c>
      <c r="G33" s="204">
        <v>177.89992535243834</v>
      </c>
      <c r="H33" s="204">
        <v>163.1157226993322</v>
      </c>
      <c r="I33" s="204">
        <v>140.86413814896193</v>
      </c>
      <c r="J33" s="204">
        <v>139.44680282847739</v>
      </c>
      <c r="K33" s="204">
        <v>144.49021944261767</v>
      </c>
      <c r="L33" s="204">
        <v>145.65777033239181</v>
      </c>
      <c r="M33" s="204">
        <v>141.4070934058993</v>
      </c>
      <c r="N33" s="204">
        <v>140.21666150855071</v>
      </c>
      <c r="O33" s="204">
        <v>125.32534216807755</v>
      </c>
      <c r="P33" s="204">
        <v>102.24327613401</v>
      </c>
      <c r="Q33" s="204">
        <v>109.43044534774123</v>
      </c>
    </row>
    <row r="34" spans="1:17" x14ac:dyDescent="0.25">
      <c r="A34" s="150" t="s">
        <v>33</v>
      </c>
      <c r="B34" s="87">
        <v>13.846648106286761</v>
      </c>
      <c r="C34" s="87">
        <v>3.0300601249690295</v>
      </c>
      <c r="D34" s="87">
        <v>3.0481731955440163</v>
      </c>
      <c r="E34" s="87">
        <v>2.4422599004458965</v>
      </c>
      <c r="F34" s="87">
        <v>1.7968846576517554</v>
      </c>
      <c r="G34" s="87">
        <v>1.833760884225081</v>
      </c>
      <c r="H34" s="87">
        <v>3.6422018479897895</v>
      </c>
      <c r="I34" s="87">
        <v>1.757921448928603</v>
      </c>
      <c r="J34" s="87">
        <v>2.9822877763941884</v>
      </c>
      <c r="K34" s="87">
        <v>2.3824074128087767</v>
      </c>
      <c r="L34" s="87">
        <v>1.803249186249916</v>
      </c>
      <c r="M34" s="87">
        <v>1.1953899835735182</v>
      </c>
      <c r="N34" s="87">
        <v>1.8042536649876892</v>
      </c>
      <c r="O34" s="87">
        <v>1.7923170603056102</v>
      </c>
      <c r="P34" s="87">
        <v>1.757211645059235</v>
      </c>
      <c r="Q34" s="87">
        <v>0</v>
      </c>
    </row>
    <row r="35" spans="1:17" x14ac:dyDescent="0.25">
      <c r="A35" s="150" t="s">
        <v>31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30</v>
      </c>
      <c r="B36" s="87">
        <v>0</v>
      </c>
      <c r="C36" s="87">
        <v>0</v>
      </c>
      <c r="D36" s="87">
        <v>0</v>
      </c>
      <c r="E36" s="87">
        <v>0.25839476052727067</v>
      </c>
      <c r="F36" s="87">
        <v>6.4896407659612017</v>
      </c>
      <c r="G36" s="87">
        <v>9.1131830069296552E-2</v>
      </c>
      <c r="H36" s="87">
        <v>2.5240377397841714E-14</v>
      </c>
      <c r="I36" s="87">
        <v>0</v>
      </c>
      <c r="J36" s="87">
        <v>0</v>
      </c>
      <c r="K36" s="87">
        <v>0</v>
      </c>
      <c r="L36" s="87">
        <v>2.4952617431306039E-14</v>
      </c>
      <c r="M36" s="87">
        <v>1.4959785397453877</v>
      </c>
      <c r="N36" s="87">
        <v>0</v>
      </c>
      <c r="O36" s="87">
        <v>0</v>
      </c>
      <c r="P36" s="87">
        <v>2.2984011011995089</v>
      </c>
      <c r="Q36" s="87">
        <v>0</v>
      </c>
    </row>
    <row r="37" spans="1:17" x14ac:dyDescent="0.25">
      <c r="A37" s="150" t="s">
        <v>125</v>
      </c>
      <c r="B37" s="87">
        <v>35.328267170495437</v>
      </c>
      <c r="C37" s="87">
        <v>50.762855531575475</v>
      </c>
      <c r="D37" s="87">
        <v>48.09166303231769</v>
      </c>
      <c r="E37" s="87">
        <v>54.389779836463127</v>
      </c>
      <c r="F37" s="87">
        <v>45.071443603811851</v>
      </c>
      <c r="G37" s="87">
        <v>39.294175239305623</v>
      </c>
      <c r="H37" s="87">
        <v>29.002295037868041</v>
      </c>
      <c r="I37" s="87">
        <v>27.680190349320142</v>
      </c>
      <c r="J37" s="87">
        <v>27.37552286081285</v>
      </c>
      <c r="K37" s="87">
        <v>28.25305218227</v>
      </c>
      <c r="L37" s="87">
        <v>26.526614106235183</v>
      </c>
      <c r="M37" s="87">
        <v>25.005209218191869</v>
      </c>
      <c r="N37" s="87">
        <v>23.132785213767985</v>
      </c>
      <c r="O37" s="87">
        <v>20.436893215239834</v>
      </c>
      <c r="P37" s="87">
        <v>18.406353305955321</v>
      </c>
      <c r="Q37" s="87">
        <v>21.461810230357411</v>
      </c>
    </row>
    <row r="38" spans="1:17" x14ac:dyDescent="0.25">
      <c r="A38" s="150" t="s">
        <v>29</v>
      </c>
      <c r="B38" s="87">
        <v>61.068884409790378</v>
      </c>
      <c r="C38" s="87">
        <v>57.878344760993734</v>
      </c>
      <c r="D38" s="87">
        <v>65.046843918583519</v>
      </c>
      <c r="E38" s="87">
        <v>78.595790173222554</v>
      </c>
      <c r="F38" s="87">
        <v>67.785791162987152</v>
      </c>
      <c r="G38" s="87">
        <v>54.588444038241299</v>
      </c>
      <c r="H38" s="87">
        <v>44.1071623329277</v>
      </c>
      <c r="I38" s="87">
        <v>35.236931540739647</v>
      </c>
      <c r="J38" s="87">
        <v>24.292594930091166</v>
      </c>
      <c r="K38" s="87">
        <v>22.769357366475667</v>
      </c>
      <c r="L38" s="87">
        <v>20.968226482026868</v>
      </c>
      <c r="M38" s="87">
        <v>16.77777809595452</v>
      </c>
      <c r="N38" s="87">
        <v>14.267205738914113</v>
      </c>
      <c r="O38" s="87">
        <v>13.337765450714272</v>
      </c>
      <c r="P38" s="87">
        <v>11.442260168812183</v>
      </c>
      <c r="Q38" s="87">
        <v>8.2371046534322101</v>
      </c>
    </row>
    <row r="39" spans="1:17" x14ac:dyDescent="0.25">
      <c r="A39" s="150" t="s">
        <v>28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26</v>
      </c>
      <c r="B40" s="87">
        <v>83.615140134146131</v>
      </c>
      <c r="C40" s="87">
        <v>86.629074376947784</v>
      </c>
      <c r="D40" s="87">
        <v>91.782652669944852</v>
      </c>
      <c r="E40" s="87">
        <v>93.222777712933336</v>
      </c>
      <c r="F40" s="87">
        <v>79.58602365535522</v>
      </c>
      <c r="G40" s="87">
        <v>81.495349305409945</v>
      </c>
      <c r="H40" s="87">
        <v>80.945408268441639</v>
      </c>
      <c r="I40" s="87">
        <v>68.279770576936002</v>
      </c>
      <c r="J40" s="87">
        <v>69.621221448419149</v>
      </c>
      <c r="K40" s="87">
        <v>74.322308840571509</v>
      </c>
      <c r="L40" s="87">
        <v>78.809388417415249</v>
      </c>
      <c r="M40" s="87">
        <v>82.881250498646565</v>
      </c>
      <c r="N40" s="87">
        <v>86.074005932391259</v>
      </c>
      <c r="O40" s="87">
        <v>73.190379004120771</v>
      </c>
      <c r="P40" s="87">
        <v>68.339049912983754</v>
      </c>
      <c r="Q40" s="87">
        <v>64.204601689696503</v>
      </c>
    </row>
    <row r="41" spans="1:17" x14ac:dyDescent="0.25">
      <c r="A41" s="150" t="s">
        <v>25</v>
      </c>
      <c r="B41" s="87">
        <v>3.3314754232450379</v>
      </c>
      <c r="C41" s="87">
        <v>3.4655508983245329</v>
      </c>
      <c r="D41" s="87">
        <v>3.1381631150962388</v>
      </c>
      <c r="E41" s="87">
        <v>3.0849950990308561</v>
      </c>
      <c r="F41" s="87">
        <v>5.2119249092809836</v>
      </c>
      <c r="G41" s="87">
        <v>0.59706405518710337</v>
      </c>
      <c r="H41" s="87">
        <v>8.8868847680922791E-2</v>
      </c>
      <c r="I41" s="87">
        <v>0</v>
      </c>
      <c r="J41" s="87">
        <v>0.2630966009940448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86</v>
      </c>
      <c r="B42" s="87">
        <v>1.7811898929054419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5.3297863644240921</v>
      </c>
      <c r="I42" s="87">
        <v>7.9093242330375588</v>
      </c>
      <c r="J42" s="87">
        <v>14.912079211765988</v>
      </c>
      <c r="K42" s="87">
        <v>16.763093640491732</v>
      </c>
      <c r="L42" s="87">
        <v>17.550292140464578</v>
      </c>
      <c r="M42" s="87">
        <v>14.051487069787431</v>
      </c>
      <c r="N42" s="87">
        <v>14.938410958489674</v>
      </c>
      <c r="O42" s="87">
        <v>16.567987437697067</v>
      </c>
      <c r="P42" s="87">
        <v>0</v>
      </c>
      <c r="Q42" s="87">
        <v>15.52692877425511</v>
      </c>
    </row>
    <row r="43" spans="1:17" x14ac:dyDescent="0.25">
      <c r="A43" s="150" t="s">
        <v>22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6" t="s">
        <v>260</v>
      </c>
      <c r="B44" s="204">
        <v>48.807321472607519</v>
      </c>
      <c r="C44" s="204">
        <v>47.820261369651426</v>
      </c>
      <c r="D44" s="204">
        <v>47.289698750231096</v>
      </c>
      <c r="E44" s="204">
        <v>47.567561457457586</v>
      </c>
      <c r="F44" s="204">
        <v>45.227539472972531</v>
      </c>
      <c r="G44" s="204">
        <v>41.433658081341314</v>
      </c>
      <c r="H44" s="204">
        <v>39.888419188553783</v>
      </c>
      <c r="I44" s="204">
        <v>37.764316368314532</v>
      </c>
      <c r="J44" s="204">
        <v>37.887056002136092</v>
      </c>
      <c r="K44" s="204">
        <v>37.408301413004395</v>
      </c>
      <c r="L44" s="204">
        <v>39.289021550224909</v>
      </c>
      <c r="M44" s="204">
        <v>38.098838774557684</v>
      </c>
      <c r="N44" s="204">
        <v>37.649476782510796</v>
      </c>
      <c r="O44" s="204">
        <v>35.501871455521126</v>
      </c>
      <c r="P44" s="204">
        <v>33.510665725001061</v>
      </c>
      <c r="Q44" s="204">
        <v>33.940057518315648</v>
      </c>
    </row>
    <row r="45" spans="1:17" x14ac:dyDescent="0.25">
      <c r="A45" s="299" t="s">
        <v>271</v>
      </c>
      <c r="B45" s="298">
        <v>12.201830368151882</v>
      </c>
      <c r="C45" s="298">
        <v>11.955065342412858</v>
      </c>
      <c r="D45" s="298">
        <v>11.822424687557774</v>
      </c>
      <c r="E45" s="298">
        <v>11.891890364364398</v>
      </c>
      <c r="F45" s="298">
        <v>11.306884868243134</v>
      </c>
      <c r="G45" s="298">
        <v>10.358414520335328</v>
      </c>
      <c r="H45" s="298">
        <v>9.9721047971384458</v>
      </c>
      <c r="I45" s="298">
        <v>9.4410790920786329</v>
      </c>
      <c r="J45" s="298">
        <v>9.4717640005340229</v>
      </c>
      <c r="K45" s="298">
        <v>9.3520753532510987</v>
      </c>
      <c r="L45" s="298">
        <v>9.8222553875562291</v>
      </c>
      <c r="M45" s="298">
        <v>9.5247096936394211</v>
      </c>
      <c r="N45" s="298">
        <v>9.4123691956276989</v>
      </c>
      <c r="O45" s="298">
        <v>8.8754678638802833</v>
      </c>
      <c r="P45" s="298">
        <v>8.3776664312502671</v>
      </c>
      <c r="Q45" s="298">
        <v>8.4850143795789137</v>
      </c>
    </row>
    <row r="46" spans="1:17" x14ac:dyDescent="0.25">
      <c r="A46" s="154" t="s">
        <v>33</v>
      </c>
      <c r="B46" s="83">
        <v>0</v>
      </c>
      <c r="C46" s="83">
        <v>0</v>
      </c>
      <c r="D46" s="83">
        <v>0</v>
      </c>
      <c r="E46" s="83">
        <v>0</v>
      </c>
      <c r="F46" s="83">
        <v>0</v>
      </c>
      <c r="G46" s="83">
        <v>0</v>
      </c>
      <c r="H46" s="83">
        <v>0</v>
      </c>
      <c r="I46" s="83">
        <v>0</v>
      </c>
      <c r="J46" s="83">
        <v>0</v>
      </c>
      <c r="K46" s="83">
        <v>0</v>
      </c>
      <c r="L46" s="83">
        <v>0</v>
      </c>
      <c r="M46" s="83">
        <v>0</v>
      </c>
      <c r="N46" s="83">
        <v>0</v>
      </c>
      <c r="O46" s="83">
        <v>0</v>
      </c>
      <c r="P46" s="83">
        <v>0</v>
      </c>
      <c r="Q46" s="83">
        <v>0</v>
      </c>
    </row>
    <row r="47" spans="1:17" x14ac:dyDescent="0.25">
      <c r="A47" s="154" t="s">
        <v>30</v>
      </c>
      <c r="B47" s="83">
        <v>6.9937294515064865</v>
      </c>
      <c r="C47" s="83">
        <v>9.1812387288009418</v>
      </c>
      <c r="D47" s="83">
        <v>11.571436579091822</v>
      </c>
      <c r="E47" s="83">
        <v>11.891890364364398</v>
      </c>
      <c r="F47" s="83">
        <v>11.306884868243134</v>
      </c>
      <c r="G47" s="83">
        <v>10.358414520335328</v>
      </c>
      <c r="H47" s="83">
        <v>7.867992429639564</v>
      </c>
      <c r="I47" s="83">
        <v>8.7520353606561869</v>
      </c>
      <c r="J47" s="83">
        <v>8.3113108224416479</v>
      </c>
      <c r="K47" s="83">
        <v>7.8726510243052186</v>
      </c>
      <c r="L47" s="83">
        <v>9.8222553875562291</v>
      </c>
      <c r="M47" s="83">
        <v>9.5247096936394211</v>
      </c>
      <c r="N47" s="83">
        <v>9.4123691956276989</v>
      </c>
      <c r="O47" s="83">
        <v>8.8754678638802833</v>
      </c>
      <c r="P47" s="83">
        <v>8.3776664312502671</v>
      </c>
      <c r="Q47" s="83">
        <v>8.4850143795789137</v>
      </c>
    </row>
    <row r="48" spans="1:17" x14ac:dyDescent="0.25">
      <c r="A48" s="154" t="s">
        <v>125</v>
      </c>
      <c r="B48" s="83">
        <v>1.6471508103762738</v>
      </c>
      <c r="C48" s="83">
        <v>1.3522231864918766</v>
      </c>
      <c r="D48" s="83">
        <v>0.25098810846595249</v>
      </c>
      <c r="E48" s="83">
        <v>0</v>
      </c>
      <c r="F48" s="83">
        <v>0</v>
      </c>
      <c r="G48" s="83">
        <v>0</v>
      </c>
      <c r="H48" s="83">
        <v>0.57768488191062684</v>
      </c>
      <c r="I48" s="83">
        <v>0.25194418480898439</v>
      </c>
      <c r="J48" s="83">
        <v>0.37184883695044246</v>
      </c>
      <c r="K48" s="83">
        <v>0.4525424493378738</v>
      </c>
      <c r="L48" s="83">
        <v>0</v>
      </c>
      <c r="M48" s="83">
        <v>0</v>
      </c>
      <c r="N48" s="83">
        <v>0</v>
      </c>
      <c r="O48" s="83">
        <v>0</v>
      </c>
      <c r="P48" s="83">
        <v>0</v>
      </c>
      <c r="Q48" s="83">
        <v>0</v>
      </c>
    </row>
    <row r="49" spans="1:17" x14ac:dyDescent="0.25">
      <c r="A49" s="154" t="s">
        <v>29</v>
      </c>
      <c r="B49" s="83">
        <v>0</v>
      </c>
      <c r="C49" s="83">
        <v>0</v>
      </c>
      <c r="D49" s="83">
        <v>0</v>
      </c>
      <c r="E49" s="83">
        <v>0</v>
      </c>
      <c r="F49" s="83">
        <v>0</v>
      </c>
      <c r="G49" s="83">
        <v>0</v>
      </c>
      <c r="H49" s="83">
        <v>0</v>
      </c>
      <c r="I49" s="83">
        <v>0</v>
      </c>
      <c r="J49" s="83">
        <v>0</v>
      </c>
      <c r="K49" s="83">
        <v>0</v>
      </c>
      <c r="L49" s="83">
        <v>0</v>
      </c>
      <c r="M49" s="83">
        <v>0</v>
      </c>
      <c r="N49" s="83">
        <v>0</v>
      </c>
      <c r="O49" s="83">
        <v>0</v>
      </c>
      <c r="P49" s="83">
        <v>0</v>
      </c>
      <c r="Q49" s="83">
        <v>0</v>
      </c>
    </row>
    <row r="50" spans="1:17" x14ac:dyDescent="0.25">
      <c r="A50" s="154" t="s">
        <v>26</v>
      </c>
      <c r="B50" s="83">
        <v>3.5609501062691211</v>
      </c>
      <c r="C50" s="83">
        <v>1.4216034271200404</v>
      </c>
      <c r="D50" s="83">
        <v>0</v>
      </c>
      <c r="E50" s="83">
        <v>0</v>
      </c>
      <c r="F50" s="83">
        <v>0</v>
      </c>
      <c r="G50" s="83">
        <v>0</v>
      </c>
      <c r="H50" s="83">
        <v>1.5264274855882549</v>
      </c>
      <c r="I50" s="83">
        <v>0.43709954661346162</v>
      </c>
      <c r="J50" s="83">
        <v>0.78860434114193212</v>
      </c>
      <c r="K50" s="83">
        <v>1.0268818796080061</v>
      </c>
      <c r="L50" s="83">
        <v>0</v>
      </c>
      <c r="M50" s="83">
        <v>0</v>
      </c>
      <c r="N50" s="83">
        <v>0</v>
      </c>
      <c r="O50" s="83">
        <v>0</v>
      </c>
      <c r="P50" s="83">
        <v>0</v>
      </c>
      <c r="Q50" s="83">
        <v>0</v>
      </c>
    </row>
    <row r="51" spans="1:17" x14ac:dyDescent="0.25">
      <c r="A51" s="299" t="s">
        <v>270</v>
      </c>
      <c r="B51" s="298">
        <v>21.621643412365131</v>
      </c>
      <c r="C51" s="298">
        <v>21.184375786755581</v>
      </c>
      <c r="D51" s="298">
        <v>20.949336546352374</v>
      </c>
      <c r="E51" s="298">
        <v>21.072429725653709</v>
      </c>
      <c r="F51" s="298">
        <v>20.035799986526829</v>
      </c>
      <c r="G51" s="298">
        <v>18.355110530034199</v>
      </c>
      <c r="H51" s="298">
        <v>17.670569700529324</v>
      </c>
      <c r="I51" s="298">
        <v>16.729592151163335</v>
      </c>
      <c r="J51" s="298">
        <v>16.783965808946288</v>
      </c>
      <c r="K51" s="298">
        <v>16.571877525960947</v>
      </c>
      <c r="L51" s="298">
        <v>17.405036546749635</v>
      </c>
      <c r="M51" s="298">
        <v>16.877785577129057</v>
      </c>
      <c r="N51" s="298">
        <v>16.678718214652278</v>
      </c>
      <c r="O51" s="298">
        <v>15.72732905479586</v>
      </c>
      <c r="P51" s="298">
        <v>14.845224916175471</v>
      </c>
      <c r="Q51" s="298">
        <v>15.035445480613832</v>
      </c>
    </row>
    <row r="52" spans="1:17" x14ac:dyDescent="0.25">
      <c r="A52" s="150" t="s">
        <v>33</v>
      </c>
      <c r="B52" s="87">
        <v>1.5046734311897911</v>
      </c>
      <c r="C52" s="87">
        <v>0.31814066150675718</v>
      </c>
      <c r="D52" s="87">
        <v>0.30248668264127604</v>
      </c>
      <c r="E52" s="87">
        <v>0.22183483487663511</v>
      </c>
      <c r="F52" s="87">
        <v>0.17481656249823072</v>
      </c>
      <c r="G52" s="87">
        <v>0.18920122450261204</v>
      </c>
      <c r="H52" s="87">
        <v>0.39456516240885808</v>
      </c>
      <c r="I52" s="87">
        <v>0.20877782848646462</v>
      </c>
      <c r="J52" s="87">
        <v>0.35895133524865946</v>
      </c>
      <c r="K52" s="87">
        <v>0.27324315800965243</v>
      </c>
      <c r="L52" s="87">
        <v>0.21547506815430567</v>
      </c>
      <c r="M52" s="87">
        <v>0.14267697141535313</v>
      </c>
      <c r="N52" s="87">
        <v>0.21461528282249245</v>
      </c>
      <c r="O52" s="87">
        <v>0.22492146991425305</v>
      </c>
      <c r="P52" s="87">
        <v>0.25513855856922979</v>
      </c>
      <c r="Q52" s="87">
        <v>0</v>
      </c>
    </row>
    <row r="53" spans="1:17" x14ac:dyDescent="0.25">
      <c r="A53" s="150" t="s">
        <v>31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30</v>
      </c>
      <c r="B54" s="87">
        <v>0</v>
      </c>
      <c r="C54" s="87">
        <v>0</v>
      </c>
      <c r="D54" s="87">
        <v>0</v>
      </c>
      <c r="E54" s="87">
        <v>2.3470458252247993E-2</v>
      </c>
      <c r="F54" s="87">
        <v>0.63136867785177175</v>
      </c>
      <c r="G54" s="87">
        <v>9.4026729376775718E-3</v>
      </c>
      <c r="H54" s="87">
        <v>2.7343277563644261E-15</v>
      </c>
      <c r="I54" s="87">
        <v>0</v>
      </c>
      <c r="J54" s="87">
        <v>0</v>
      </c>
      <c r="K54" s="87">
        <v>0</v>
      </c>
      <c r="L54" s="87">
        <v>2.9816549940169063E-15</v>
      </c>
      <c r="M54" s="87">
        <v>0.17855402026639738</v>
      </c>
      <c r="N54" s="87">
        <v>0</v>
      </c>
      <c r="O54" s="87">
        <v>0</v>
      </c>
      <c r="P54" s="87">
        <v>0.33371662748923192</v>
      </c>
      <c r="Q54" s="87">
        <v>0</v>
      </c>
    </row>
    <row r="55" spans="1:17" x14ac:dyDescent="0.25">
      <c r="A55" s="150" t="s">
        <v>125</v>
      </c>
      <c r="B55" s="87">
        <v>3.8390160978586612</v>
      </c>
      <c r="C55" s="87">
        <v>5.3298376179754641</v>
      </c>
      <c r="D55" s="87">
        <v>4.7723953594938715</v>
      </c>
      <c r="E55" s="87">
        <v>4.9403209817249429</v>
      </c>
      <c r="F55" s="87">
        <v>4.3849419071495506</v>
      </c>
      <c r="G55" s="87">
        <v>4.0542396421758928</v>
      </c>
      <c r="H55" s="87">
        <v>3.1418619092079774</v>
      </c>
      <c r="I55" s="87">
        <v>3.2874108434965481</v>
      </c>
      <c r="J55" s="87">
        <v>3.294947107988329</v>
      </c>
      <c r="K55" s="87">
        <v>3.2404000928595988</v>
      </c>
      <c r="L55" s="87">
        <v>3.16973606644502</v>
      </c>
      <c r="M55" s="87">
        <v>2.9845218463297161</v>
      </c>
      <c r="N55" s="87">
        <v>2.7516359464669078</v>
      </c>
      <c r="O55" s="87">
        <v>2.5646668015694614</v>
      </c>
      <c r="P55" s="87">
        <v>2.672512707391665</v>
      </c>
      <c r="Q55" s="87">
        <v>2.9487943378865147</v>
      </c>
    </row>
    <row r="56" spans="1:17" x14ac:dyDescent="0.25">
      <c r="A56" s="150" t="s">
        <v>29</v>
      </c>
      <c r="B56" s="87">
        <v>6.6361712335342737</v>
      </c>
      <c r="C56" s="87">
        <v>6.0769272323818671</v>
      </c>
      <c r="D56" s="87">
        <v>6.4549494963016985</v>
      </c>
      <c r="E56" s="87">
        <v>7.1389961944231368</v>
      </c>
      <c r="F56" s="87">
        <v>6.5947911274519653</v>
      </c>
      <c r="G56" s="87">
        <v>5.6322503902094647</v>
      </c>
      <c r="H56" s="87">
        <v>4.7781947282495238</v>
      </c>
      <c r="I56" s="87">
        <v>4.184879850055589</v>
      </c>
      <c r="J56" s="87">
        <v>2.9238826165039007</v>
      </c>
      <c r="K56" s="87">
        <v>2.6114639667491359</v>
      </c>
      <c r="L56" s="87">
        <v>2.5055494630144142</v>
      </c>
      <c r="M56" s="87">
        <v>2.0025285460846582</v>
      </c>
      <c r="N56" s="87">
        <v>1.6970786614778093</v>
      </c>
      <c r="O56" s="87">
        <v>1.6737829912943354</v>
      </c>
      <c r="P56" s="87">
        <v>1.661360357162009</v>
      </c>
      <c r="Q56" s="87">
        <v>1.1317557699891685</v>
      </c>
    </row>
    <row r="57" spans="1:17" x14ac:dyDescent="0.25">
      <c r="A57" s="150" t="s">
        <v>28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26</v>
      </c>
      <c r="B58" s="87">
        <v>9.0862047507322803</v>
      </c>
      <c r="C58" s="87">
        <v>9.0956053316869188</v>
      </c>
      <c r="D58" s="87">
        <v>9.1080881397203957</v>
      </c>
      <c r="E58" s="87">
        <v>8.4675916338446022</v>
      </c>
      <c r="F58" s="87">
        <v>7.7428203413535233</v>
      </c>
      <c r="G58" s="87">
        <v>8.408413557347469</v>
      </c>
      <c r="H58" s="87">
        <v>8.7689368938507375</v>
      </c>
      <c r="I58" s="87">
        <v>8.1091804410799178</v>
      </c>
      <c r="J58" s="87">
        <v>8.379684414885082</v>
      </c>
      <c r="K58" s="87">
        <v>8.5241769602386999</v>
      </c>
      <c r="L58" s="87">
        <v>9.4171446020484719</v>
      </c>
      <c r="M58" s="87">
        <v>9.8923748490124854</v>
      </c>
      <c r="N58" s="87">
        <v>10.238470058461035</v>
      </c>
      <c r="O58" s="87">
        <v>9.1848077518054527</v>
      </c>
      <c r="P58" s="87">
        <v>9.9224966655633349</v>
      </c>
      <c r="Q58" s="87">
        <v>8.8215376008234845</v>
      </c>
    </row>
    <row r="59" spans="1:17" x14ac:dyDescent="0.25">
      <c r="A59" s="150" t="s">
        <v>25</v>
      </c>
      <c r="B59" s="87">
        <v>0.36202137279293112</v>
      </c>
      <c r="C59" s="87">
        <v>0.36386494320457502</v>
      </c>
      <c r="D59" s="87">
        <v>0.31141686819513492</v>
      </c>
      <c r="E59" s="87">
        <v>0.28021562253214383</v>
      </c>
      <c r="F59" s="87">
        <v>0.50706137022178632</v>
      </c>
      <c r="G59" s="87">
        <v>6.1603042861082979E-2</v>
      </c>
      <c r="H59" s="87">
        <v>9.6272949116382074E-3</v>
      </c>
      <c r="I59" s="87">
        <v>0</v>
      </c>
      <c r="J59" s="87">
        <v>3.166658730043146E-2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86</v>
      </c>
      <c r="B60" s="87">
        <v>0.19355652625719322</v>
      </c>
      <c r="C60" s="87">
        <v>0</v>
      </c>
      <c r="D60" s="87">
        <v>0</v>
      </c>
      <c r="E60" s="87">
        <v>0</v>
      </c>
      <c r="F60" s="87">
        <v>0</v>
      </c>
      <c r="G60" s="87">
        <v>0</v>
      </c>
      <c r="H60" s="87">
        <v>0.57738371190058346</v>
      </c>
      <c r="I60" s="87">
        <v>0.93934318804481454</v>
      </c>
      <c r="J60" s="87">
        <v>1.7948337470198841</v>
      </c>
      <c r="K60" s="87">
        <v>1.9225933481038602</v>
      </c>
      <c r="L60" s="87">
        <v>2.0971313470874202</v>
      </c>
      <c r="M60" s="87">
        <v>1.6771293440204453</v>
      </c>
      <c r="N60" s="87">
        <v>1.7769182654240347</v>
      </c>
      <c r="O60" s="87">
        <v>2.0791500402123573</v>
      </c>
      <c r="P60" s="87">
        <v>0</v>
      </c>
      <c r="Q60" s="87">
        <v>2.1333577719146661</v>
      </c>
    </row>
    <row r="61" spans="1:17" x14ac:dyDescent="0.25">
      <c r="A61" s="150" t="s">
        <v>22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303" t="s">
        <v>269</v>
      </c>
      <c r="B62" s="302">
        <v>4.880732147260753</v>
      </c>
      <c r="C62" s="302">
        <v>4.7820261369651442</v>
      </c>
      <c r="D62" s="302">
        <v>4.7289698750231111</v>
      </c>
      <c r="E62" s="302">
        <v>4.7567561457457597</v>
      </c>
      <c r="F62" s="302">
        <v>4.5227539472972538</v>
      </c>
      <c r="G62" s="302">
        <v>4.1433658081341314</v>
      </c>
      <c r="H62" s="302">
        <v>3.9888419188553783</v>
      </c>
      <c r="I62" s="302">
        <v>3.776431636831453</v>
      </c>
      <c r="J62" s="302">
        <v>3.7887056002136092</v>
      </c>
      <c r="K62" s="302">
        <v>3.7408301413004401</v>
      </c>
      <c r="L62" s="302">
        <v>3.9289021550224916</v>
      </c>
      <c r="M62" s="302">
        <v>3.8098838774557691</v>
      </c>
      <c r="N62" s="302">
        <v>3.76494767825108</v>
      </c>
      <c r="O62" s="302">
        <v>3.5501871455521137</v>
      </c>
      <c r="P62" s="302">
        <v>3.3510665725001068</v>
      </c>
      <c r="Q62" s="302">
        <v>3.3940057518315654</v>
      </c>
    </row>
    <row r="63" spans="1:17" x14ac:dyDescent="0.25">
      <c r="A63" s="152" t="s">
        <v>268</v>
      </c>
      <c r="B63" s="151">
        <v>9.761464294521506</v>
      </c>
      <c r="C63" s="151">
        <v>9.5640522739302885</v>
      </c>
      <c r="D63" s="151">
        <v>9.4579397500462221</v>
      </c>
      <c r="E63" s="151">
        <v>9.5135122914915193</v>
      </c>
      <c r="F63" s="151">
        <v>9.0455078945945075</v>
      </c>
      <c r="G63" s="151">
        <v>8.2867316162682627</v>
      </c>
      <c r="H63" s="151">
        <v>7.9776838377107566</v>
      </c>
      <c r="I63" s="151">
        <v>7.552863273662906</v>
      </c>
      <c r="J63" s="151">
        <v>7.5774112004272185</v>
      </c>
      <c r="K63" s="151">
        <v>7.4816602826008802</v>
      </c>
      <c r="L63" s="151">
        <v>7.8578043100449833</v>
      </c>
      <c r="M63" s="151">
        <v>7.6197677549115381</v>
      </c>
      <c r="N63" s="151">
        <v>7.52989535650216</v>
      </c>
      <c r="O63" s="151">
        <v>7.1003742911042274</v>
      </c>
      <c r="P63" s="151">
        <v>6.7021331450002135</v>
      </c>
      <c r="Q63" s="151">
        <v>6.7880115036631308</v>
      </c>
    </row>
    <row r="64" spans="1:17" x14ac:dyDescent="0.25">
      <c r="A64" s="301" t="s">
        <v>267</v>
      </c>
      <c r="B64" s="300">
        <v>0.34165125030825266</v>
      </c>
      <c r="C64" s="300">
        <v>0.3347418295875601</v>
      </c>
      <c r="D64" s="300">
        <v>0.33102789125161775</v>
      </c>
      <c r="E64" s="300">
        <v>0.33297293020220314</v>
      </c>
      <c r="F64" s="300">
        <v>0.31659277631080773</v>
      </c>
      <c r="G64" s="300">
        <v>0.2900356065693892</v>
      </c>
      <c r="H64" s="300">
        <v>0.27921893431987643</v>
      </c>
      <c r="I64" s="300">
        <v>0.26435021457820174</v>
      </c>
      <c r="J64" s="300">
        <v>0.26520939201495264</v>
      </c>
      <c r="K64" s="300">
        <v>0.26185810989103081</v>
      </c>
      <c r="L64" s="300">
        <v>0.27502315085157442</v>
      </c>
      <c r="M64" s="300">
        <v>0.26669187142190381</v>
      </c>
      <c r="N64" s="300">
        <v>0.26354633747757555</v>
      </c>
      <c r="O64" s="300">
        <v>0.24851310018864795</v>
      </c>
      <c r="P64" s="300">
        <v>0.23457466007500749</v>
      </c>
      <c r="Q64" s="300">
        <v>0.23758040262820959</v>
      </c>
    </row>
    <row r="65" spans="1:17" x14ac:dyDescent="0.25">
      <c r="A65" s="156" t="s">
        <v>259</v>
      </c>
      <c r="B65" s="204">
        <v>44.183469964676291</v>
      </c>
      <c r="C65" s="204">
        <v>43.289920818842361</v>
      </c>
      <c r="D65" s="204">
        <v>42.809622026525005</v>
      </c>
      <c r="E65" s="204">
        <v>43.06116089833003</v>
      </c>
      <c r="F65" s="204">
        <v>40.94282520711198</v>
      </c>
      <c r="G65" s="204">
        <v>37.508364157845826</v>
      </c>
      <c r="H65" s="204">
        <v>36.109516318059214</v>
      </c>
      <c r="I65" s="204">
        <v>34.186644291316313</v>
      </c>
      <c r="J65" s="204">
        <v>34.297755959828464</v>
      </c>
      <c r="K65" s="204">
        <v>33.86435706861451</v>
      </c>
      <c r="L65" s="204">
        <v>35.566903719150979</v>
      </c>
      <c r="M65" s="204">
        <v>34.489475101178542</v>
      </c>
      <c r="N65" s="204">
        <v>34.082684245220307</v>
      </c>
      <c r="O65" s="204">
        <v>32.138536264998081</v>
      </c>
      <c r="P65" s="204">
        <v>30.33597107736939</v>
      </c>
      <c r="Q65" s="204">
        <v>30.724683648159438</v>
      </c>
    </row>
    <row r="66" spans="1:17" x14ac:dyDescent="0.25">
      <c r="A66" s="299" t="s">
        <v>266</v>
      </c>
      <c r="B66" s="298">
        <v>0</v>
      </c>
      <c r="C66" s="298">
        <v>0</v>
      </c>
      <c r="D66" s="298">
        <v>0</v>
      </c>
      <c r="E66" s="298">
        <v>0</v>
      </c>
      <c r="F66" s="298">
        <v>0</v>
      </c>
      <c r="G66" s="298">
        <v>0</v>
      </c>
      <c r="H66" s="298">
        <v>0</v>
      </c>
      <c r="I66" s="298">
        <v>0</v>
      </c>
      <c r="J66" s="298">
        <v>0</v>
      </c>
      <c r="K66" s="298">
        <v>0</v>
      </c>
      <c r="L66" s="298">
        <v>0</v>
      </c>
      <c r="M66" s="298">
        <v>0</v>
      </c>
      <c r="N66" s="298">
        <v>0</v>
      </c>
      <c r="O66" s="298">
        <v>0</v>
      </c>
      <c r="P66" s="298">
        <v>0</v>
      </c>
      <c r="Q66" s="298">
        <v>0</v>
      </c>
    </row>
    <row r="67" spans="1:17" x14ac:dyDescent="0.25">
      <c r="A67" s="299" t="s">
        <v>265</v>
      </c>
      <c r="B67" s="298">
        <v>3.5346775971741038</v>
      </c>
      <c r="C67" s="298">
        <v>3.4631936655073887</v>
      </c>
      <c r="D67" s="298">
        <v>3.424769762122001</v>
      </c>
      <c r="E67" s="298">
        <v>3.4448928718664029</v>
      </c>
      <c r="F67" s="298">
        <v>3.2754260165689586</v>
      </c>
      <c r="G67" s="298">
        <v>3.0006691326276655</v>
      </c>
      <c r="H67" s="298">
        <v>2.8887613054447376</v>
      </c>
      <c r="I67" s="298">
        <v>2.7349315433053052</v>
      </c>
      <c r="J67" s="298">
        <v>2.7438204767862775</v>
      </c>
      <c r="K67" s="298">
        <v>2.7091485654891612</v>
      </c>
      <c r="L67" s="298">
        <v>2.8453522975320786</v>
      </c>
      <c r="M67" s="298">
        <v>2.7591580080942832</v>
      </c>
      <c r="N67" s="298">
        <v>2.7266147396176237</v>
      </c>
      <c r="O67" s="298">
        <v>2.5710829011998468</v>
      </c>
      <c r="P67" s="298">
        <v>2.4268776861895516</v>
      </c>
      <c r="Q67" s="298">
        <v>2.4579746918527547</v>
      </c>
    </row>
    <row r="68" spans="1:17" x14ac:dyDescent="0.25">
      <c r="A68" s="150" t="s">
        <v>33</v>
      </c>
      <c r="B68" s="87">
        <v>0.24598201750233498</v>
      </c>
      <c r="C68" s="87">
        <v>5.2009213524212665E-2</v>
      </c>
      <c r="D68" s="87">
        <v>4.9450121814707849E-2</v>
      </c>
      <c r="E68" s="87">
        <v>3.6265264677468219E-2</v>
      </c>
      <c r="F68" s="87">
        <v>2.8578779850013728E-2</v>
      </c>
      <c r="G68" s="87">
        <v>3.0930365322038043E-2</v>
      </c>
      <c r="H68" s="87">
        <v>6.4502989601353089E-2</v>
      </c>
      <c r="I68" s="87">
        <v>3.413072258493232E-2</v>
      </c>
      <c r="J68" s="87">
        <v>5.8680888357152856E-2</v>
      </c>
      <c r="K68" s="87">
        <v>4.4669429181570845E-2</v>
      </c>
      <c r="L68" s="87">
        <v>3.5225578446040712E-2</v>
      </c>
      <c r="M68" s="87">
        <v>2.3324642113285724E-2</v>
      </c>
      <c r="N68" s="87">
        <v>3.5085021879975017E-2</v>
      </c>
      <c r="O68" s="87">
        <v>3.6769863680885383E-2</v>
      </c>
      <c r="P68" s="87">
        <v>4.1709713269723211E-2</v>
      </c>
      <c r="Q68" s="87">
        <v>0</v>
      </c>
    </row>
    <row r="69" spans="1:17" x14ac:dyDescent="0.25">
      <c r="A69" s="150" t="s">
        <v>31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30</v>
      </c>
      <c r="B70" s="87">
        <v>0</v>
      </c>
      <c r="C70" s="87">
        <v>0</v>
      </c>
      <c r="D70" s="87">
        <v>0</v>
      </c>
      <c r="E70" s="87">
        <v>3.8369193958765892E-3</v>
      </c>
      <c r="F70" s="87">
        <v>0.10321531433100133</v>
      </c>
      <c r="G70" s="87">
        <v>1.5371365049595275E-3</v>
      </c>
      <c r="H70" s="87">
        <v>4.4700427619786762E-16</v>
      </c>
      <c r="I70" s="87">
        <v>0</v>
      </c>
      <c r="J70" s="87">
        <v>0</v>
      </c>
      <c r="K70" s="87">
        <v>0</v>
      </c>
      <c r="L70" s="87">
        <v>4.8743700508105786E-16</v>
      </c>
      <c r="M70" s="87">
        <v>2.918977449050289E-2</v>
      </c>
      <c r="N70" s="87">
        <v>0</v>
      </c>
      <c r="O70" s="87">
        <v>0</v>
      </c>
      <c r="P70" s="87">
        <v>5.455555179103995E-2</v>
      </c>
      <c r="Q70" s="87">
        <v>0</v>
      </c>
    </row>
    <row r="71" spans="1:17" x14ac:dyDescent="0.25">
      <c r="A71" s="150" t="s">
        <v>125</v>
      </c>
      <c r="B71" s="87">
        <v>0.62759726157223716</v>
      </c>
      <c r="C71" s="87">
        <v>0.87131478701844378</v>
      </c>
      <c r="D71" s="87">
        <v>0.78018486570792078</v>
      </c>
      <c r="E71" s="87">
        <v>0.807637123779675</v>
      </c>
      <c r="F71" s="87">
        <v>0.71684448903858666</v>
      </c>
      <c r="G71" s="87">
        <v>0.66278172123488532</v>
      </c>
      <c r="H71" s="87">
        <v>0.5136274191600545</v>
      </c>
      <c r="I71" s="87">
        <v>0.53742156595595236</v>
      </c>
      <c r="J71" s="87">
        <v>0.53865358448282552</v>
      </c>
      <c r="K71" s="87">
        <v>0.52973631077281802</v>
      </c>
      <c r="L71" s="87">
        <v>0.51818424942715324</v>
      </c>
      <c r="M71" s="87">
        <v>0.48790567429603066</v>
      </c>
      <c r="N71" s="87">
        <v>0.44983379616709829</v>
      </c>
      <c r="O71" s="87">
        <v>0.419268328259425</v>
      </c>
      <c r="P71" s="87">
        <v>0.43689883395163742</v>
      </c>
      <c r="Q71" s="87">
        <v>0.48206498858641378</v>
      </c>
    </row>
    <row r="72" spans="1:17" x14ac:dyDescent="0.25">
      <c r="A72" s="150" t="s">
        <v>29</v>
      </c>
      <c r="B72" s="87">
        <v>1.084872474437824</v>
      </c>
      <c r="C72" s="87">
        <v>0.99344800662438537</v>
      </c>
      <c r="D72" s="87">
        <v>1.0552465851147845</v>
      </c>
      <c r="E72" s="87">
        <v>1.1670736323543114</v>
      </c>
      <c r="F72" s="87">
        <v>1.0781077095608775</v>
      </c>
      <c r="G72" s="87">
        <v>0.92075282605776698</v>
      </c>
      <c r="H72" s="87">
        <v>0.78113293882278101</v>
      </c>
      <c r="I72" s="87">
        <v>0.68413860920476322</v>
      </c>
      <c r="J72" s="87">
        <v>0.47799245340493868</v>
      </c>
      <c r="K72" s="87">
        <v>0.42691866677519447</v>
      </c>
      <c r="L72" s="87">
        <v>0.40960390413542053</v>
      </c>
      <c r="M72" s="87">
        <v>0.3273707115851836</v>
      </c>
      <c r="N72" s="87">
        <v>0.2774361694420181</v>
      </c>
      <c r="O72" s="87">
        <v>0.27362782416787529</v>
      </c>
      <c r="P72" s="87">
        <v>0.27159698841094509</v>
      </c>
      <c r="Q72" s="87">
        <v>0.18501793269634026</v>
      </c>
    </row>
    <row r="73" spans="1:17" x14ac:dyDescent="0.25">
      <c r="A73" s="150" t="s">
        <v>28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26</v>
      </c>
      <c r="B74" s="87">
        <v>1.4854007053591092</v>
      </c>
      <c r="C74" s="87">
        <v>1.4869374998694551</v>
      </c>
      <c r="D74" s="87">
        <v>1.4889781727759617</v>
      </c>
      <c r="E74" s="87">
        <v>1.3842706532220714</v>
      </c>
      <c r="F74" s="87">
        <v>1.26578600329125</v>
      </c>
      <c r="G74" s="87">
        <v>1.3745962997398264</v>
      </c>
      <c r="H74" s="87">
        <v>1.4335341767777854</v>
      </c>
      <c r="I74" s="87">
        <v>1.3256780666420303</v>
      </c>
      <c r="J74" s="87">
        <v>1.369899697621703</v>
      </c>
      <c r="K74" s="87">
        <v>1.3935211473551687</v>
      </c>
      <c r="L74" s="87">
        <v>1.539502313463075</v>
      </c>
      <c r="M74" s="87">
        <v>1.61719232413463</v>
      </c>
      <c r="N74" s="87">
        <v>1.6737715100917652</v>
      </c>
      <c r="O74" s="87">
        <v>1.5015201932380071</v>
      </c>
      <c r="P74" s="87">
        <v>1.6221165987662056</v>
      </c>
      <c r="Q74" s="87">
        <v>1.442133270611039</v>
      </c>
    </row>
    <row r="75" spans="1:17" x14ac:dyDescent="0.25">
      <c r="A75" s="150" t="s">
        <v>25</v>
      </c>
      <c r="B75" s="87">
        <v>5.9182774024364192E-2</v>
      </c>
      <c r="C75" s="87">
        <v>5.9484158470891689E-2</v>
      </c>
      <c r="D75" s="87">
        <v>5.0910016708626091E-2</v>
      </c>
      <c r="E75" s="87">
        <v>4.5809278437000125E-2</v>
      </c>
      <c r="F75" s="87">
        <v>8.2893720497229206E-2</v>
      </c>
      <c r="G75" s="87">
        <v>1.0070783768189403E-2</v>
      </c>
      <c r="H75" s="87">
        <v>1.5738574074390136E-3</v>
      </c>
      <c r="I75" s="87">
        <v>0</v>
      </c>
      <c r="J75" s="87">
        <v>5.1768117055237851E-3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0" t="s">
        <v>86</v>
      </c>
      <c r="B76" s="87">
        <v>3.1642364278234282E-2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9.4389923675324131E-2</v>
      </c>
      <c r="I76" s="87">
        <v>0.15356257891762684</v>
      </c>
      <c r="J76" s="87">
        <v>0.29341704121413342</v>
      </c>
      <c r="K76" s="87">
        <v>0.31430301140440919</v>
      </c>
      <c r="L76" s="87">
        <v>0.34283625206038859</v>
      </c>
      <c r="M76" s="87">
        <v>0.27417488147465047</v>
      </c>
      <c r="N76" s="87">
        <v>0.29048824203676754</v>
      </c>
      <c r="O76" s="87">
        <v>0.33989669185365384</v>
      </c>
      <c r="P76" s="87">
        <v>0</v>
      </c>
      <c r="Q76" s="87">
        <v>0.34875849995896169</v>
      </c>
    </row>
    <row r="77" spans="1:17" x14ac:dyDescent="0.25">
      <c r="A77" s="150" t="s">
        <v>22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299" t="s">
        <v>264</v>
      </c>
      <c r="B78" s="298">
        <v>40.648792367502189</v>
      </c>
      <c r="C78" s="298">
        <v>39.826727153334971</v>
      </c>
      <c r="D78" s="298">
        <v>39.384852264403001</v>
      </c>
      <c r="E78" s="298">
        <v>39.616268026463629</v>
      </c>
      <c r="F78" s="298">
        <v>37.667399190543023</v>
      </c>
      <c r="G78" s="298">
        <v>34.507695025218162</v>
      </c>
      <c r="H78" s="298">
        <v>33.220755012614475</v>
      </c>
      <c r="I78" s="298">
        <v>31.451712748011008</v>
      </c>
      <c r="J78" s="298">
        <v>31.553935483042185</v>
      </c>
      <c r="K78" s="298">
        <v>31.155208503125351</v>
      </c>
      <c r="L78" s="298">
        <v>32.721551421618898</v>
      </c>
      <c r="M78" s="298">
        <v>31.730317093084256</v>
      </c>
      <c r="N78" s="298">
        <v>31.356069505602679</v>
      </c>
      <c r="O78" s="298">
        <v>29.567453363798236</v>
      </c>
      <c r="P78" s="298">
        <v>27.909093391179837</v>
      </c>
      <c r="Q78" s="298">
        <v>28.266708956306683</v>
      </c>
    </row>
    <row r="79" spans="1:17" x14ac:dyDescent="0.25">
      <c r="A79" s="243" t="s">
        <v>258</v>
      </c>
      <c r="B79" s="278">
        <v>102.34938479664996</v>
      </c>
      <c r="C79" s="278">
        <v>93.461306868248116</v>
      </c>
      <c r="D79" s="278">
        <v>80.844170563361544</v>
      </c>
      <c r="E79" s="278">
        <v>61.673105620523074</v>
      </c>
      <c r="F79" s="278">
        <v>73.278837570198021</v>
      </c>
      <c r="G79" s="278">
        <v>77.898395328684629</v>
      </c>
      <c r="H79" s="278">
        <v>83.142781027897186</v>
      </c>
      <c r="I79" s="278">
        <v>92.280825535421997</v>
      </c>
      <c r="J79" s="278">
        <v>94.455916595236545</v>
      </c>
      <c r="K79" s="278">
        <v>86.456820333456889</v>
      </c>
      <c r="L79" s="278">
        <v>96.900241659259933</v>
      </c>
      <c r="M79" s="278">
        <v>93.803105975975328</v>
      </c>
      <c r="N79" s="278">
        <v>92.219318838213354</v>
      </c>
      <c r="O79" s="278">
        <v>93.852001081008197</v>
      </c>
      <c r="P79" s="278">
        <v>104.64099173665453</v>
      </c>
      <c r="Q79" s="278">
        <v>100.10475185743911</v>
      </c>
    </row>
    <row r="81" spans="1:17" ht="12.75" x14ac:dyDescent="0.25">
      <c r="A81" s="98" t="s">
        <v>84</v>
      </c>
      <c r="B81" s="297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297"/>
      <c r="P81" s="297"/>
      <c r="Q81" s="297"/>
    </row>
    <row r="83" spans="1:17" x14ac:dyDescent="0.25">
      <c r="A83" s="78" t="s">
        <v>8</v>
      </c>
      <c r="B83" s="77">
        <f t="shared" ref="B83:Q83" si="0">SUM(B$84:B$88,B$90:B$92,B$94:B$96,B$97,B$99:B$103,B$105:B$108)</f>
        <v>1</v>
      </c>
      <c r="C83" s="77">
        <f t="shared" si="0"/>
        <v>1.0000000000000002</v>
      </c>
      <c r="D83" s="77">
        <f t="shared" si="0"/>
        <v>1</v>
      </c>
      <c r="E83" s="77">
        <f t="shared" si="0"/>
        <v>1</v>
      </c>
      <c r="F83" s="77">
        <f t="shared" si="0"/>
        <v>1</v>
      </c>
      <c r="G83" s="77">
        <f t="shared" si="0"/>
        <v>1</v>
      </c>
      <c r="H83" s="77">
        <f t="shared" si="0"/>
        <v>1.0000000000000002</v>
      </c>
      <c r="I83" s="77">
        <f t="shared" si="0"/>
        <v>1</v>
      </c>
      <c r="J83" s="77">
        <f t="shared" si="0"/>
        <v>0.99999999999999989</v>
      </c>
      <c r="K83" s="77">
        <f t="shared" si="0"/>
        <v>1</v>
      </c>
      <c r="L83" s="77">
        <f t="shared" si="0"/>
        <v>1.0000000000000002</v>
      </c>
      <c r="M83" s="77">
        <f t="shared" si="0"/>
        <v>1.0000000000000002</v>
      </c>
      <c r="N83" s="77">
        <f t="shared" si="0"/>
        <v>0.99999999999999978</v>
      </c>
      <c r="O83" s="77">
        <f t="shared" si="0"/>
        <v>1</v>
      </c>
      <c r="P83" s="77">
        <f t="shared" si="0"/>
        <v>1</v>
      </c>
      <c r="Q83" s="77">
        <f t="shared" si="0"/>
        <v>1</v>
      </c>
    </row>
    <row r="84" spans="1:17" x14ac:dyDescent="0.25">
      <c r="A84" s="132" t="s">
        <v>83</v>
      </c>
      <c r="B84" s="203">
        <f t="shared" ref="B84:Q84" si="1">IF(B$6=0,0,B$6/B$5)</f>
        <v>1.5720654149392048E-2</v>
      </c>
      <c r="C84" s="203">
        <f t="shared" si="1"/>
        <v>1.5720654149392048E-2</v>
      </c>
      <c r="D84" s="203">
        <f t="shared" si="1"/>
        <v>1.5720654149392048E-2</v>
      </c>
      <c r="E84" s="203">
        <f t="shared" si="1"/>
        <v>1.5720654149392048E-2</v>
      </c>
      <c r="F84" s="203">
        <f t="shared" si="1"/>
        <v>1.5720654149392048E-2</v>
      </c>
      <c r="G84" s="203">
        <f t="shared" si="1"/>
        <v>1.5720654149392048E-2</v>
      </c>
      <c r="H84" s="203">
        <f t="shared" si="1"/>
        <v>1.5720654149392048E-2</v>
      </c>
      <c r="I84" s="203">
        <f t="shared" si="1"/>
        <v>1.5720654149392048E-2</v>
      </c>
      <c r="J84" s="203">
        <f t="shared" si="1"/>
        <v>1.5720654149392044E-2</v>
      </c>
      <c r="K84" s="203">
        <f t="shared" si="1"/>
        <v>1.5720654149392048E-2</v>
      </c>
      <c r="L84" s="203">
        <f t="shared" si="1"/>
        <v>1.5720654149392051E-2</v>
      </c>
      <c r="M84" s="203">
        <f t="shared" si="1"/>
        <v>1.5720654149392048E-2</v>
      </c>
      <c r="N84" s="203">
        <f t="shared" si="1"/>
        <v>1.5720654149392048E-2</v>
      </c>
      <c r="O84" s="203">
        <f t="shared" si="1"/>
        <v>1.5720654149392048E-2</v>
      </c>
      <c r="P84" s="203">
        <f t="shared" si="1"/>
        <v>1.5720654149392048E-2</v>
      </c>
      <c r="Q84" s="203">
        <f t="shared" si="1"/>
        <v>1.5720654149392048E-2</v>
      </c>
    </row>
    <row r="85" spans="1:17" x14ac:dyDescent="0.25">
      <c r="A85" s="76" t="s">
        <v>82</v>
      </c>
      <c r="B85" s="202">
        <f t="shared" ref="B85:Q85" si="2">IF(B$7=0,0,B$7/B$5)</f>
        <v>1.8340763174290724E-2</v>
      </c>
      <c r="C85" s="202">
        <f t="shared" si="2"/>
        <v>1.8340763174290727E-2</v>
      </c>
      <c r="D85" s="202">
        <f t="shared" si="2"/>
        <v>1.8340763174290724E-2</v>
      </c>
      <c r="E85" s="202">
        <f t="shared" si="2"/>
        <v>1.8340763174290724E-2</v>
      </c>
      <c r="F85" s="202">
        <f t="shared" si="2"/>
        <v>1.8340763174290727E-2</v>
      </c>
      <c r="G85" s="202">
        <f t="shared" si="2"/>
        <v>1.8340763174290724E-2</v>
      </c>
      <c r="H85" s="202">
        <f t="shared" si="2"/>
        <v>1.8340763174290727E-2</v>
      </c>
      <c r="I85" s="202">
        <f t="shared" si="2"/>
        <v>1.8340763174290724E-2</v>
      </c>
      <c r="J85" s="202">
        <f t="shared" si="2"/>
        <v>1.834076317429072E-2</v>
      </c>
      <c r="K85" s="202">
        <f t="shared" si="2"/>
        <v>1.8340763174290724E-2</v>
      </c>
      <c r="L85" s="202">
        <f t="shared" si="2"/>
        <v>1.8340763174290727E-2</v>
      </c>
      <c r="M85" s="202">
        <f t="shared" si="2"/>
        <v>1.8340763174290724E-2</v>
      </c>
      <c r="N85" s="202">
        <f t="shared" si="2"/>
        <v>1.834076317429072E-2</v>
      </c>
      <c r="O85" s="202">
        <f t="shared" si="2"/>
        <v>1.8340763174290724E-2</v>
      </c>
      <c r="P85" s="202">
        <f t="shared" si="2"/>
        <v>1.8340763174290724E-2</v>
      </c>
      <c r="Q85" s="202">
        <f t="shared" si="2"/>
        <v>1.8340763174290724E-2</v>
      </c>
    </row>
    <row r="86" spans="1:17" x14ac:dyDescent="0.25">
      <c r="A86" s="76" t="s">
        <v>81</v>
      </c>
      <c r="B86" s="202">
        <f t="shared" ref="B86:Q86" si="3">IF(B$8=0,0,B$8/B$5)</f>
        <v>4.1921744398378792E-2</v>
      </c>
      <c r="C86" s="202">
        <f t="shared" si="3"/>
        <v>4.1921744398378792E-2</v>
      </c>
      <c r="D86" s="202">
        <f t="shared" si="3"/>
        <v>4.1921744398378792E-2</v>
      </c>
      <c r="E86" s="202">
        <f t="shared" si="3"/>
        <v>4.1921744398378792E-2</v>
      </c>
      <c r="F86" s="202">
        <f t="shared" si="3"/>
        <v>4.1921744398378799E-2</v>
      </c>
      <c r="G86" s="202">
        <f t="shared" si="3"/>
        <v>4.1921744398378792E-2</v>
      </c>
      <c r="H86" s="202">
        <f t="shared" si="3"/>
        <v>4.1921744398378792E-2</v>
      </c>
      <c r="I86" s="202">
        <f t="shared" si="3"/>
        <v>4.1921744398378792E-2</v>
      </c>
      <c r="J86" s="202">
        <f t="shared" si="3"/>
        <v>4.1921744398378792E-2</v>
      </c>
      <c r="K86" s="202">
        <f t="shared" si="3"/>
        <v>4.1921744398378785E-2</v>
      </c>
      <c r="L86" s="202">
        <f t="shared" si="3"/>
        <v>4.1921744398378799E-2</v>
      </c>
      <c r="M86" s="202">
        <f t="shared" si="3"/>
        <v>4.1921744398378785E-2</v>
      </c>
      <c r="N86" s="202">
        <f t="shared" si="3"/>
        <v>4.1921744398378792E-2</v>
      </c>
      <c r="O86" s="202">
        <f t="shared" si="3"/>
        <v>4.1921744398378792E-2</v>
      </c>
      <c r="P86" s="202">
        <f t="shared" si="3"/>
        <v>4.1921744398378792E-2</v>
      </c>
      <c r="Q86" s="202">
        <f t="shared" si="3"/>
        <v>4.1921744398378792E-2</v>
      </c>
    </row>
    <row r="87" spans="1:17" x14ac:dyDescent="0.25">
      <c r="A87" s="76" t="s">
        <v>80</v>
      </c>
      <c r="B87" s="202">
        <f t="shared" ref="B87:Q87" si="4">IF(B$9=0,0,B$9/B$5)</f>
        <v>3.1441308298784096E-2</v>
      </c>
      <c r="C87" s="202">
        <f t="shared" si="4"/>
        <v>3.1441308298784096E-2</v>
      </c>
      <c r="D87" s="202">
        <f t="shared" si="4"/>
        <v>3.1441308298784096E-2</v>
      </c>
      <c r="E87" s="202">
        <f t="shared" si="4"/>
        <v>3.1441308298784096E-2</v>
      </c>
      <c r="F87" s="202">
        <f t="shared" si="4"/>
        <v>3.1441308298784096E-2</v>
      </c>
      <c r="G87" s="202">
        <f t="shared" si="4"/>
        <v>3.1441308298784096E-2</v>
      </c>
      <c r="H87" s="202">
        <f t="shared" si="4"/>
        <v>3.1441308298784096E-2</v>
      </c>
      <c r="I87" s="202">
        <f t="shared" si="4"/>
        <v>3.1441308298784096E-2</v>
      </c>
      <c r="J87" s="202">
        <f t="shared" si="4"/>
        <v>3.1441308298784089E-2</v>
      </c>
      <c r="K87" s="202">
        <f t="shared" si="4"/>
        <v>3.1441308298784096E-2</v>
      </c>
      <c r="L87" s="202">
        <f t="shared" si="4"/>
        <v>3.1441308298784103E-2</v>
      </c>
      <c r="M87" s="202">
        <f t="shared" si="4"/>
        <v>3.1441308298784096E-2</v>
      </c>
      <c r="N87" s="202">
        <f t="shared" si="4"/>
        <v>3.1441308298784096E-2</v>
      </c>
      <c r="O87" s="202">
        <f t="shared" si="4"/>
        <v>3.1441308298784096E-2</v>
      </c>
      <c r="P87" s="202">
        <f t="shared" si="4"/>
        <v>3.1441308298784096E-2</v>
      </c>
      <c r="Q87" s="202">
        <f t="shared" si="4"/>
        <v>3.1441308298784096E-2</v>
      </c>
    </row>
    <row r="88" spans="1:17" x14ac:dyDescent="0.25">
      <c r="A88" s="129" t="s">
        <v>79</v>
      </c>
      <c r="B88" s="201">
        <f t="shared" ref="B88:Q88" si="5">IF(B$10=0,0,B$10/B$5)</f>
        <v>2.0960872199189393E-2</v>
      </c>
      <c r="C88" s="201">
        <f t="shared" si="5"/>
        <v>2.0960872199189396E-2</v>
      </c>
      <c r="D88" s="201">
        <f t="shared" si="5"/>
        <v>2.0960872199189396E-2</v>
      </c>
      <c r="E88" s="201">
        <f t="shared" si="5"/>
        <v>2.0960872199189396E-2</v>
      </c>
      <c r="F88" s="201">
        <f t="shared" si="5"/>
        <v>2.09608721991894E-2</v>
      </c>
      <c r="G88" s="201">
        <f t="shared" si="5"/>
        <v>2.0960872199189396E-2</v>
      </c>
      <c r="H88" s="201">
        <f t="shared" si="5"/>
        <v>2.0960872199189396E-2</v>
      </c>
      <c r="I88" s="201">
        <f t="shared" si="5"/>
        <v>2.0960872199189396E-2</v>
      </c>
      <c r="J88" s="201">
        <f t="shared" si="5"/>
        <v>2.0960872199189396E-2</v>
      </c>
      <c r="K88" s="201">
        <f t="shared" si="5"/>
        <v>2.0960872199189393E-2</v>
      </c>
      <c r="L88" s="201">
        <f t="shared" si="5"/>
        <v>2.09608721991894E-2</v>
      </c>
      <c r="M88" s="201">
        <f t="shared" si="5"/>
        <v>2.0960872199189393E-2</v>
      </c>
      <c r="N88" s="201">
        <f t="shared" si="5"/>
        <v>2.0960872199189396E-2</v>
      </c>
      <c r="O88" s="201">
        <f t="shared" si="5"/>
        <v>2.0960872199189396E-2</v>
      </c>
      <c r="P88" s="201">
        <f t="shared" si="5"/>
        <v>2.0960872199189396E-2</v>
      </c>
      <c r="Q88" s="201">
        <f t="shared" si="5"/>
        <v>2.0960872199189396E-2</v>
      </c>
    </row>
    <row r="89" spans="1:17" x14ac:dyDescent="0.25">
      <c r="A89" s="127" t="s">
        <v>263</v>
      </c>
      <c r="B89" s="200">
        <f t="shared" ref="B89:Q89" si="6">IF(B$15=0,0,B$15/B$5)</f>
        <v>5.9597583437946314E-2</v>
      </c>
      <c r="C89" s="200">
        <f t="shared" si="6"/>
        <v>5.9597583437946321E-2</v>
      </c>
      <c r="D89" s="200">
        <f t="shared" si="6"/>
        <v>5.9597583437946314E-2</v>
      </c>
      <c r="E89" s="200">
        <f t="shared" si="6"/>
        <v>5.9597583437946314E-2</v>
      </c>
      <c r="F89" s="200">
        <f t="shared" si="6"/>
        <v>5.9597583437946321E-2</v>
      </c>
      <c r="G89" s="200">
        <f t="shared" si="6"/>
        <v>5.9597583437946314E-2</v>
      </c>
      <c r="H89" s="200">
        <f t="shared" si="6"/>
        <v>5.9597583437946328E-2</v>
      </c>
      <c r="I89" s="200">
        <f t="shared" si="6"/>
        <v>5.9597583437946314E-2</v>
      </c>
      <c r="J89" s="200">
        <f t="shared" si="6"/>
        <v>5.95975834379463E-2</v>
      </c>
      <c r="K89" s="200">
        <f t="shared" si="6"/>
        <v>5.9597583437946314E-2</v>
      </c>
      <c r="L89" s="200">
        <f t="shared" si="6"/>
        <v>5.9597583437946321E-2</v>
      </c>
      <c r="M89" s="200">
        <f t="shared" si="6"/>
        <v>5.9597583437946314E-2</v>
      </c>
      <c r="N89" s="200">
        <f t="shared" si="6"/>
        <v>5.9597583437946307E-2</v>
      </c>
      <c r="O89" s="200">
        <f t="shared" si="6"/>
        <v>5.9597583437946307E-2</v>
      </c>
      <c r="P89" s="200">
        <f t="shared" si="6"/>
        <v>5.9597583437946314E-2</v>
      </c>
      <c r="Q89" s="200">
        <f t="shared" si="6"/>
        <v>5.9597583437946314E-2</v>
      </c>
    </row>
    <row r="90" spans="1:17" x14ac:dyDescent="0.25">
      <c r="A90" s="142" t="s">
        <v>277</v>
      </c>
      <c r="B90" s="199">
        <f t="shared" ref="B90:Q90" si="7">IF(B$16=0,0,B$16/B$5)</f>
        <v>8.939637515691946E-3</v>
      </c>
      <c r="C90" s="199">
        <f t="shared" si="7"/>
        <v>8.9396375156919443E-3</v>
      </c>
      <c r="D90" s="199">
        <f t="shared" si="7"/>
        <v>8.939637515691946E-3</v>
      </c>
      <c r="E90" s="199">
        <f t="shared" si="7"/>
        <v>8.9396375156919512E-3</v>
      </c>
      <c r="F90" s="199">
        <f t="shared" si="7"/>
        <v>8.939637515691953E-3</v>
      </c>
      <c r="G90" s="199">
        <f t="shared" si="7"/>
        <v>8.939637515691953E-3</v>
      </c>
      <c r="H90" s="199">
        <f t="shared" si="7"/>
        <v>8.9396375156919512E-3</v>
      </c>
      <c r="I90" s="199">
        <f t="shared" si="7"/>
        <v>8.9396375156919495E-3</v>
      </c>
      <c r="J90" s="199">
        <f t="shared" si="7"/>
        <v>8.9396375156919495E-3</v>
      </c>
      <c r="K90" s="199">
        <f t="shared" si="7"/>
        <v>8.9396375156919512E-3</v>
      </c>
      <c r="L90" s="199">
        <f t="shared" si="7"/>
        <v>8.9396375156919547E-3</v>
      </c>
      <c r="M90" s="199">
        <f t="shared" si="7"/>
        <v>8.9396375156919495E-3</v>
      </c>
      <c r="N90" s="199">
        <f t="shared" si="7"/>
        <v>8.9396375156919443E-3</v>
      </c>
      <c r="O90" s="199">
        <f t="shared" si="7"/>
        <v>8.9396375156919512E-3</v>
      </c>
      <c r="P90" s="199">
        <f t="shared" si="7"/>
        <v>8.939637515691953E-3</v>
      </c>
      <c r="Q90" s="199">
        <f t="shared" si="7"/>
        <v>8.9396375156919495E-3</v>
      </c>
    </row>
    <row r="91" spans="1:17" x14ac:dyDescent="0.25">
      <c r="A91" s="142" t="s">
        <v>276</v>
      </c>
      <c r="B91" s="199">
        <f t="shared" ref="B91:Q91" si="8">IF(B$22=0,0,B$22/B$5)</f>
        <v>5.0569680467968663E-2</v>
      </c>
      <c r="C91" s="199">
        <f t="shared" si="8"/>
        <v>5.0569680467968676E-2</v>
      </c>
      <c r="D91" s="199">
        <f t="shared" si="8"/>
        <v>5.0571126091319231E-2</v>
      </c>
      <c r="E91" s="199">
        <f t="shared" si="8"/>
        <v>5.0578992106751625E-2</v>
      </c>
      <c r="F91" s="199">
        <f t="shared" si="8"/>
        <v>5.0582256991288176E-2</v>
      </c>
      <c r="G91" s="199">
        <f t="shared" si="8"/>
        <v>5.0579310694631126E-2</v>
      </c>
      <c r="H91" s="199">
        <f t="shared" si="8"/>
        <v>5.056968046796867E-2</v>
      </c>
      <c r="I91" s="199">
        <f t="shared" si="8"/>
        <v>5.0569680467968656E-2</v>
      </c>
      <c r="J91" s="199">
        <f t="shared" si="8"/>
        <v>5.0569680467968649E-2</v>
      </c>
      <c r="K91" s="199">
        <f t="shared" si="8"/>
        <v>5.0569680467968656E-2</v>
      </c>
      <c r="L91" s="199">
        <f t="shared" si="8"/>
        <v>5.0571349544288373E-2</v>
      </c>
      <c r="M91" s="199">
        <f t="shared" si="8"/>
        <v>5.0581625851874402E-2</v>
      </c>
      <c r="N91" s="199">
        <f t="shared" si="8"/>
        <v>5.0571220525916914E-2</v>
      </c>
      <c r="O91" s="199">
        <f t="shared" si="8"/>
        <v>5.0572109229503462E-2</v>
      </c>
      <c r="P91" s="199">
        <f t="shared" si="8"/>
        <v>5.0582256991288176E-2</v>
      </c>
      <c r="Q91" s="199">
        <f t="shared" si="8"/>
        <v>5.0579166745259016E-2</v>
      </c>
    </row>
    <row r="92" spans="1:17" x14ac:dyDescent="0.25">
      <c r="A92" s="142" t="s">
        <v>275</v>
      </c>
      <c r="B92" s="199">
        <f t="shared" ref="B92:Q92" si="9">IF(B$23=0,0,B$23/B$5)</f>
        <v>8.8265454285705377E-5</v>
      </c>
      <c r="C92" s="199">
        <f t="shared" si="9"/>
        <v>8.8265454285705526E-5</v>
      </c>
      <c r="D92" s="199">
        <f t="shared" si="9"/>
        <v>8.681983093513439E-5</v>
      </c>
      <c r="E92" s="199">
        <f t="shared" si="9"/>
        <v>7.8953815502742688E-5</v>
      </c>
      <c r="F92" s="199">
        <f t="shared" si="9"/>
        <v>7.5688930966191762E-5</v>
      </c>
      <c r="G92" s="199">
        <f t="shared" si="9"/>
        <v>7.8635227623235549E-5</v>
      </c>
      <c r="H92" s="199">
        <f t="shared" si="9"/>
        <v>8.8265454285705444E-5</v>
      </c>
      <c r="I92" s="199">
        <f t="shared" si="9"/>
        <v>8.8265454285705566E-5</v>
      </c>
      <c r="J92" s="199">
        <f t="shared" si="9"/>
        <v>8.8265454285705458E-5</v>
      </c>
      <c r="K92" s="199">
        <f t="shared" si="9"/>
        <v>8.8265454285705444E-5</v>
      </c>
      <c r="L92" s="199">
        <f t="shared" si="9"/>
        <v>8.6596377965994124E-5</v>
      </c>
      <c r="M92" s="199">
        <f t="shared" si="9"/>
        <v>7.6320070379960528E-5</v>
      </c>
      <c r="N92" s="199">
        <f t="shared" si="9"/>
        <v>8.6725396337447244E-5</v>
      </c>
      <c r="O92" s="199">
        <f t="shared" si="9"/>
        <v>8.5836692750897292E-5</v>
      </c>
      <c r="P92" s="199">
        <f t="shared" si="9"/>
        <v>7.5688930966191735E-5</v>
      </c>
      <c r="Q92" s="199">
        <f t="shared" si="9"/>
        <v>7.8779176995347929E-5</v>
      </c>
    </row>
    <row r="93" spans="1:17" x14ac:dyDescent="0.25">
      <c r="A93" s="127" t="s">
        <v>262</v>
      </c>
      <c r="B93" s="200">
        <f t="shared" ref="B93:Q93" si="10">IF(B$24=0,0,B$24/B$5)</f>
        <v>4.9664652864955257E-2</v>
      </c>
      <c r="C93" s="200">
        <f t="shared" si="10"/>
        <v>4.9664652864955285E-2</v>
      </c>
      <c r="D93" s="200">
        <f t="shared" si="10"/>
        <v>4.9664652864955257E-2</v>
      </c>
      <c r="E93" s="200">
        <f t="shared" si="10"/>
        <v>4.9664652864955257E-2</v>
      </c>
      <c r="F93" s="200">
        <f t="shared" si="10"/>
        <v>4.9664652864955257E-2</v>
      </c>
      <c r="G93" s="200">
        <f t="shared" si="10"/>
        <v>4.9664652864955278E-2</v>
      </c>
      <c r="H93" s="200">
        <f t="shared" si="10"/>
        <v>4.9664652864955298E-2</v>
      </c>
      <c r="I93" s="200">
        <f t="shared" si="10"/>
        <v>4.9664652864955264E-2</v>
      </c>
      <c r="J93" s="200">
        <f t="shared" si="10"/>
        <v>4.9664652864955271E-2</v>
      </c>
      <c r="K93" s="200">
        <f t="shared" si="10"/>
        <v>4.9664652864955271E-2</v>
      </c>
      <c r="L93" s="200">
        <f t="shared" si="10"/>
        <v>4.9664652864955271E-2</v>
      </c>
      <c r="M93" s="200">
        <f t="shared" si="10"/>
        <v>4.9664652864955278E-2</v>
      </c>
      <c r="N93" s="200">
        <f t="shared" si="10"/>
        <v>4.9664652864955243E-2</v>
      </c>
      <c r="O93" s="200">
        <f t="shared" si="10"/>
        <v>4.9664652864955271E-2</v>
      </c>
      <c r="P93" s="200">
        <f t="shared" si="10"/>
        <v>4.9664652864955257E-2</v>
      </c>
      <c r="Q93" s="200">
        <f t="shared" si="10"/>
        <v>4.9664652864955271E-2</v>
      </c>
    </row>
    <row r="94" spans="1:17" x14ac:dyDescent="0.25">
      <c r="A94" s="142" t="s">
        <v>274</v>
      </c>
      <c r="B94" s="199">
        <f t="shared" ref="B94:Q94" si="11">IF(B$25=0,0,B$25/B$5)</f>
        <v>2.6768053549121804E-2</v>
      </c>
      <c r="C94" s="199">
        <f t="shared" si="11"/>
        <v>2.6768053549121699E-2</v>
      </c>
      <c r="D94" s="199">
        <f t="shared" si="11"/>
        <v>2.7972739674597603E-2</v>
      </c>
      <c r="E94" s="199">
        <f t="shared" si="11"/>
        <v>3.452775253492401E-2</v>
      </c>
      <c r="F94" s="199">
        <f t="shared" si="11"/>
        <v>3.7248489648716479E-2</v>
      </c>
      <c r="G94" s="199">
        <f t="shared" si="11"/>
        <v>3.4793242434513316E-2</v>
      </c>
      <c r="H94" s="199">
        <f t="shared" si="11"/>
        <v>2.67680535491218E-2</v>
      </c>
      <c r="I94" s="199">
        <f t="shared" si="11"/>
        <v>2.6768053549121661E-2</v>
      </c>
      <c r="J94" s="199">
        <f t="shared" si="11"/>
        <v>2.6768053549121713E-2</v>
      </c>
      <c r="K94" s="199">
        <f t="shared" si="11"/>
        <v>2.6768053549121783E-2</v>
      </c>
      <c r="L94" s="199">
        <f t="shared" si="11"/>
        <v>2.815895048221452E-2</v>
      </c>
      <c r="M94" s="199">
        <f t="shared" si="11"/>
        <v>3.6722540137242528E-2</v>
      </c>
      <c r="N94" s="199">
        <f t="shared" si="11"/>
        <v>2.8051435172670239E-2</v>
      </c>
      <c r="O94" s="199">
        <f t="shared" si="11"/>
        <v>2.8792021494795178E-2</v>
      </c>
      <c r="P94" s="199">
        <f t="shared" si="11"/>
        <v>3.72484896487165E-2</v>
      </c>
      <c r="Q94" s="199">
        <f t="shared" si="11"/>
        <v>3.4673284624419681E-2</v>
      </c>
    </row>
    <row r="95" spans="1:17" x14ac:dyDescent="0.25">
      <c r="A95" s="142" t="s">
        <v>273</v>
      </c>
      <c r="B95" s="199">
        <f t="shared" ref="B95:Q95" si="12">IF(B$31=0,0,B$31/B$5)</f>
        <v>2.2543537498690633E-2</v>
      </c>
      <c r="C95" s="199">
        <f t="shared" si="12"/>
        <v>2.2543537498690761E-2</v>
      </c>
      <c r="D95" s="199">
        <f t="shared" si="12"/>
        <v>2.1344633866617117E-2</v>
      </c>
      <c r="E95" s="199">
        <f t="shared" si="12"/>
        <v>1.4821085068020275E-2</v>
      </c>
      <c r="F95" s="199">
        <f t="shared" si="12"/>
        <v>1.2113407492374018E-2</v>
      </c>
      <c r="G95" s="199">
        <f t="shared" si="12"/>
        <v>1.4556869519949014E-2</v>
      </c>
      <c r="H95" s="199">
        <f t="shared" si="12"/>
        <v>2.2543537498690668E-2</v>
      </c>
      <c r="I95" s="199">
        <f t="shared" si="12"/>
        <v>2.2543537498690782E-2</v>
      </c>
      <c r="J95" s="199">
        <f t="shared" si="12"/>
        <v>2.254353749869074E-2</v>
      </c>
      <c r="K95" s="199">
        <f t="shared" si="12"/>
        <v>2.2543537498690671E-2</v>
      </c>
      <c r="L95" s="199">
        <f t="shared" si="12"/>
        <v>2.1159316870876771E-2</v>
      </c>
      <c r="M95" s="199">
        <f t="shared" si="12"/>
        <v>1.2636832446192903E-2</v>
      </c>
      <c r="N95" s="199">
        <f t="shared" si="12"/>
        <v>2.1266316106935218E-2</v>
      </c>
      <c r="O95" s="199">
        <f t="shared" si="12"/>
        <v>2.0529284599156504E-2</v>
      </c>
      <c r="P95" s="199">
        <f t="shared" si="12"/>
        <v>1.2113407492373997E-2</v>
      </c>
      <c r="Q95" s="199">
        <f t="shared" si="12"/>
        <v>1.4676251532554196E-2</v>
      </c>
    </row>
    <row r="96" spans="1:17" x14ac:dyDescent="0.25">
      <c r="A96" s="142" t="s">
        <v>272</v>
      </c>
      <c r="B96" s="199">
        <f t="shared" ref="B96:Q96" si="13">IF(B$32=0,0,B$32/B$5)</f>
        <v>3.5306181714282161E-4</v>
      </c>
      <c r="C96" s="199">
        <f t="shared" si="13"/>
        <v>3.5306181714282227E-4</v>
      </c>
      <c r="D96" s="199">
        <f t="shared" si="13"/>
        <v>3.4727932374053778E-4</v>
      </c>
      <c r="E96" s="199">
        <f t="shared" si="13"/>
        <v>3.1581526201097097E-4</v>
      </c>
      <c r="F96" s="199">
        <f t="shared" si="13"/>
        <v>3.0275572386476721E-4</v>
      </c>
      <c r="G96" s="199">
        <f t="shared" si="13"/>
        <v>3.1454091049294236E-4</v>
      </c>
      <c r="H96" s="199">
        <f t="shared" si="13"/>
        <v>3.5306181714282178E-4</v>
      </c>
      <c r="I96" s="199">
        <f t="shared" si="13"/>
        <v>3.5306181714282227E-4</v>
      </c>
      <c r="J96" s="199">
        <f t="shared" si="13"/>
        <v>3.5306181714282205E-4</v>
      </c>
      <c r="K96" s="199">
        <f t="shared" si="13"/>
        <v>3.5306181714282178E-4</v>
      </c>
      <c r="L96" s="199">
        <f t="shared" si="13"/>
        <v>3.4638551186397655E-4</v>
      </c>
      <c r="M96" s="199">
        <f t="shared" si="13"/>
        <v>3.0528028151984211E-4</v>
      </c>
      <c r="N96" s="199">
        <f t="shared" si="13"/>
        <v>3.4690158534978898E-4</v>
      </c>
      <c r="O96" s="199">
        <f t="shared" si="13"/>
        <v>3.4334677100358944E-4</v>
      </c>
      <c r="P96" s="199">
        <f t="shared" si="13"/>
        <v>3.0275572386476705E-4</v>
      </c>
      <c r="Q96" s="199">
        <f t="shared" si="13"/>
        <v>3.1511670798139182E-4</v>
      </c>
    </row>
    <row r="97" spans="1:17" x14ac:dyDescent="0.25">
      <c r="A97" s="127" t="s">
        <v>261</v>
      </c>
      <c r="B97" s="200">
        <f t="shared" ref="B97:Q97" si="14">IF(B$33=0,0,B$33/B$5)</f>
        <v>0.38468666711895017</v>
      </c>
      <c r="C97" s="200">
        <f t="shared" si="14"/>
        <v>0.39814090373495942</v>
      </c>
      <c r="D97" s="200">
        <f t="shared" si="14"/>
        <v>0.42124825239861297</v>
      </c>
      <c r="E97" s="200">
        <f t="shared" si="14"/>
        <v>0.46022145969920503</v>
      </c>
      <c r="F97" s="200">
        <f t="shared" si="14"/>
        <v>0.42967724599543922</v>
      </c>
      <c r="G97" s="200">
        <f t="shared" si="14"/>
        <v>0.40515713669238579</v>
      </c>
      <c r="H97" s="200">
        <f t="shared" si="14"/>
        <v>0.38587798734591761</v>
      </c>
      <c r="I97" s="200">
        <f t="shared" si="14"/>
        <v>0.35198148598030393</v>
      </c>
      <c r="J97" s="200">
        <f t="shared" si="14"/>
        <v>0.34731113457076407</v>
      </c>
      <c r="K97" s="200">
        <f t="shared" si="14"/>
        <v>0.36447812404970442</v>
      </c>
      <c r="L97" s="200">
        <f t="shared" si="14"/>
        <v>0.34983515493376788</v>
      </c>
      <c r="M97" s="200">
        <f t="shared" si="14"/>
        <v>0.3502357400335982</v>
      </c>
      <c r="N97" s="200">
        <f t="shared" si="14"/>
        <v>0.35143230632054812</v>
      </c>
      <c r="O97" s="200">
        <f t="shared" si="14"/>
        <v>0.33311075674810781</v>
      </c>
      <c r="P97" s="200">
        <f t="shared" si="14"/>
        <v>0.28790731975961958</v>
      </c>
      <c r="Q97" s="200">
        <f t="shared" si="14"/>
        <v>0.30424720548656303</v>
      </c>
    </row>
    <row r="98" spans="1:17" x14ac:dyDescent="0.25">
      <c r="A98" s="127" t="s">
        <v>260</v>
      </c>
      <c r="B98" s="200">
        <f t="shared" ref="B98:Q98" si="15">IF(B$44=0,0,B$44/B$5)</f>
        <v>9.4362840443414989E-2</v>
      </c>
      <c r="C98" s="200">
        <f t="shared" si="15"/>
        <v>9.4362840443414989E-2</v>
      </c>
      <c r="D98" s="200">
        <f t="shared" si="15"/>
        <v>9.4362840443414989E-2</v>
      </c>
      <c r="E98" s="200">
        <f t="shared" si="15"/>
        <v>9.4362840443414989E-2</v>
      </c>
      <c r="F98" s="200">
        <f t="shared" si="15"/>
        <v>9.4362840443415003E-2</v>
      </c>
      <c r="G98" s="200">
        <f t="shared" si="15"/>
        <v>9.4362840443415003E-2</v>
      </c>
      <c r="H98" s="200">
        <f t="shared" si="15"/>
        <v>9.436284044341503E-2</v>
      </c>
      <c r="I98" s="200">
        <f t="shared" si="15"/>
        <v>9.4362840443415003E-2</v>
      </c>
      <c r="J98" s="200">
        <f t="shared" si="15"/>
        <v>9.4362840443414989E-2</v>
      </c>
      <c r="K98" s="200">
        <f t="shared" si="15"/>
        <v>9.4362840443414989E-2</v>
      </c>
      <c r="L98" s="200">
        <f t="shared" si="15"/>
        <v>9.4362840443415003E-2</v>
      </c>
      <c r="M98" s="200">
        <f t="shared" si="15"/>
        <v>9.4362840443414989E-2</v>
      </c>
      <c r="N98" s="200">
        <f t="shared" si="15"/>
        <v>9.4362840443414989E-2</v>
      </c>
      <c r="O98" s="200">
        <f t="shared" si="15"/>
        <v>9.4362840443414975E-2</v>
      </c>
      <c r="P98" s="200">
        <f t="shared" si="15"/>
        <v>9.4362840443414989E-2</v>
      </c>
      <c r="Q98" s="200">
        <f t="shared" si="15"/>
        <v>9.4362840443414989E-2</v>
      </c>
    </row>
    <row r="99" spans="1:17" x14ac:dyDescent="0.25">
      <c r="A99" s="142" t="s">
        <v>271</v>
      </c>
      <c r="B99" s="199">
        <f t="shared" ref="B99:Q99" si="16">IF(B$45=0,0,B$45/B$5)</f>
        <v>2.3590710110853751E-2</v>
      </c>
      <c r="C99" s="199">
        <f t="shared" si="16"/>
        <v>2.3590710110853751E-2</v>
      </c>
      <c r="D99" s="199">
        <f t="shared" si="16"/>
        <v>2.3590710110853747E-2</v>
      </c>
      <c r="E99" s="199">
        <f t="shared" si="16"/>
        <v>2.3590710110853751E-2</v>
      </c>
      <c r="F99" s="199">
        <f t="shared" si="16"/>
        <v>2.3590710110853754E-2</v>
      </c>
      <c r="G99" s="199">
        <f t="shared" si="16"/>
        <v>2.3590710110853751E-2</v>
      </c>
      <c r="H99" s="199">
        <f t="shared" si="16"/>
        <v>2.3590710110853758E-2</v>
      </c>
      <c r="I99" s="199">
        <f t="shared" si="16"/>
        <v>2.3590710110853751E-2</v>
      </c>
      <c r="J99" s="199">
        <f t="shared" si="16"/>
        <v>2.3590710110853747E-2</v>
      </c>
      <c r="K99" s="199">
        <f t="shared" si="16"/>
        <v>2.3590710110853747E-2</v>
      </c>
      <c r="L99" s="199">
        <f t="shared" si="16"/>
        <v>2.3590710110853754E-2</v>
      </c>
      <c r="M99" s="199">
        <f t="shared" si="16"/>
        <v>2.3590710110853747E-2</v>
      </c>
      <c r="N99" s="199">
        <f t="shared" si="16"/>
        <v>2.3590710110853747E-2</v>
      </c>
      <c r="O99" s="199">
        <f t="shared" si="16"/>
        <v>2.3590710110853747E-2</v>
      </c>
      <c r="P99" s="199">
        <f t="shared" si="16"/>
        <v>2.3590710110853751E-2</v>
      </c>
      <c r="Q99" s="199">
        <f t="shared" si="16"/>
        <v>2.3590710110853751E-2</v>
      </c>
    </row>
    <row r="100" spans="1:17" x14ac:dyDescent="0.25">
      <c r="A100" s="142" t="s">
        <v>270</v>
      </c>
      <c r="B100" s="199">
        <f t="shared" ref="B100:Q100" si="17">IF(B$51=0,0,B$51/B$5)</f>
        <v>4.1802738316432837E-2</v>
      </c>
      <c r="C100" s="199">
        <f t="shared" si="17"/>
        <v>4.1802738316432837E-2</v>
      </c>
      <c r="D100" s="199">
        <f t="shared" si="17"/>
        <v>4.180273831643283E-2</v>
      </c>
      <c r="E100" s="199">
        <f t="shared" si="17"/>
        <v>4.1802738316432837E-2</v>
      </c>
      <c r="F100" s="199">
        <f t="shared" si="17"/>
        <v>4.1802738316432844E-2</v>
      </c>
      <c r="G100" s="199">
        <f t="shared" si="17"/>
        <v>4.1802738316432837E-2</v>
      </c>
      <c r="H100" s="199">
        <f t="shared" si="17"/>
        <v>4.1802738316432851E-2</v>
      </c>
      <c r="I100" s="199">
        <f t="shared" si="17"/>
        <v>4.1802738316432844E-2</v>
      </c>
      <c r="J100" s="199">
        <f t="shared" si="17"/>
        <v>4.1802738316432844E-2</v>
      </c>
      <c r="K100" s="199">
        <f t="shared" si="17"/>
        <v>4.1802738316432837E-2</v>
      </c>
      <c r="L100" s="199">
        <f t="shared" si="17"/>
        <v>4.1802738316432844E-2</v>
      </c>
      <c r="M100" s="199">
        <f t="shared" si="17"/>
        <v>4.1802738316432851E-2</v>
      </c>
      <c r="N100" s="199">
        <f t="shared" si="17"/>
        <v>4.180273831643283E-2</v>
      </c>
      <c r="O100" s="199">
        <f t="shared" si="17"/>
        <v>4.1802738316432837E-2</v>
      </c>
      <c r="P100" s="199">
        <f t="shared" si="17"/>
        <v>4.1802738316432844E-2</v>
      </c>
      <c r="Q100" s="199">
        <f t="shared" si="17"/>
        <v>4.1802738316432837E-2</v>
      </c>
    </row>
    <row r="101" spans="1:17" x14ac:dyDescent="0.25">
      <c r="A101" s="142" t="s">
        <v>269</v>
      </c>
      <c r="B101" s="199">
        <f t="shared" ref="B101:Q101" si="18">IF(B$62=0,0,B$62/B$5)</f>
        <v>9.4362840443415006E-3</v>
      </c>
      <c r="C101" s="199">
        <f t="shared" si="18"/>
        <v>9.4362840443415023E-3</v>
      </c>
      <c r="D101" s="199">
        <f t="shared" si="18"/>
        <v>9.4362840443415006E-3</v>
      </c>
      <c r="E101" s="199">
        <f t="shared" si="18"/>
        <v>9.4362840443415006E-3</v>
      </c>
      <c r="F101" s="199">
        <f t="shared" si="18"/>
        <v>9.4362840443415023E-3</v>
      </c>
      <c r="G101" s="199">
        <f t="shared" si="18"/>
        <v>9.4362840443415006E-3</v>
      </c>
      <c r="H101" s="199">
        <f t="shared" si="18"/>
        <v>9.4362840443415023E-3</v>
      </c>
      <c r="I101" s="199">
        <f t="shared" si="18"/>
        <v>9.4362840443415006E-3</v>
      </c>
      <c r="J101" s="199">
        <f t="shared" si="18"/>
        <v>9.4362840443414989E-3</v>
      </c>
      <c r="K101" s="199">
        <f t="shared" si="18"/>
        <v>9.4362840443415006E-3</v>
      </c>
      <c r="L101" s="199">
        <f t="shared" si="18"/>
        <v>9.4362840443415023E-3</v>
      </c>
      <c r="M101" s="199">
        <f t="shared" si="18"/>
        <v>9.4362840443415006E-3</v>
      </c>
      <c r="N101" s="199">
        <f t="shared" si="18"/>
        <v>9.4362840443414989E-3</v>
      </c>
      <c r="O101" s="199">
        <f t="shared" si="18"/>
        <v>9.4362840443415006E-3</v>
      </c>
      <c r="P101" s="199">
        <f t="shared" si="18"/>
        <v>9.4362840443415006E-3</v>
      </c>
      <c r="Q101" s="199">
        <f t="shared" si="18"/>
        <v>9.4362840443415006E-3</v>
      </c>
    </row>
    <row r="102" spans="1:17" x14ac:dyDescent="0.25">
      <c r="A102" s="142" t="s">
        <v>268</v>
      </c>
      <c r="B102" s="199">
        <f t="shared" ref="B102:Q102" si="19">IF(B$63=0,0,B$63/B$5)</f>
        <v>1.8872568088683001E-2</v>
      </c>
      <c r="C102" s="199">
        <f t="shared" si="19"/>
        <v>1.8872568088683005E-2</v>
      </c>
      <c r="D102" s="199">
        <f t="shared" si="19"/>
        <v>1.8872568088683001E-2</v>
      </c>
      <c r="E102" s="199">
        <f t="shared" si="19"/>
        <v>1.8872568088683001E-2</v>
      </c>
      <c r="F102" s="199">
        <f t="shared" si="19"/>
        <v>1.8872568088683005E-2</v>
      </c>
      <c r="G102" s="199">
        <f t="shared" si="19"/>
        <v>1.8872568088683001E-2</v>
      </c>
      <c r="H102" s="199">
        <f t="shared" si="19"/>
        <v>1.8872568088683005E-2</v>
      </c>
      <c r="I102" s="199">
        <f t="shared" si="19"/>
        <v>1.8872568088683001E-2</v>
      </c>
      <c r="J102" s="199">
        <f t="shared" si="19"/>
        <v>1.8872568088682998E-2</v>
      </c>
      <c r="K102" s="199">
        <f t="shared" si="19"/>
        <v>1.8872568088683001E-2</v>
      </c>
      <c r="L102" s="199">
        <f t="shared" si="19"/>
        <v>1.8872568088683005E-2</v>
      </c>
      <c r="M102" s="199">
        <f t="shared" si="19"/>
        <v>1.8872568088683001E-2</v>
      </c>
      <c r="N102" s="199">
        <f t="shared" si="19"/>
        <v>1.8872568088682998E-2</v>
      </c>
      <c r="O102" s="199">
        <f t="shared" si="19"/>
        <v>1.8872568088683001E-2</v>
      </c>
      <c r="P102" s="199">
        <f t="shared" si="19"/>
        <v>1.8872568088683001E-2</v>
      </c>
      <c r="Q102" s="199">
        <f t="shared" si="19"/>
        <v>1.8872568088683001E-2</v>
      </c>
    </row>
    <row r="103" spans="1:17" x14ac:dyDescent="0.25">
      <c r="A103" s="142" t="s">
        <v>267</v>
      </c>
      <c r="B103" s="199">
        <f t="shared" ref="B103:Q103" si="20">IF(B$64=0,0,B$64/B$5)</f>
        <v>6.6053988310390502E-4</v>
      </c>
      <c r="C103" s="199">
        <f t="shared" si="20"/>
        <v>6.6053988310390513E-4</v>
      </c>
      <c r="D103" s="199">
        <f t="shared" si="20"/>
        <v>6.6053988310390502E-4</v>
      </c>
      <c r="E103" s="199">
        <f t="shared" si="20"/>
        <v>6.6053988310390502E-4</v>
      </c>
      <c r="F103" s="199">
        <f t="shared" si="20"/>
        <v>6.6053988310390502E-4</v>
      </c>
      <c r="G103" s="199">
        <f t="shared" si="20"/>
        <v>6.6053988310390502E-4</v>
      </c>
      <c r="H103" s="199">
        <f t="shared" si="20"/>
        <v>6.6053988310390502E-4</v>
      </c>
      <c r="I103" s="199">
        <f t="shared" si="20"/>
        <v>6.6053988310390513E-4</v>
      </c>
      <c r="J103" s="199">
        <f t="shared" si="20"/>
        <v>6.6053988310390492E-4</v>
      </c>
      <c r="K103" s="199">
        <f t="shared" si="20"/>
        <v>6.6053988310390502E-4</v>
      </c>
      <c r="L103" s="199">
        <f t="shared" si="20"/>
        <v>6.6053988310390513E-4</v>
      </c>
      <c r="M103" s="199">
        <f t="shared" si="20"/>
        <v>6.6053988310390502E-4</v>
      </c>
      <c r="N103" s="199">
        <f t="shared" si="20"/>
        <v>6.6053988310390492E-4</v>
      </c>
      <c r="O103" s="199">
        <f t="shared" si="20"/>
        <v>6.6053988310390502E-4</v>
      </c>
      <c r="P103" s="199">
        <f t="shared" si="20"/>
        <v>6.6053988310390502E-4</v>
      </c>
      <c r="Q103" s="199">
        <f t="shared" si="20"/>
        <v>6.6053988310390502E-4</v>
      </c>
    </row>
    <row r="104" spans="1:17" x14ac:dyDescent="0.25">
      <c r="A104" s="127" t="s">
        <v>259</v>
      </c>
      <c r="B104" s="200">
        <f t="shared" ref="B104:Q104" si="21">IF(B$65=0,0,B$65/B$5)</f>
        <v>8.5423202927723069E-2</v>
      </c>
      <c r="C104" s="200">
        <f t="shared" si="21"/>
        <v>8.5423202927723069E-2</v>
      </c>
      <c r="D104" s="200">
        <f t="shared" si="21"/>
        <v>8.5423202927723069E-2</v>
      </c>
      <c r="E104" s="200">
        <f t="shared" si="21"/>
        <v>8.5423202927723055E-2</v>
      </c>
      <c r="F104" s="200">
        <f t="shared" si="21"/>
        <v>8.5423202927723069E-2</v>
      </c>
      <c r="G104" s="200">
        <f t="shared" si="21"/>
        <v>8.5423202927723055E-2</v>
      </c>
      <c r="H104" s="200">
        <f t="shared" si="21"/>
        <v>8.5423202927723069E-2</v>
      </c>
      <c r="I104" s="200">
        <f t="shared" si="21"/>
        <v>8.5423202927723055E-2</v>
      </c>
      <c r="J104" s="200">
        <f t="shared" si="21"/>
        <v>8.5423202927723055E-2</v>
      </c>
      <c r="K104" s="200">
        <f t="shared" si="21"/>
        <v>8.5423202927723055E-2</v>
      </c>
      <c r="L104" s="200">
        <f t="shared" si="21"/>
        <v>8.5423202927723069E-2</v>
      </c>
      <c r="M104" s="200">
        <f t="shared" si="21"/>
        <v>8.5423202927723069E-2</v>
      </c>
      <c r="N104" s="200">
        <f t="shared" si="21"/>
        <v>8.5423202927723055E-2</v>
      </c>
      <c r="O104" s="200">
        <f t="shared" si="21"/>
        <v>8.5423202927723055E-2</v>
      </c>
      <c r="P104" s="200">
        <f t="shared" si="21"/>
        <v>8.5423202927723055E-2</v>
      </c>
      <c r="Q104" s="200">
        <f t="shared" si="21"/>
        <v>8.5423202927723069E-2</v>
      </c>
    </row>
    <row r="105" spans="1:17" x14ac:dyDescent="0.25">
      <c r="A105" s="142" t="s">
        <v>266</v>
      </c>
      <c r="B105" s="199">
        <f t="shared" ref="B105:Q105" si="22">IF(B$66=0,0,B$66/B$5)</f>
        <v>0</v>
      </c>
      <c r="C105" s="199">
        <f t="shared" si="22"/>
        <v>0</v>
      </c>
      <c r="D105" s="199">
        <f t="shared" si="22"/>
        <v>0</v>
      </c>
      <c r="E105" s="199">
        <f t="shared" si="22"/>
        <v>0</v>
      </c>
      <c r="F105" s="199">
        <f t="shared" si="22"/>
        <v>0</v>
      </c>
      <c r="G105" s="199">
        <f t="shared" si="22"/>
        <v>0</v>
      </c>
      <c r="H105" s="199">
        <f t="shared" si="22"/>
        <v>0</v>
      </c>
      <c r="I105" s="199">
        <f t="shared" si="22"/>
        <v>0</v>
      </c>
      <c r="J105" s="199">
        <f t="shared" si="22"/>
        <v>0</v>
      </c>
      <c r="K105" s="199">
        <f t="shared" si="22"/>
        <v>0</v>
      </c>
      <c r="L105" s="199">
        <f t="shared" si="22"/>
        <v>0</v>
      </c>
      <c r="M105" s="199">
        <f t="shared" si="22"/>
        <v>0</v>
      </c>
      <c r="N105" s="199">
        <f t="shared" si="22"/>
        <v>0</v>
      </c>
      <c r="O105" s="199">
        <f t="shared" si="22"/>
        <v>0</v>
      </c>
      <c r="P105" s="199">
        <f t="shared" si="22"/>
        <v>0</v>
      </c>
      <c r="Q105" s="199">
        <f t="shared" si="22"/>
        <v>0</v>
      </c>
    </row>
    <row r="106" spans="1:17" x14ac:dyDescent="0.25">
      <c r="A106" s="142" t="s">
        <v>265</v>
      </c>
      <c r="B106" s="199">
        <f t="shared" ref="B106:Q106" si="23">IF(B$67=0,0,B$67/B$5)</f>
        <v>6.8338562342178458E-3</v>
      </c>
      <c r="C106" s="199">
        <f t="shared" si="23"/>
        <v>6.8338562342178458E-3</v>
      </c>
      <c r="D106" s="199">
        <f t="shared" si="23"/>
        <v>6.8338562342178458E-3</v>
      </c>
      <c r="E106" s="199">
        <f t="shared" si="23"/>
        <v>6.8338562342178449E-3</v>
      </c>
      <c r="F106" s="199">
        <f t="shared" si="23"/>
        <v>6.8338562342178458E-3</v>
      </c>
      <c r="G106" s="199">
        <f t="shared" si="23"/>
        <v>6.833856234217844E-3</v>
      </c>
      <c r="H106" s="199">
        <f t="shared" si="23"/>
        <v>6.8338562342178475E-3</v>
      </c>
      <c r="I106" s="199">
        <f t="shared" si="23"/>
        <v>6.8338562342178449E-3</v>
      </c>
      <c r="J106" s="199">
        <f t="shared" si="23"/>
        <v>6.8338562342178449E-3</v>
      </c>
      <c r="K106" s="199">
        <f t="shared" si="23"/>
        <v>6.8338562342178458E-3</v>
      </c>
      <c r="L106" s="199">
        <f t="shared" si="23"/>
        <v>6.8338562342178466E-3</v>
      </c>
      <c r="M106" s="199">
        <f t="shared" si="23"/>
        <v>6.8338562342178449E-3</v>
      </c>
      <c r="N106" s="199">
        <f t="shared" si="23"/>
        <v>6.8338562342178423E-3</v>
      </c>
      <c r="O106" s="199">
        <f t="shared" si="23"/>
        <v>6.8338562342178449E-3</v>
      </c>
      <c r="P106" s="199">
        <f t="shared" si="23"/>
        <v>6.8338562342178458E-3</v>
      </c>
      <c r="Q106" s="199">
        <f t="shared" si="23"/>
        <v>6.833856234217844E-3</v>
      </c>
    </row>
    <row r="107" spans="1:17" x14ac:dyDescent="0.25">
      <c r="A107" s="142" t="s">
        <v>264</v>
      </c>
      <c r="B107" s="199">
        <f t="shared" ref="B107:Q107" si="24">IF(B$78=0,0,B$78/B$5)</f>
        <v>7.8589346693505216E-2</v>
      </c>
      <c r="C107" s="199">
        <f t="shared" si="24"/>
        <v>7.858934669350523E-2</v>
      </c>
      <c r="D107" s="199">
        <f t="shared" si="24"/>
        <v>7.8589346693505216E-2</v>
      </c>
      <c r="E107" s="199">
        <f t="shared" si="24"/>
        <v>7.8589346693505216E-2</v>
      </c>
      <c r="F107" s="199">
        <f t="shared" si="24"/>
        <v>7.858934669350523E-2</v>
      </c>
      <c r="G107" s="199">
        <f t="shared" si="24"/>
        <v>7.8589346693505216E-2</v>
      </c>
      <c r="H107" s="199">
        <f t="shared" si="24"/>
        <v>7.858934669350523E-2</v>
      </c>
      <c r="I107" s="199">
        <f t="shared" si="24"/>
        <v>7.8589346693505216E-2</v>
      </c>
      <c r="J107" s="199">
        <f t="shared" si="24"/>
        <v>7.8589346693505202E-2</v>
      </c>
      <c r="K107" s="199">
        <f t="shared" si="24"/>
        <v>7.8589346693505216E-2</v>
      </c>
      <c r="L107" s="199">
        <f t="shared" si="24"/>
        <v>7.8589346693505216E-2</v>
      </c>
      <c r="M107" s="199">
        <f t="shared" si="24"/>
        <v>7.8589346693505216E-2</v>
      </c>
      <c r="N107" s="199">
        <f t="shared" si="24"/>
        <v>7.8589346693505202E-2</v>
      </c>
      <c r="O107" s="199">
        <f t="shared" si="24"/>
        <v>7.8589346693505216E-2</v>
      </c>
      <c r="P107" s="199">
        <f t="shared" si="24"/>
        <v>7.8589346693505216E-2</v>
      </c>
      <c r="Q107" s="199">
        <f t="shared" si="24"/>
        <v>7.8589346693505216E-2</v>
      </c>
    </row>
    <row r="108" spans="1:17" x14ac:dyDescent="0.25">
      <c r="A108" s="72" t="s">
        <v>258</v>
      </c>
      <c r="B108" s="71">
        <f t="shared" ref="B108:Q108" si="25">IF(B$79=0,0,B$79/B$5)</f>
        <v>0.19787971098697518</v>
      </c>
      <c r="C108" s="71">
        <f t="shared" si="25"/>
        <v>0.18442547437096596</v>
      </c>
      <c r="D108" s="71">
        <f t="shared" si="25"/>
        <v>0.16131812570731235</v>
      </c>
      <c r="E108" s="71">
        <f t="shared" si="25"/>
        <v>0.12234491840672024</v>
      </c>
      <c r="F108" s="71">
        <f t="shared" si="25"/>
        <v>0.15288913211048608</v>
      </c>
      <c r="G108" s="71">
        <f t="shared" si="25"/>
        <v>0.17740924141353948</v>
      </c>
      <c r="H108" s="71">
        <f t="shared" si="25"/>
        <v>0.19668839076000771</v>
      </c>
      <c r="I108" s="71">
        <f t="shared" si="25"/>
        <v>0.23058489212562136</v>
      </c>
      <c r="J108" s="71">
        <f t="shared" si="25"/>
        <v>0.23525524353516128</v>
      </c>
      <c r="K108" s="71">
        <f t="shared" si="25"/>
        <v>0.21808825405622087</v>
      </c>
      <c r="L108" s="71">
        <f t="shared" si="25"/>
        <v>0.23273122317215753</v>
      </c>
      <c r="M108" s="71">
        <f t="shared" si="25"/>
        <v>0.23233063807232721</v>
      </c>
      <c r="N108" s="71">
        <f t="shared" si="25"/>
        <v>0.23113407178537715</v>
      </c>
      <c r="O108" s="71">
        <f t="shared" si="25"/>
        <v>0.24945562135781749</v>
      </c>
      <c r="P108" s="71">
        <f t="shared" si="25"/>
        <v>0.29465905834630579</v>
      </c>
      <c r="Q108" s="71">
        <f t="shared" si="25"/>
        <v>0.27831917261936229</v>
      </c>
    </row>
    <row r="110" spans="1:17" ht="12.75" x14ac:dyDescent="0.25">
      <c r="A110" s="98" t="s">
        <v>20</v>
      </c>
      <c r="B110" s="297"/>
      <c r="C110" s="297"/>
      <c r="D110" s="297"/>
      <c r="E110" s="297"/>
      <c r="F110" s="297"/>
      <c r="G110" s="297"/>
      <c r="H110" s="297"/>
      <c r="I110" s="297"/>
      <c r="J110" s="297"/>
      <c r="K110" s="297"/>
      <c r="L110" s="297"/>
      <c r="M110" s="297"/>
      <c r="N110" s="297"/>
      <c r="O110" s="297"/>
      <c r="P110" s="297"/>
      <c r="Q110" s="297"/>
    </row>
    <row r="112" spans="1:17" x14ac:dyDescent="0.25">
      <c r="A112" s="78" t="s">
        <v>8</v>
      </c>
      <c r="B112" s="230">
        <f t="shared" ref="B112:Q112" si="26">SUM(B$113:B$123)</f>
        <v>137.01642910967226</v>
      </c>
      <c r="C112" s="230">
        <f t="shared" si="26"/>
        <v>136.92912352641665</v>
      </c>
      <c r="D112" s="230">
        <f t="shared" si="26"/>
        <v>137.67777422020418</v>
      </c>
      <c r="E112" s="230">
        <f t="shared" si="26"/>
        <v>138.85342047992978</v>
      </c>
      <c r="F112" s="230">
        <f t="shared" si="26"/>
        <v>137.81453454675744</v>
      </c>
      <c r="G112" s="230">
        <f t="shared" si="26"/>
        <v>136.97050117589717</v>
      </c>
      <c r="H112" s="230">
        <f t="shared" si="26"/>
        <v>133.91881338221532</v>
      </c>
      <c r="I112" s="230">
        <f t="shared" si="26"/>
        <v>133.10136116147055</v>
      </c>
      <c r="J112" s="230">
        <f t="shared" si="26"/>
        <v>132.88897463594645</v>
      </c>
      <c r="K112" s="230">
        <f t="shared" si="26"/>
        <v>125.84967627391966</v>
      </c>
      <c r="L112" s="230">
        <f t="shared" si="26"/>
        <v>122.0428162290041</v>
      </c>
      <c r="M112" s="230">
        <f t="shared" si="26"/>
        <v>115.34561114765154</v>
      </c>
      <c r="N112" s="230">
        <f t="shared" si="26"/>
        <v>115.49557033975631</v>
      </c>
      <c r="O112" s="230">
        <f t="shared" si="26"/>
        <v>111.79406928124317</v>
      </c>
      <c r="P112" s="230">
        <f t="shared" si="26"/>
        <v>110.10544737769553</v>
      </c>
      <c r="Q112" s="230">
        <f t="shared" si="26"/>
        <v>103.41992929676732</v>
      </c>
    </row>
    <row r="113" spans="1:17" x14ac:dyDescent="0.25">
      <c r="A113" s="132" t="s">
        <v>83</v>
      </c>
      <c r="B113" s="275">
        <f>IF(B$6=0,0,B$6/FBT!B$5*1000)</f>
        <v>2.1539878948178508</v>
      </c>
      <c r="C113" s="275">
        <f>IF(C$6=0,0,C$6/FBT!C$5*1000)</f>
        <v>2.152615393938178</v>
      </c>
      <c r="D113" s="275">
        <f>IF(D$6=0,0,D$6/FBT!D$5*1000)</f>
        <v>2.164384672573914</v>
      </c>
      <c r="E113" s="275">
        <f>IF(E$6=0,0,E$6/FBT!E$5*1000)</f>
        <v>2.1828666008250877</v>
      </c>
      <c r="F113" s="275">
        <f>IF(F$6=0,0,F$6/FBT!F$5*1000)</f>
        <v>2.1665346343690164</v>
      </c>
      <c r="G113" s="275">
        <f>IF(G$6=0,0,G$6/FBT!G$5*1000)</f>
        <v>2.1532658776551763</v>
      </c>
      <c r="H113" s="275">
        <f>IF(H$6=0,0,H$6/FBT!H$5*1000)</f>
        <v>2.1052913492787826</v>
      </c>
      <c r="I113" s="275">
        <f>IF(I$6=0,0,I$6/FBT!I$5*1000)</f>
        <v>2.0924404656328015</v>
      </c>
      <c r="J113" s="275">
        <f>IF(J$6=0,0,J$6/FBT!J$5*1000)</f>
        <v>2.0891016105190459</v>
      </c>
      <c r="K113" s="275">
        <f>IF(K$6=0,0,K$6/FBT!K$5*1000)</f>
        <v>1.9784392355152411</v>
      </c>
      <c r="L113" s="275">
        <f>IF(L$6=0,0,L$6/FBT!L$5*1000)</f>
        <v>1.9185929053539845</v>
      </c>
      <c r="M113" s="275">
        <f>IF(M$6=0,0,M$6/FBT!M$5*1000)</f>
        <v>1.8133084605024898</v>
      </c>
      <c r="N113" s="275">
        <f>IF(N$6=0,0,N$6/FBT!N$5*1000)</f>
        <v>1.8156659170980913</v>
      </c>
      <c r="O113" s="275">
        <f>IF(O$6=0,0,O$6/FBT!O$5*1000)</f>
        <v>1.7574758991235975</v>
      </c>
      <c r="P113" s="275">
        <f>IF(P$6=0,0,P$6/FBT!P$5*1000)</f>
        <v>1.7309296581888367</v>
      </c>
      <c r="Q113" s="275">
        <f>IF(Q$6=0,0,Q$6/FBT!Q$5*1000)</f>
        <v>1.6258289406290571</v>
      </c>
    </row>
    <row r="114" spans="1:17" x14ac:dyDescent="0.25">
      <c r="A114" s="76" t="s">
        <v>82</v>
      </c>
      <c r="B114" s="274">
        <f>IF(B$7=0,0,B$7/FBT!B$5*1000)</f>
        <v>2.5129858772874929</v>
      </c>
      <c r="C114" s="274">
        <f>IF(C$7=0,0,C$7/FBT!C$5*1000)</f>
        <v>2.5113846262612083</v>
      </c>
      <c r="D114" s="274">
        <f>IF(D$7=0,0,D$7/FBT!D$5*1000)</f>
        <v>2.5251154513362337</v>
      </c>
      <c r="E114" s="274">
        <f>IF(E$7=0,0,E$7/FBT!E$5*1000)</f>
        <v>2.546677700962602</v>
      </c>
      <c r="F114" s="274">
        <f>IF(F$7=0,0,F$7/FBT!F$5*1000)</f>
        <v>2.5276237400971859</v>
      </c>
      <c r="G114" s="274">
        <f>IF(G$7=0,0,G$7/FBT!G$5*1000)</f>
        <v>2.5121435239310395</v>
      </c>
      <c r="H114" s="274">
        <f>IF(H$7=0,0,H$7/FBT!H$5*1000)</f>
        <v>2.4561732408252466</v>
      </c>
      <c r="I114" s="274">
        <f>IF(I$7=0,0,I$7/FBT!I$5*1000)</f>
        <v>2.4411805432382683</v>
      </c>
      <c r="J114" s="274">
        <f>IF(J$7=0,0,J$7/FBT!J$5*1000)</f>
        <v>2.4372852122722204</v>
      </c>
      <c r="K114" s="274">
        <f>IF(K$7=0,0,K$7/FBT!K$5*1000)</f>
        <v>2.3081791081011147</v>
      </c>
      <c r="L114" s="274">
        <f>IF(L$7=0,0,L$7/FBT!L$5*1000)</f>
        <v>2.2383583895796488</v>
      </c>
      <c r="M114" s="274">
        <f>IF(M$7=0,0,M$7/FBT!M$5*1000)</f>
        <v>2.1155265372529048</v>
      </c>
      <c r="N114" s="274">
        <f>IF(N$7=0,0,N$7/FBT!N$5*1000)</f>
        <v>2.1182769032811066</v>
      </c>
      <c r="O114" s="274">
        <f>IF(O$7=0,0,O$7/FBT!O$5*1000)</f>
        <v>2.0503885489775309</v>
      </c>
      <c r="P114" s="274">
        <f>IF(P$7=0,0,P$7/FBT!P$5*1000)</f>
        <v>2.0194179345536432</v>
      </c>
      <c r="Q114" s="274">
        <f>IF(Q$7=0,0,Q$7/FBT!Q$5*1000)</f>
        <v>1.8968004307339004</v>
      </c>
    </row>
    <row r="115" spans="1:17" x14ac:dyDescent="0.25">
      <c r="A115" s="76" t="s">
        <v>81</v>
      </c>
      <c r="B115" s="274">
        <f>IF(B$8=0,0,B$8/FBT!B$5*1000)</f>
        <v>5.7439677195142682</v>
      </c>
      <c r="C115" s="274">
        <f>IF(C$8=0,0,C$8/FBT!C$5*1000)</f>
        <v>5.7403077171684744</v>
      </c>
      <c r="D115" s="274">
        <f>IF(D$8=0,0,D$8/FBT!D$5*1000)</f>
        <v>5.7716924601971042</v>
      </c>
      <c r="E115" s="274">
        <f>IF(E$8=0,0,E$8/FBT!E$5*1000)</f>
        <v>5.820977602200232</v>
      </c>
      <c r="F115" s="274">
        <f>IF(F$8=0,0,F$8/FBT!F$5*1000)</f>
        <v>5.777425691650711</v>
      </c>
      <c r="G115" s="274">
        <f>IF(G$8=0,0,G$8/FBT!G$5*1000)</f>
        <v>5.7420423404138035</v>
      </c>
      <c r="H115" s="274">
        <f>IF(H$8=0,0,H$8/FBT!H$5*1000)</f>
        <v>5.6141102647434202</v>
      </c>
      <c r="I115" s="274">
        <f>IF(I$8=0,0,I$8/FBT!I$5*1000)</f>
        <v>5.5798412416874701</v>
      </c>
      <c r="J115" s="274">
        <f>IF(J$8=0,0,J$8/FBT!J$5*1000)</f>
        <v>5.570937628050789</v>
      </c>
      <c r="K115" s="274">
        <f>IF(K$8=0,0,K$8/FBT!K$5*1000)</f>
        <v>5.2758379613739752</v>
      </c>
      <c r="L115" s="274">
        <f>IF(L$8=0,0,L$8/FBT!L$5*1000)</f>
        <v>5.1162477476106245</v>
      </c>
      <c r="M115" s="274">
        <f>IF(M$8=0,0,M$8/FBT!M$5*1000)</f>
        <v>4.8354892280066393</v>
      </c>
      <c r="N115" s="274">
        <f>IF(N$8=0,0,N$8/FBT!N$5*1000)</f>
        <v>4.8417757789282438</v>
      </c>
      <c r="O115" s="274">
        <f>IF(O$8=0,0,O$8/FBT!O$5*1000)</f>
        <v>4.6866023976629263</v>
      </c>
      <c r="P115" s="274">
        <f>IF(P$8=0,0,P$8/FBT!P$5*1000)</f>
        <v>4.615812421836897</v>
      </c>
      <c r="Q115" s="274">
        <f>IF(Q$8=0,0,Q$8/FBT!Q$5*1000)</f>
        <v>4.3355438416774863</v>
      </c>
    </row>
    <row r="116" spans="1:17" x14ac:dyDescent="0.25">
      <c r="A116" s="76" t="s">
        <v>80</v>
      </c>
      <c r="B116" s="274">
        <f>IF(B$9=0,0,B$9/FBT!B$5*1000)</f>
        <v>4.3079757896357016</v>
      </c>
      <c r="C116" s="274">
        <f>IF(C$9=0,0,C$9/FBT!C$5*1000)</f>
        <v>4.305230787876356</v>
      </c>
      <c r="D116" s="274">
        <f>IF(D$9=0,0,D$9/FBT!D$5*1000)</f>
        <v>4.328769345147828</v>
      </c>
      <c r="E116" s="274">
        <f>IF(E$9=0,0,E$9/FBT!E$5*1000)</f>
        <v>4.3657332016501753</v>
      </c>
      <c r="F116" s="274">
        <f>IF(F$9=0,0,F$9/FBT!F$5*1000)</f>
        <v>4.3330692687380328</v>
      </c>
      <c r="G116" s="274">
        <f>IF(G$9=0,0,G$9/FBT!G$5*1000)</f>
        <v>4.3065317553103526</v>
      </c>
      <c r="H116" s="274">
        <f>IF(H$9=0,0,H$9/FBT!H$5*1000)</f>
        <v>4.2105826985575652</v>
      </c>
      <c r="I116" s="274">
        <f>IF(I$9=0,0,I$9/FBT!I$5*1000)</f>
        <v>4.184880931265603</v>
      </c>
      <c r="J116" s="274">
        <f>IF(J$9=0,0,J$9/FBT!J$5*1000)</f>
        <v>4.1782032210380917</v>
      </c>
      <c r="K116" s="274">
        <f>IF(K$9=0,0,K$9/FBT!K$5*1000)</f>
        <v>3.9568784710304823</v>
      </c>
      <c r="L116" s="274">
        <f>IF(L$9=0,0,L$9/FBT!L$5*1000)</f>
        <v>3.837185810707969</v>
      </c>
      <c r="M116" s="274">
        <f>IF(M$9=0,0,M$9/FBT!M$5*1000)</f>
        <v>3.6266169210049797</v>
      </c>
      <c r="N116" s="274">
        <f>IF(N$9=0,0,N$9/FBT!N$5*1000)</f>
        <v>3.6313318341961827</v>
      </c>
      <c r="O116" s="274">
        <f>IF(O$9=0,0,O$9/FBT!O$5*1000)</f>
        <v>3.5149517982471949</v>
      </c>
      <c r="P116" s="274">
        <f>IF(P$9=0,0,P$9/FBT!P$5*1000)</f>
        <v>3.4618593163776734</v>
      </c>
      <c r="Q116" s="274">
        <f>IF(Q$9=0,0,Q$9/FBT!Q$5*1000)</f>
        <v>3.2516578812581143</v>
      </c>
    </row>
    <row r="117" spans="1:17" x14ac:dyDescent="0.25">
      <c r="A117" s="129" t="s">
        <v>79</v>
      </c>
      <c r="B117" s="273">
        <f>IF(B$10=0,0,B$10/FBT!B$5*1000)</f>
        <v>2.8719838597571337</v>
      </c>
      <c r="C117" s="273">
        <f>IF(C$10=0,0,C$10/FBT!C$5*1000)</f>
        <v>2.8701538585842372</v>
      </c>
      <c r="D117" s="273">
        <f>IF(D$10=0,0,D$10/FBT!D$5*1000)</f>
        <v>2.8858462300985521</v>
      </c>
      <c r="E117" s="273">
        <f>IF(E$10=0,0,E$10/FBT!E$5*1000)</f>
        <v>2.910488801100116</v>
      </c>
      <c r="F117" s="273">
        <f>IF(F$10=0,0,F$10/FBT!F$5*1000)</f>
        <v>2.8887128458253555</v>
      </c>
      <c r="G117" s="273">
        <f>IF(G$10=0,0,G$10/FBT!G$5*1000)</f>
        <v>2.8710211702069017</v>
      </c>
      <c r="H117" s="273">
        <f>IF(H$10=0,0,H$10/FBT!H$5*1000)</f>
        <v>2.8070551323717101</v>
      </c>
      <c r="I117" s="273">
        <f>IF(I$10=0,0,I$10/FBT!I$5*1000)</f>
        <v>2.789920620843735</v>
      </c>
      <c r="J117" s="273">
        <f>IF(J$10=0,0,J$10/FBT!J$5*1000)</f>
        <v>2.7854688140253945</v>
      </c>
      <c r="K117" s="273">
        <f>IF(K$10=0,0,K$10/FBT!K$5*1000)</f>
        <v>2.6379189806869876</v>
      </c>
      <c r="L117" s="273">
        <f>IF(L$10=0,0,L$10/FBT!L$5*1000)</f>
        <v>2.5581238738053123</v>
      </c>
      <c r="M117" s="273">
        <f>IF(M$10=0,0,M$10/FBT!M$5*1000)</f>
        <v>2.4177446140033196</v>
      </c>
      <c r="N117" s="273">
        <f>IF(N$10=0,0,N$10/FBT!N$5*1000)</f>
        <v>2.4208878894641219</v>
      </c>
      <c r="O117" s="273">
        <f>IF(O$10=0,0,O$10/FBT!O$5*1000)</f>
        <v>2.3433011988314632</v>
      </c>
      <c r="P117" s="273">
        <f>IF(P$10=0,0,P$10/FBT!P$5*1000)</f>
        <v>2.3079062109184485</v>
      </c>
      <c r="Q117" s="273">
        <f>IF(Q$10=0,0,Q$10/FBT!Q$5*1000)</f>
        <v>2.1677719208387431</v>
      </c>
    </row>
    <row r="118" spans="1:17" x14ac:dyDescent="0.25">
      <c r="A118" s="127" t="s">
        <v>263</v>
      </c>
      <c r="B118" s="296">
        <f>IF(B$15=0,0,B$15/FBT!B$5*1000)</f>
        <v>8.1658480662331492</v>
      </c>
      <c r="C118" s="296">
        <f>IF(C$15=0,0,C$15/FBT!C$5*1000)</f>
        <v>8.1606448644504752</v>
      </c>
      <c r="D118" s="296">
        <f>IF(D$15=0,0,D$15/FBT!D$5*1000)</f>
        <v>8.2052626366393522</v>
      </c>
      <c r="E118" s="296">
        <f>IF(E$15=0,0,E$15/FBT!E$5*1000)</f>
        <v>8.2753283126968604</v>
      </c>
      <c r="F118" s="296">
        <f>IF(F$15=0,0,F$15/FBT!F$5*1000)</f>
        <v>8.2134132216121127</v>
      </c>
      <c r="G118" s="296">
        <f>IF(G$15=0,0,G$15/FBT!G$5*1000)</f>
        <v>8.1631108723678558</v>
      </c>
      <c r="H118" s="296">
        <f>IF(H$15=0,0,H$15/FBT!H$5*1000)</f>
        <v>7.9812376544573391</v>
      </c>
      <c r="I118" s="296">
        <f>IF(I$15=0,0,I$15/FBT!I$5*1000)</f>
        <v>7.9325194775249681</v>
      </c>
      <c r="J118" s="296">
        <f>IF(J$15=0,0,J$15/FBT!J$5*1000)</f>
        <v>7.9198617538489486</v>
      </c>
      <c r="K118" s="296">
        <f>IF(K$15=0,0,K$15/FBT!K$5*1000)</f>
        <v>7.5003365823734605</v>
      </c>
      <c r="L118" s="296">
        <f>IF(L$15=0,0,L$15/FBT!L$5*1000)</f>
        <v>7.2734569232100199</v>
      </c>
      <c r="M118" s="296">
        <f>IF(M$15=0,0,M$15/FBT!M$5*1000)</f>
        <v>6.8743196845730719</v>
      </c>
      <c r="N118" s="296">
        <f>IF(N$15=0,0,N$15/FBT!N$5*1000)</f>
        <v>6.8832568900368249</v>
      </c>
      <c r="O118" s="296">
        <f>IF(O$15=0,0,O$15/FBT!O$5*1000)</f>
        <v>6.6626563718564409</v>
      </c>
      <c r="P118" s="296">
        <f>IF(P$15=0,0,P$15/FBT!P$5*1000)</f>
        <v>6.5620185870646157</v>
      </c>
      <c r="Q118" s="296">
        <f>IF(Q$15=0,0,Q$15/FBT!Q$5*1000)</f>
        <v>6.1635778654105984</v>
      </c>
    </row>
    <row r="119" spans="1:17" x14ac:dyDescent="0.25">
      <c r="A119" s="127" t="s">
        <v>262</v>
      </c>
      <c r="B119" s="296">
        <f>IF(B$24=0,0,B$24/FBT!B$5*1000)</f>
        <v>6.804873388527624</v>
      </c>
      <c r="C119" s="296">
        <f>IF(C$24=0,0,C$24/FBT!C$5*1000)</f>
        <v>6.8005373870420645</v>
      </c>
      <c r="D119" s="296">
        <f>IF(D$24=0,0,D$24/FBT!D$5*1000)</f>
        <v>6.8377188638661259</v>
      </c>
      <c r="E119" s="296">
        <f>IF(E$24=0,0,E$24/FBT!E$5*1000)</f>
        <v>6.8961069272473825</v>
      </c>
      <c r="F119" s="296">
        <f>IF(F$24=0,0,F$24/FBT!F$5*1000)</f>
        <v>6.8445110180100919</v>
      </c>
      <c r="G119" s="296">
        <f>IF(G$24=0,0,G$24/FBT!G$5*1000)</f>
        <v>6.8025923936398813</v>
      </c>
      <c r="H119" s="296">
        <f>IF(H$24=0,0,H$24/FBT!H$5*1000)</f>
        <v>6.6510313787144533</v>
      </c>
      <c r="I119" s="296">
        <f>IF(I$24=0,0,I$24/FBT!I$5*1000)</f>
        <v>6.610432897937474</v>
      </c>
      <c r="J119" s="296">
        <f>IF(J$24=0,0,J$24/FBT!J$5*1000)</f>
        <v>6.5998847948741268</v>
      </c>
      <c r="K119" s="296">
        <f>IF(K$24=0,0,K$24/FBT!K$5*1000)</f>
        <v>6.2502804853112179</v>
      </c>
      <c r="L119" s="296">
        <f>IF(L$24=0,0,L$24/FBT!L$5*1000)</f>
        <v>6.0612141026750166</v>
      </c>
      <c r="M119" s="296">
        <f>IF(M$24=0,0,M$24/FBT!M$5*1000)</f>
        <v>5.7285997371442283</v>
      </c>
      <c r="N119" s="296">
        <f>IF(N$24=0,0,N$24/FBT!N$5*1000)</f>
        <v>5.7360474083640192</v>
      </c>
      <c r="O119" s="296">
        <f>IF(O$24=0,0,O$24/FBT!O$5*1000)</f>
        <v>5.5522136432137019</v>
      </c>
      <c r="P119" s="296">
        <f>IF(P$24=0,0,P$24/FBT!P$5*1000)</f>
        <v>5.4683488225538461</v>
      </c>
      <c r="Q119" s="296">
        <f>IF(Q$24=0,0,Q$24/FBT!Q$5*1000)</f>
        <v>5.1363148878421656</v>
      </c>
    </row>
    <row r="120" spans="1:17" x14ac:dyDescent="0.25">
      <c r="A120" s="127" t="s">
        <v>261</v>
      </c>
      <c r="B120" s="296">
        <f>IF(B$33=0,0,B$33/FBT!B$5*1000)</f>
        <v>52.708393454739728</v>
      </c>
      <c r="C120" s="296">
        <f>IF(C$33=0,0,C$33/FBT!C$5*1000)</f>
        <v>54.517084988443415</v>
      </c>
      <c r="D120" s="296">
        <f>IF(D$33=0,0,D$33/FBT!D$5*1000)</f>
        <v>57.996521784391817</v>
      </c>
      <c r="E120" s="296">
        <f>IF(E$33=0,0,E$33/FBT!E$5*1000)</f>
        <v>63.903323857500787</v>
      </c>
      <c r="F120" s="296">
        <f>IF(F$33=0,0,F$33/FBT!F$5*1000)</f>
        <v>59.215769662194049</v>
      </c>
      <c r="G120" s="296">
        <f>IF(G$33=0,0,G$33/FBT!G$5*1000)</f>
        <v>55.494576067747559</v>
      </c>
      <c r="H120" s="296">
        <f>IF(H$33=0,0,H$33/FBT!H$5*1000)</f>
        <v>51.676322175682785</v>
      </c>
      <c r="I120" s="296">
        <f>IF(I$33=0,0,I$33/FBT!I$5*1000)</f>
        <v>46.849214887615517</v>
      </c>
      <c r="J120" s="296">
        <f>IF(J$33=0,0,J$33/FBT!J$5*1000)</f>
        <v>46.153820552756052</v>
      </c>
      <c r="K120" s="296">
        <f>IF(K$33=0,0,K$33/FBT!K$5*1000)</f>
        <v>45.869453920580838</v>
      </c>
      <c r="L120" s="296">
        <f>IF(L$33=0,0,L$33/FBT!L$5*1000)</f>
        <v>42.694867524026996</v>
      </c>
      <c r="M120" s="296">
        <f>IF(M$33=0,0,M$33/FBT!M$5*1000)</f>
        <v>40.398155479925386</v>
      </c>
      <c r="N120" s="296">
        <f>IF(N$33=0,0,N$33/FBT!N$5*1000)</f>
        <v>40.588874654307659</v>
      </c>
      <c r="O120" s="296">
        <f>IF(O$33=0,0,O$33/FBT!O$5*1000)</f>
        <v>37.239807018225306</v>
      </c>
      <c r="P120" s="296">
        <f>IF(P$33=0,0,P$33/FBT!P$5*1000)</f>
        <v>31.700164245446153</v>
      </c>
      <c r="Q120" s="296">
        <f>IF(Q$33=0,0,Q$33/FBT!Q$5*1000)</f>
        <v>31.465224480159385</v>
      </c>
    </row>
    <row r="121" spans="1:17" x14ac:dyDescent="0.25">
      <c r="A121" s="127" t="s">
        <v>260</v>
      </c>
      <c r="B121" s="296">
        <f>IF(B$44=0,0,B$44/FBT!B$5*1000)</f>
        <v>12.929259438202484</v>
      </c>
      <c r="C121" s="296">
        <f>IF(C$44=0,0,C$44/FBT!C$5*1000)</f>
        <v>12.921021035379916</v>
      </c>
      <c r="D121" s="296">
        <f>IF(D$44=0,0,D$44/FBT!D$5*1000)</f>
        <v>12.991665841345638</v>
      </c>
      <c r="E121" s="296">
        <f>IF(E$44=0,0,E$44/FBT!E$5*1000)</f>
        <v>13.102603161770027</v>
      </c>
      <c r="F121" s="296">
        <f>IF(F$44=0,0,F$44/FBT!F$5*1000)</f>
        <v>13.004570934219178</v>
      </c>
      <c r="G121" s="296">
        <f>IF(G$44=0,0,G$44/FBT!G$5*1000)</f>
        <v>12.924925547915771</v>
      </c>
      <c r="H121" s="296">
        <f>IF(H$44=0,0,H$44/FBT!H$5*1000)</f>
        <v>12.636959619557455</v>
      </c>
      <c r="I121" s="296">
        <f>IF(I$44=0,0,I$44/FBT!I$5*1000)</f>
        <v>12.559822506081201</v>
      </c>
      <c r="J121" s="296">
        <f>IF(J$44=0,0,J$44/FBT!J$5*1000)</f>
        <v>12.539781110260838</v>
      </c>
      <c r="K121" s="296">
        <f>IF(K$44=0,0,K$44/FBT!K$5*1000)</f>
        <v>11.875532922091312</v>
      </c>
      <c r="L121" s="296">
        <f>IF(L$44=0,0,L$44/FBT!L$5*1000)</f>
        <v>11.51630679508253</v>
      </c>
      <c r="M121" s="296">
        <f>IF(M$44=0,0,M$44/FBT!M$5*1000)</f>
        <v>10.884339500574031</v>
      </c>
      <c r="N121" s="296">
        <f>IF(N$44=0,0,N$44/FBT!N$5*1000)</f>
        <v>10.898490075891639</v>
      </c>
      <c r="O121" s="296">
        <f>IF(O$44=0,0,O$44/FBT!O$5*1000)</f>
        <v>10.549205922106029</v>
      </c>
      <c r="P121" s="296">
        <f>IF(P$44=0,0,P$44/FBT!P$5*1000)</f>
        <v>10.389862762852305</v>
      </c>
      <c r="Q121" s="296">
        <f>IF(Q$44=0,0,Q$44/FBT!Q$5*1000)</f>
        <v>9.7589982869001126</v>
      </c>
    </row>
    <row r="122" spans="1:17" x14ac:dyDescent="0.25">
      <c r="A122" s="127" t="s">
        <v>259</v>
      </c>
      <c r="B122" s="296">
        <f>IF(B$65=0,0,B$65/FBT!B$5*1000)</f>
        <v>11.704382228267516</v>
      </c>
      <c r="C122" s="296">
        <f>IF(C$65=0,0,C$65/FBT!C$5*1000)</f>
        <v>11.696924305712349</v>
      </c>
      <c r="D122" s="296">
        <f>IF(D$65=0,0,D$65/FBT!D$5*1000)</f>
        <v>11.760876445849741</v>
      </c>
      <c r="E122" s="296">
        <f>IF(E$65=0,0,E$65/FBT!E$5*1000)</f>
        <v>11.8613039148655</v>
      </c>
      <c r="F122" s="296">
        <f>IF(F$65=0,0,F$65/FBT!F$5*1000)</f>
        <v>11.772558950977361</v>
      </c>
      <c r="G122" s="296">
        <f>IF(G$65=0,0,G$65/FBT!G$5*1000)</f>
        <v>11.700458917060594</v>
      </c>
      <c r="H122" s="296">
        <f>IF(H$65=0,0,H$65/FBT!H$5*1000)</f>
        <v>11.439773971388854</v>
      </c>
      <c r="I122" s="296">
        <f>IF(I$65=0,0,I$65/FBT!I$5*1000)</f>
        <v>11.369944584452455</v>
      </c>
      <c r="J122" s="296">
        <f>IF(J$65=0,0,J$65/FBT!J$5*1000)</f>
        <v>11.351801847183495</v>
      </c>
      <c r="K122" s="296">
        <f>IF(K$65=0,0,K$65/FBT!K$5*1000)</f>
        <v>10.750482434735293</v>
      </c>
      <c r="L122" s="296">
        <f>IF(L$65=0,0,L$65/FBT!L$5*1000)</f>
        <v>10.42528825660103</v>
      </c>
      <c r="M122" s="296">
        <f>IF(M$65=0,0,M$65/FBT!M$5*1000)</f>
        <v>9.8531915478880716</v>
      </c>
      <c r="N122" s="296">
        <f>IF(N$65=0,0,N$65/FBT!N$5*1000)</f>
        <v>9.8660015423861172</v>
      </c>
      <c r="O122" s="296">
        <f>IF(O$65=0,0,O$65/FBT!O$5*1000)</f>
        <v>9.5498074663275663</v>
      </c>
      <c r="P122" s="296">
        <f>IF(P$65=0,0,P$65/FBT!P$5*1000)</f>
        <v>9.4055599747926166</v>
      </c>
      <c r="Q122" s="296">
        <f>IF(Q$65=0,0,Q$65/FBT!Q$5*1000)</f>
        <v>8.8344616070885245</v>
      </c>
    </row>
    <row r="123" spans="1:17" x14ac:dyDescent="0.25">
      <c r="A123" s="72" t="s">
        <v>258</v>
      </c>
      <c r="B123" s="295">
        <f>IF(B$79=0,0,B$79/FBT!B$5*1000)</f>
        <v>27.112771392689318</v>
      </c>
      <c r="C123" s="295">
        <f>IF(C$79=0,0,C$79/FBT!C$5*1000)</f>
        <v>25.253218561559983</v>
      </c>
      <c r="D123" s="295">
        <f>IF(D$79=0,0,D$79/FBT!D$5*1000)</f>
        <v>22.209920488757867</v>
      </c>
      <c r="E123" s="295">
        <f>IF(E$79=0,0,E$79/FBT!E$5*1000)</f>
        <v>16.98801039911103</v>
      </c>
      <c r="F123" s="295">
        <f>IF(F$79=0,0,F$79/FBT!F$5*1000)</f>
        <v>21.070344579064344</v>
      </c>
      <c r="G123" s="295">
        <f>IF(G$79=0,0,G$79/FBT!G$5*1000)</f>
        <v>24.299832709648232</v>
      </c>
      <c r="H123" s="295">
        <f>IF(H$79=0,0,H$79/FBT!H$5*1000)</f>
        <v>26.340275896637714</v>
      </c>
      <c r="I123" s="295">
        <f>IF(I$79=0,0,I$79/FBT!I$5*1000)</f>
        <v>30.691163005191058</v>
      </c>
      <c r="J123" s="295">
        <f>IF(J$79=0,0,J$79/FBT!J$5*1000)</f>
        <v>31.262828091117452</v>
      </c>
      <c r="K123" s="295">
        <f>IF(K$79=0,0,K$79/FBT!K$5*1000)</f>
        <v>27.446336172119747</v>
      </c>
      <c r="L123" s="295">
        <f>IF(L$79=0,0,L$79/FBT!L$5*1000)</f>
        <v>28.403173900350957</v>
      </c>
      <c r="M123" s="295">
        <f>IF(M$79=0,0,M$79/FBT!M$5*1000)</f>
        <v>26.798319436776417</v>
      </c>
      <c r="N123" s="295">
        <f>IF(N$79=0,0,N$79/FBT!N$5*1000)</f>
        <v>26.694961445802313</v>
      </c>
      <c r="O123" s="295">
        <f>IF(O$79=0,0,O$79/FBT!O$5*1000)</f>
        <v>27.887659016671414</v>
      </c>
      <c r="P123" s="295">
        <f>IF(P$79=0,0,P$79/FBT!P$5*1000)</f>
        <v>32.443567443110481</v>
      </c>
      <c r="Q123" s="295">
        <f>IF(Q$79=0,0,Q$79/FBT!Q$5*1000)</f>
        <v>28.78374915422922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6" tint="0.59999389629810485"/>
    <pageSetUpPr fitToPage="1"/>
  </sheetPr>
  <dimension ref="A1:Q1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</row>
    <row r="5" spans="1:17" ht="12.75" x14ac:dyDescent="0.25">
      <c r="A5" s="97" t="s">
        <v>8</v>
      </c>
      <c r="B5" s="96">
        <v>204.42176082409713</v>
      </c>
      <c r="C5" s="96">
        <v>200.41531816968435</v>
      </c>
      <c r="D5" s="96">
        <v>197.11401603330225</v>
      </c>
      <c r="E5" s="96">
        <v>196.59347562392628</v>
      </c>
      <c r="F5" s="96">
        <v>188.33139963098009</v>
      </c>
      <c r="G5" s="96">
        <v>173.59652537195885</v>
      </c>
      <c r="H5" s="96">
        <v>170.93068300805294</v>
      </c>
      <c r="I5" s="96">
        <v>162.82231519127708</v>
      </c>
      <c r="J5" s="96">
        <v>163.61258440872928</v>
      </c>
      <c r="K5" s="96">
        <v>170.5810099283336</v>
      </c>
      <c r="L5" s="96">
        <v>184.7454656031727</v>
      </c>
      <c r="M5" s="96">
        <v>189.55072930861095</v>
      </c>
      <c r="N5" s="96">
        <v>187.07183772952538</v>
      </c>
      <c r="O5" s="96">
        <v>182.24149851007425</v>
      </c>
      <c r="P5" s="96">
        <v>174.65822613894926</v>
      </c>
      <c r="Q5" s="96">
        <v>188.33157255687235</v>
      </c>
    </row>
    <row r="6" spans="1:17" x14ac:dyDescent="0.25">
      <c r="A6" s="132" t="s">
        <v>83</v>
      </c>
      <c r="B6" s="160">
        <v>3.3209266241232065</v>
      </c>
      <c r="C6" s="160">
        <v>3.2537655081960319</v>
      </c>
      <c r="D6" s="160">
        <v>3.2176651962871641</v>
      </c>
      <c r="E6" s="160">
        <v>3.236571410241095</v>
      </c>
      <c r="F6" s="160">
        <v>3.0773526480791218</v>
      </c>
      <c r="G6" s="160">
        <v>2.8192110139534945</v>
      </c>
      <c r="H6" s="160">
        <v>2.7672827290245556</v>
      </c>
      <c r="I6" s="160">
        <v>2.6199218365977348</v>
      </c>
      <c r="J6" s="160">
        <v>2.6284369714602036</v>
      </c>
      <c r="K6" s="160">
        <v>2.7470330971528183</v>
      </c>
      <c r="L6" s="160">
        <v>2.9642793097726683</v>
      </c>
      <c r="M6" s="160">
        <v>3.0278754668169574</v>
      </c>
      <c r="N6" s="160">
        <v>2.992162773328058</v>
      </c>
      <c r="O6" s="160">
        <v>2.9100533772194854</v>
      </c>
      <c r="P6" s="160">
        <v>2.7468362080035349</v>
      </c>
      <c r="Q6" s="160">
        <v>2.9851374972309861</v>
      </c>
    </row>
    <row r="7" spans="1:17" x14ac:dyDescent="0.25">
      <c r="A7" s="76" t="s">
        <v>82</v>
      </c>
      <c r="B7" s="159">
        <v>0.97049350399245982</v>
      </c>
      <c r="C7" s="159">
        <v>0.95086662447794579</v>
      </c>
      <c r="D7" s="159">
        <v>0.94031682252051541</v>
      </c>
      <c r="E7" s="159">
        <v>0.94584189425624687</v>
      </c>
      <c r="F7" s="159">
        <v>0.89931247886071342</v>
      </c>
      <c r="G7" s="159">
        <v>0.82387426315034296</v>
      </c>
      <c r="H7" s="159">
        <v>0.8086989615249085</v>
      </c>
      <c r="I7" s="159">
        <v>0.76563483966087309</v>
      </c>
      <c r="J7" s="159">
        <v>0.76812326653836449</v>
      </c>
      <c r="K7" s="159">
        <v>0.80278129503778817</v>
      </c>
      <c r="L7" s="159">
        <v>0.86626840631059254</v>
      </c>
      <c r="M7" s="159">
        <v>0.88485347736938547</v>
      </c>
      <c r="N7" s="159">
        <v>0.87441695137411402</v>
      </c>
      <c r="O7" s="159">
        <v>0.85042164989371682</v>
      </c>
      <c r="P7" s="159">
        <v>0.80272375698831766</v>
      </c>
      <c r="Q7" s="159">
        <v>0.87236391449987682</v>
      </c>
    </row>
    <row r="8" spans="1:17" x14ac:dyDescent="0.25">
      <c r="A8" s="76" t="s">
        <v>81</v>
      </c>
      <c r="B8" s="159">
        <v>12.089388272076553</v>
      </c>
      <c r="C8" s="159">
        <v>11.844897231132844</v>
      </c>
      <c r="D8" s="159">
        <v>11.713478884145244</v>
      </c>
      <c r="E8" s="159">
        <v>11.782304422048954</v>
      </c>
      <c r="F8" s="159">
        <v>11.202689858452958</v>
      </c>
      <c r="G8" s="159">
        <v>10.262959838083422</v>
      </c>
      <c r="H8" s="159">
        <v>10.073921876735897</v>
      </c>
      <c r="I8" s="159">
        <v>9.5374742986031222</v>
      </c>
      <c r="J8" s="159">
        <v>9.5684725057883391</v>
      </c>
      <c r="K8" s="159">
        <v>10.000205805960414</v>
      </c>
      <c r="L8" s="159">
        <v>10.791061525542258</v>
      </c>
      <c r="M8" s="159">
        <v>11.022574811483453</v>
      </c>
      <c r="N8" s="159">
        <v>10.892567537401344</v>
      </c>
      <c r="O8" s="159">
        <v>10.593659285971865</v>
      </c>
      <c r="P8" s="159">
        <v>9.9994890574014548</v>
      </c>
      <c r="Q8" s="159">
        <v>10.866992961366121</v>
      </c>
    </row>
    <row r="9" spans="1:17" x14ac:dyDescent="0.25">
      <c r="A9" s="76" t="s">
        <v>80</v>
      </c>
      <c r="B9" s="159">
        <v>6.4697082164452437</v>
      </c>
      <c r="C9" s="159">
        <v>6.3388673781131448</v>
      </c>
      <c r="D9" s="159">
        <v>6.2685380661444681</v>
      </c>
      <c r="E9" s="159">
        <v>6.3053704631240048</v>
      </c>
      <c r="F9" s="159">
        <v>5.9951862734797894</v>
      </c>
      <c r="G9" s="159">
        <v>5.4922841499647559</v>
      </c>
      <c r="H9" s="159">
        <v>5.3911193578160086</v>
      </c>
      <c r="I9" s="159">
        <v>5.1040362378243946</v>
      </c>
      <c r="J9" s="159">
        <v>5.1206251132255174</v>
      </c>
      <c r="K9" s="159">
        <v>5.3516697630104755</v>
      </c>
      <c r="L9" s="159">
        <v>5.7749009168000711</v>
      </c>
      <c r="M9" s="159">
        <v>5.898796632163072</v>
      </c>
      <c r="N9" s="159">
        <v>5.8292224642732497</v>
      </c>
      <c r="O9" s="159">
        <v>5.6692599312885763</v>
      </c>
      <c r="P9" s="159">
        <v>5.3512861907455527</v>
      </c>
      <c r="Q9" s="159">
        <v>5.8155360774202975</v>
      </c>
    </row>
    <row r="10" spans="1:17" x14ac:dyDescent="0.25">
      <c r="A10" s="129" t="s">
        <v>79</v>
      </c>
      <c r="B10" s="158">
        <v>6.6688054229596396</v>
      </c>
      <c r="C10" s="158">
        <v>6.5339381209079397</v>
      </c>
      <c r="D10" s="158">
        <v>6.5442510295749257</v>
      </c>
      <c r="E10" s="158">
        <v>7.0767090729104298</v>
      </c>
      <c r="F10" s="158">
        <v>6.9791452180528166</v>
      </c>
      <c r="G10" s="158">
        <v>6.1865567783478523</v>
      </c>
      <c r="H10" s="158">
        <v>5.5570243365596408</v>
      </c>
      <c r="I10" s="158">
        <v>5.2611065913707922</v>
      </c>
      <c r="J10" s="158">
        <v>5.2782059687360041</v>
      </c>
      <c r="K10" s="158">
        <v>5.5163607296439565</v>
      </c>
      <c r="L10" s="158">
        <v>6.0527860494733785</v>
      </c>
      <c r="M10" s="158">
        <v>6.819277278060401</v>
      </c>
      <c r="N10" s="158">
        <v>6.1131461304376762</v>
      </c>
      <c r="O10" s="158">
        <v>5.9961794028187398</v>
      </c>
      <c r="P10" s="158">
        <v>6.2295651419178215</v>
      </c>
      <c r="Q10" s="158">
        <v>6.5551966107336135</v>
      </c>
    </row>
    <row r="11" spans="1:17" x14ac:dyDescent="0.25">
      <c r="A11" s="92" t="s">
        <v>125</v>
      </c>
      <c r="B11" s="91">
        <v>1.0896746488987405</v>
      </c>
      <c r="C11" s="91">
        <v>1.0676374967117626</v>
      </c>
      <c r="D11" s="91">
        <v>1.0557921296932069</v>
      </c>
      <c r="E11" s="91">
        <v>0.68923924176800833</v>
      </c>
      <c r="F11" s="91">
        <v>0</v>
      </c>
      <c r="G11" s="91">
        <v>0.5417775836858939</v>
      </c>
      <c r="H11" s="91">
        <v>0.90801097929994745</v>
      </c>
      <c r="I11" s="91">
        <v>0.85965838169957265</v>
      </c>
      <c r="J11" s="91">
        <v>0.86245239904526916</v>
      </c>
      <c r="K11" s="91">
        <v>0.90136659566922228</v>
      </c>
      <c r="L11" s="91">
        <v>0.86213364281235794</v>
      </c>
      <c r="M11" s="91">
        <v>0.12464655696287352</v>
      </c>
      <c r="N11" s="91">
        <v>0.77613653714376796</v>
      </c>
      <c r="O11" s="91">
        <v>0.71144456815296775</v>
      </c>
      <c r="P11" s="91">
        <v>0</v>
      </c>
      <c r="Q11" s="91">
        <v>0.46238708035628795</v>
      </c>
    </row>
    <row r="12" spans="1:17" x14ac:dyDescent="0.25">
      <c r="A12" s="92" t="s">
        <v>26</v>
      </c>
      <c r="B12" s="91">
        <v>1.813356776283793</v>
      </c>
      <c r="C12" s="91">
        <v>1.7766841609406345</v>
      </c>
      <c r="D12" s="91">
        <v>1.4203765994397493</v>
      </c>
      <c r="E12" s="91">
        <v>0</v>
      </c>
      <c r="F12" s="91">
        <v>0</v>
      </c>
      <c r="G12" s="91">
        <v>0</v>
      </c>
      <c r="H12" s="91">
        <v>1.5110453968234425</v>
      </c>
      <c r="I12" s="91">
        <v>1.4305805437609469</v>
      </c>
      <c r="J12" s="91">
        <v>1.4352301428793568</v>
      </c>
      <c r="K12" s="91">
        <v>1.499988300016444</v>
      </c>
      <c r="L12" s="91">
        <v>1.383202226483093</v>
      </c>
      <c r="M12" s="91">
        <v>0</v>
      </c>
      <c r="N12" s="91">
        <v>1.5285520358869915</v>
      </c>
      <c r="O12" s="91">
        <v>1.3476064996813766</v>
      </c>
      <c r="P12" s="91">
        <v>0</v>
      </c>
      <c r="Q12" s="91">
        <v>0.1545475735867432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3.7657739977771065</v>
      </c>
      <c r="C14" s="157">
        <v>3.6896164632555424</v>
      </c>
      <c r="D14" s="157">
        <v>4.0680823004419695</v>
      </c>
      <c r="E14" s="157">
        <v>6.3874698311424218</v>
      </c>
      <c r="F14" s="157">
        <v>6.9791452180528166</v>
      </c>
      <c r="G14" s="157">
        <v>5.6447791946619583</v>
      </c>
      <c r="H14" s="157">
        <v>3.1379679604362511</v>
      </c>
      <c r="I14" s="157">
        <v>2.9708676659102724</v>
      </c>
      <c r="J14" s="157">
        <v>2.9805234268113781</v>
      </c>
      <c r="K14" s="157">
        <v>3.1150058339582896</v>
      </c>
      <c r="L14" s="157">
        <v>3.8074501801779275</v>
      </c>
      <c r="M14" s="157">
        <v>6.6946307210975275</v>
      </c>
      <c r="N14" s="157">
        <v>3.8084575574069168</v>
      </c>
      <c r="O14" s="157">
        <v>3.9371283349843953</v>
      </c>
      <c r="P14" s="157">
        <v>6.2295651419178215</v>
      </c>
      <c r="Q14" s="157">
        <v>5.9382619567905826</v>
      </c>
    </row>
    <row r="15" spans="1:17" x14ac:dyDescent="0.25">
      <c r="A15" s="156" t="s">
        <v>263</v>
      </c>
      <c r="B15" s="204">
        <v>16.492027244856256</v>
      </c>
      <c r="C15" s="204">
        <v>16.131708670425773</v>
      </c>
      <c r="D15" s="204">
        <v>15.934510448036409</v>
      </c>
      <c r="E15" s="204">
        <v>16.028137735340678</v>
      </c>
      <c r="F15" s="204">
        <v>15.239655132451821</v>
      </c>
      <c r="G15" s="204">
        <v>13.961287025417448</v>
      </c>
      <c r="H15" s="204">
        <v>13.724296560184609</v>
      </c>
      <c r="I15" s="204">
        <v>12.980143224868629</v>
      </c>
      <c r="J15" s="204">
        <v>13.026956260986784</v>
      </c>
      <c r="K15" s="204">
        <v>13.618209613905893</v>
      </c>
      <c r="L15" s="204">
        <v>14.679693737861237</v>
      </c>
      <c r="M15" s="204">
        <v>14.994634406656274</v>
      </c>
      <c r="N15" s="204">
        <v>14.817778129569698</v>
      </c>
      <c r="O15" s="204">
        <v>14.411156262358736</v>
      </c>
      <c r="P15" s="204">
        <v>13.602872761896505</v>
      </c>
      <c r="Q15" s="204">
        <v>14.782987581597743</v>
      </c>
    </row>
    <row r="16" spans="1:17" x14ac:dyDescent="0.25">
      <c r="A16" s="152" t="s">
        <v>277</v>
      </c>
      <c r="B16" s="264">
        <v>1.9546165937144768</v>
      </c>
      <c r="C16" s="264">
        <v>1.888296903490017</v>
      </c>
      <c r="D16" s="264">
        <v>1.8491283873402691</v>
      </c>
      <c r="E16" s="264">
        <v>1.8599934136207179</v>
      </c>
      <c r="F16" s="264">
        <v>1.7684935480503012</v>
      </c>
      <c r="G16" s="264">
        <v>1.6201446694389101</v>
      </c>
      <c r="H16" s="264">
        <v>1.6104711213995593</v>
      </c>
      <c r="I16" s="264">
        <v>1.5113925045570789</v>
      </c>
      <c r="J16" s="264">
        <v>1.5209303984464484</v>
      </c>
      <c r="K16" s="264">
        <v>1.5930272700677612</v>
      </c>
      <c r="L16" s="264">
        <v>1.703512542582406</v>
      </c>
      <c r="M16" s="264">
        <v>1.7400599930294063</v>
      </c>
      <c r="N16" s="264">
        <v>1.7195366162048353</v>
      </c>
      <c r="O16" s="264">
        <v>1.6723499743544277</v>
      </c>
      <c r="P16" s="264">
        <v>1.5785523035318731</v>
      </c>
      <c r="Q16" s="264">
        <v>1.7154993293314265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1.0938791325749466</v>
      </c>
      <c r="C18" s="83">
        <v>1.4360243023786006</v>
      </c>
      <c r="D18" s="83">
        <v>1.8098716994344732</v>
      </c>
      <c r="E18" s="83">
        <v>1.8599934136207179</v>
      </c>
      <c r="F18" s="83">
        <v>1.7684935480503012</v>
      </c>
      <c r="G18" s="83">
        <v>1.6201446694389101</v>
      </c>
      <c r="H18" s="83">
        <v>1.2547489615782705</v>
      </c>
      <c r="I18" s="83">
        <v>1.3957318056269059</v>
      </c>
      <c r="J18" s="83">
        <v>1.3254472112259825</v>
      </c>
      <c r="K18" s="83">
        <v>1.3289330674609126</v>
      </c>
      <c r="L18" s="83">
        <v>1.703512542582406</v>
      </c>
      <c r="M18" s="83">
        <v>1.7400599930294063</v>
      </c>
      <c r="N18" s="83">
        <v>1.7195366162048353</v>
      </c>
      <c r="O18" s="83">
        <v>1.6723499743544277</v>
      </c>
      <c r="P18" s="83">
        <v>1.5785523035318731</v>
      </c>
      <c r="Q18" s="83">
        <v>1.7154993293314265</v>
      </c>
    </row>
    <row r="19" spans="1:17" x14ac:dyDescent="0.25">
      <c r="A19" s="154" t="s">
        <v>125</v>
      </c>
      <c r="B19" s="83">
        <v>0.25762848165171792</v>
      </c>
      <c r="C19" s="83">
        <v>0.21149927753765815</v>
      </c>
      <c r="D19" s="83">
        <v>3.9256687905795833E-2</v>
      </c>
      <c r="E19" s="83">
        <v>0</v>
      </c>
      <c r="F19" s="83">
        <v>0</v>
      </c>
      <c r="G19" s="83">
        <v>0</v>
      </c>
      <c r="H19" s="83">
        <v>9.2126360336372448E-2</v>
      </c>
      <c r="I19" s="83">
        <v>4.01788266945802E-2</v>
      </c>
      <c r="J19" s="83">
        <v>5.9300634335896212E-2</v>
      </c>
      <c r="K19" s="83">
        <v>7.6390865478243405E-2</v>
      </c>
      <c r="L19" s="83">
        <v>0</v>
      </c>
      <c r="M19" s="83">
        <v>0</v>
      </c>
      <c r="N19" s="83">
        <v>0</v>
      </c>
      <c r="O19" s="83">
        <v>0</v>
      </c>
      <c r="P19" s="83">
        <v>0</v>
      </c>
      <c r="Q19" s="83">
        <v>0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0.60310897948781228</v>
      </c>
      <c r="C21" s="83">
        <v>0.24077332357375825</v>
      </c>
      <c r="D21" s="83">
        <v>0</v>
      </c>
      <c r="E21" s="83">
        <v>0</v>
      </c>
      <c r="F21" s="83">
        <v>0</v>
      </c>
      <c r="G21" s="83">
        <v>0</v>
      </c>
      <c r="H21" s="83">
        <v>0.26359579948491618</v>
      </c>
      <c r="I21" s="83">
        <v>7.5481872235592773E-2</v>
      </c>
      <c r="J21" s="83">
        <v>0.13618255288456965</v>
      </c>
      <c r="K21" s="83">
        <v>0.18770333712860532</v>
      </c>
      <c r="L21" s="83">
        <v>0</v>
      </c>
      <c r="M21" s="83">
        <v>0</v>
      </c>
      <c r="N21" s="83">
        <v>0</v>
      </c>
      <c r="O21" s="83">
        <v>0</v>
      </c>
      <c r="P21" s="83">
        <v>0</v>
      </c>
      <c r="Q21" s="83">
        <v>0</v>
      </c>
    </row>
    <row r="22" spans="1:17" x14ac:dyDescent="0.25">
      <c r="A22" s="152" t="s">
        <v>276</v>
      </c>
      <c r="B22" s="264">
        <v>14.511091057642622</v>
      </c>
      <c r="C22" s="264">
        <v>14.217624450559896</v>
      </c>
      <c r="D22" s="264">
        <v>14.060298515053928</v>
      </c>
      <c r="E22" s="264">
        <v>14.145199353915384</v>
      </c>
      <c r="F22" s="264">
        <v>13.450247503924164</v>
      </c>
      <c r="G22" s="264">
        <v>12.321236820348537</v>
      </c>
      <c r="H22" s="264">
        <v>12.091893681547146</v>
      </c>
      <c r="I22" s="264">
        <v>11.447986853613044</v>
      </c>
      <c r="J22" s="264">
        <v>11.485194510192931</v>
      </c>
      <c r="K22" s="264">
        <v>12.003411072554812</v>
      </c>
      <c r="L22" s="264">
        <v>12.95313241293873</v>
      </c>
      <c r="M22" s="264">
        <v>13.233824996186828</v>
      </c>
      <c r="N22" s="264">
        <v>13.074941259904282</v>
      </c>
      <c r="O22" s="264">
        <v>12.71637764141305</v>
      </c>
      <c r="P22" s="264">
        <v>12.005652609703166</v>
      </c>
      <c r="Q22" s="264">
        <v>13.046372579848233</v>
      </c>
    </row>
    <row r="23" spans="1:17" x14ac:dyDescent="0.25">
      <c r="A23" s="152" t="s">
        <v>275</v>
      </c>
      <c r="B23" s="264">
        <v>2.6319593499155435E-2</v>
      </c>
      <c r="C23" s="264">
        <v>2.5787316375863237E-2</v>
      </c>
      <c r="D23" s="264">
        <v>2.5083545642211991E-2</v>
      </c>
      <c r="E23" s="264">
        <v>2.2944967804575823E-2</v>
      </c>
      <c r="F23" s="264">
        <v>2.0914080477356361E-2</v>
      </c>
      <c r="G23" s="264">
        <v>1.990553563000275E-2</v>
      </c>
      <c r="H23" s="264">
        <v>2.193175723790328E-2</v>
      </c>
      <c r="I23" s="264">
        <v>2.0763866698505832E-2</v>
      </c>
      <c r="J23" s="264">
        <v>2.0831352347403524E-2</v>
      </c>
      <c r="K23" s="264">
        <v>2.1771271283320539E-2</v>
      </c>
      <c r="L23" s="264">
        <v>2.3048782340101801E-2</v>
      </c>
      <c r="M23" s="264">
        <v>2.0749417440040299E-2</v>
      </c>
      <c r="N23" s="264">
        <v>2.330025346058168E-2</v>
      </c>
      <c r="O23" s="264">
        <v>2.2428646591258851E-2</v>
      </c>
      <c r="P23" s="264">
        <v>1.8667848661465872E-2</v>
      </c>
      <c r="Q23" s="264">
        <v>2.1115672418082463E-2</v>
      </c>
    </row>
    <row r="24" spans="1:17" x14ac:dyDescent="0.25">
      <c r="A24" s="156" t="s">
        <v>262</v>
      </c>
      <c r="B24" s="204">
        <v>6.7764065043032522</v>
      </c>
      <c r="C24" s="204">
        <v>6.5956075959179437</v>
      </c>
      <c r="D24" s="204">
        <v>6.4458875776362232</v>
      </c>
      <c r="E24" s="204">
        <v>6.227683276440068</v>
      </c>
      <c r="F24" s="204">
        <v>5.8202609493658573</v>
      </c>
      <c r="G24" s="204">
        <v>5.4155806196960281</v>
      </c>
      <c r="H24" s="204">
        <v>5.6168240681643509</v>
      </c>
      <c r="I24" s="204">
        <v>5.2959681438914048</v>
      </c>
      <c r="J24" s="204">
        <v>5.32073570776579</v>
      </c>
      <c r="K24" s="204">
        <v>5.5664799195367403</v>
      </c>
      <c r="L24" s="204">
        <v>5.9316219189272301</v>
      </c>
      <c r="M24" s="204">
        <v>5.7459056544849121</v>
      </c>
      <c r="N24" s="204">
        <v>5.991300687326329</v>
      </c>
      <c r="O24" s="204">
        <v>5.8008774258775917</v>
      </c>
      <c r="P24" s="204">
        <v>5.1951483447067446</v>
      </c>
      <c r="Q24" s="204">
        <v>5.7386403395220134</v>
      </c>
    </row>
    <row r="25" spans="1:17" x14ac:dyDescent="0.25">
      <c r="A25" s="152" t="s">
        <v>274</v>
      </c>
      <c r="B25" s="264">
        <v>3.1923979970233454</v>
      </c>
      <c r="C25" s="264">
        <v>3.0840806692585927</v>
      </c>
      <c r="D25" s="264">
        <v>3.1560271114216745</v>
      </c>
      <c r="E25" s="264">
        <v>3.9184866595656653</v>
      </c>
      <c r="F25" s="264">
        <v>4.0193035182961401</v>
      </c>
      <c r="G25" s="264">
        <v>3.4394369710989485</v>
      </c>
      <c r="H25" s="264">
        <v>2.63031880459463</v>
      </c>
      <c r="I25" s="264">
        <v>2.4684976172717907</v>
      </c>
      <c r="J25" s="264">
        <v>2.4840754822332203</v>
      </c>
      <c r="K25" s="264">
        <v>2.6018284519438417</v>
      </c>
      <c r="L25" s="264">
        <v>2.9268499319031065</v>
      </c>
      <c r="M25" s="264">
        <v>3.8988416063587006</v>
      </c>
      <c r="N25" s="264">
        <v>2.9431010230458892</v>
      </c>
      <c r="O25" s="264">
        <v>2.9379065776485569</v>
      </c>
      <c r="P25" s="264">
        <v>3.5876188716633508</v>
      </c>
      <c r="Q25" s="264">
        <v>3.6293110673670754</v>
      </c>
    </row>
    <row r="26" spans="1:17" x14ac:dyDescent="0.25">
      <c r="A26" s="154" t="s">
        <v>33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 s="83">
        <v>0</v>
      </c>
      <c r="I26" s="83">
        <v>0</v>
      </c>
      <c r="J26" s="83">
        <v>0</v>
      </c>
      <c r="K26" s="83">
        <v>0</v>
      </c>
      <c r="L26" s="83">
        <v>0</v>
      </c>
      <c r="M26" s="83">
        <v>0</v>
      </c>
      <c r="N26" s="83">
        <v>0</v>
      </c>
      <c r="O26" s="83">
        <v>0</v>
      </c>
      <c r="P26" s="83">
        <v>0</v>
      </c>
      <c r="Q26" s="83">
        <v>0</v>
      </c>
    </row>
    <row r="27" spans="1:17" x14ac:dyDescent="0.25">
      <c r="A27" s="154" t="s">
        <v>30</v>
      </c>
      <c r="B27" s="83">
        <v>1.7865895352815193</v>
      </c>
      <c r="C27" s="83">
        <v>2.3454017127104887</v>
      </c>
      <c r="D27" s="83">
        <v>3.089025181115733</v>
      </c>
      <c r="E27" s="83">
        <v>3.9184866595656653</v>
      </c>
      <c r="F27" s="83">
        <v>4.0193035182961401</v>
      </c>
      <c r="G27" s="83">
        <v>3.4394369710989485</v>
      </c>
      <c r="H27" s="83">
        <v>2.049331866203691</v>
      </c>
      <c r="I27" s="83">
        <v>2.2795935709302406</v>
      </c>
      <c r="J27" s="83">
        <v>2.164800521946296</v>
      </c>
      <c r="K27" s="83">
        <v>2.1704938331041452</v>
      </c>
      <c r="L27" s="83">
        <v>2.9268499319031065</v>
      </c>
      <c r="M27" s="83">
        <v>3.8988416063587006</v>
      </c>
      <c r="N27" s="83">
        <v>2.9431010230458892</v>
      </c>
      <c r="O27" s="83">
        <v>2.9379065776485569</v>
      </c>
      <c r="P27" s="83">
        <v>3.5876188716633508</v>
      </c>
      <c r="Q27" s="83">
        <v>3.6293110673670754</v>
      </c>
    </row>
    <row r="28" spans="1:17" x14ac:dyDescent="0.25">
      <c r="A28" s="154" t="s">
        <v>125</v>
      </c>
      <c r="B28" s="83">
        <v>0.42077441245812491</v>
      </c>
      <c r="C28" s="83">
        <v>0.34543340732618949</v>
      </c>
      <c r="D28" s="83">
        <v>6.7001930305941662E-2</v>
      </c>
      <c r="E28" s="83">
        <v>0</v>
      </c>
      <c r="F28" s="83">
        <v>0</v>
      </c>
      <c r="G28" s="83">
        <v>0</v>
      </c>
      <c r="H28" s="83">
        <v>0.15046634166344736</v>
      </c>
      <c r="I28" s="83">
        <v>6.562248897046967E-2</v>
      </c>
      <c r="J28" s="83">
        <v>9.6853381315242265E-2</v>
      </c>
      <c r="K28" s="83">
        <v>0.12476618009273252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29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26</v>
      </c>
      <c r="B30" s="83">
        <v>0.98503404928370109</v>
      </c>
      <c r="C30" s="83">
        <v>0.39324554922191429</v>
      </c>
      <c r="D30" s="83">
        <v>0</v>
      </c>
      <c r="E30" s="83">
        <v>0</v>
      </c>
      <c r="F30" s="83">
        <v>0</v>
      </c>
      <c r="G30" s="83">
        <v>0</v>
      </c>
      <c r="H30" s="83">
        <v>0.43052059672749154</v>
      </c>
      <c r="I30" s="83">
        <v>0.12328155737108042</v>
      </c>
      <c r="J30" s="83">
        <v>0.2224215789716818</v>
      </c>
      <c r="K30" s="83">
        <v>0.30656843874696421</v>
      </c>
      <c r="L30" s="83">
        <v>0</v>
      </c>
      <c r="M30" s="83">
        <v>0</v>
      </c>
      <c r="N30" s="83">
        <v>0</v>
      </c>
      <c r="O30" s="83">
        <v>0</v>
      </c>
      <c r="P30" s="83">
        <v>0</v>
      </c>
      <c r="Q30" s="83">
        <v>0</v>
      </c>
    </row>
    <row r="31" spans="1:17" x14ac:dyDescent="0.25">
      <c r="A31" s="152" t="s">
        <v>273</v>
      </c>
      <c r="B31" s="264">
        <v>3.5265839396453864</v>
      </c>
      <c r="C31" s="264">
        <v>3.4552636909301939</v>
      </c>
      <c r="D31" s="264">
        <v>3.235132730267904</v>
      </c>
      <c r="E31" s="264">
        <v>2.2591348689371467</v>
      </c>
      <c r="F31" s="264">
        <v>1.7553267100282126</v>
      </c>
      <c r="G31" s="264">
        <v>1.9327133890407093</v>
      </c>
      <c r="H31" s="264">
        <v>2.9386541568688416</v>
      </c>
      <c r="I31" s="264">
        <v>2.7821675447319656</v>
      </c>
      <c r="J31" s="264">
        <v>2.7912100022291431</v>
      </c>
      <c r="K31" s="264">
        <v>2.9171505120656529</v>
      </c>
      <c r="L31" s="264">
        <v>2.9544837346457204</v>
      </c>
      <c r="M31" s="264">
        <v>1.8017925918933957</v>
      </c>
      <c r="N31" s="264">
        <v>2.9973627476391709</v>
      </c>
      <c r="O31" s="264">
        <v>2.8140356193026519</v>
      </c>
      <c r="P31" s="264">
        <v>1.5667996214183768</v>
      </c>
      <c r="Q31" s="264">
        <v>2.0632587141518486</v>
      </c>
    </row>
    <row r="32" spans="1:17" x14ac:dyDescent="0.25">
      <c r="A32" s="152" t="s">
        <v>272</v>
      </c>
      <c r="B32" s="264">
        <v>5.7424567634520945E-2</v>
      </c>
      <c r="C32" s="264">
        <v>5.6263235729156182E-2</v>
      </c>
      <c r="D32" s="264">
        <v>5.4727735946644374E-2</v>
      </c>
      <c r="E32" s="264">
        <v>5.0061747937256353E-2</v>
      </c>
      <c r="F32" s="264">
        <v>4.5630721041504799E-2</v>
      </c>
      <c r="G32" s="264">
        <v>4.3430259556369651E-2</v>
      </c>
      <c r="H32" s="264">
        <v>4.7851106700879879E-2</v>
      </c>
      <c r="I32" s="264">
        <v>4.5302981887649071E-2</v>
      </c>
      <c r="J32" s="264">
        <v>4.5450223303425887E-2</v>
      </c>
      <c r="K32" s="264">
        <v>4.7500955527244808E-2</v>
      </c>
      <c r="L32" s="264">
        <v>5.0288252378403925E-2</v>
      </c>
      <c r="M32" s="264">
        <v>4.5271456232815185E-2</v>
      </c>
      <c r="N32" s="264">
        <v>5.0836916641269103E-2</v>
      </c>
      <c r="O32" s="264">
        <v>4.8935228926382968E-2</v>
      </c>
      <c r="P32" s="264">
        <v>4.0729851625016446E-2</v>
      </c>
      <c r="Q32" s="264">
        <v>4.6070558003089027E-2</v>
      </c>
    </row>
    <row r="33" spans="1:17" x14ac:dyDescent="0.25">
      <c r="A33" s="156" t="s">
        <v>261</v>
      </c>
      <c r="B33" s="204">
        <v>68.236288017975596</v>
      </c>
      <c r="C33" s="204">
        <v>69.912207479742548</v>
      </c>
      <c r="D33" s="204">
        <v>73.024290103911383</v>
      </c>
      <c r="E33" s="204">
        <v>79.890277010509152</v>
      </c>
      <c r="F33" s="204">
        <v>71.011826358756252</v>
      </c>
      <c r="G33" s="204">
        <v>61.6486655230498</v>
      </c>
      <c r="H33" s="204">
        <v>57.675264990303532</v>
      </c>
      <c r="I33" s="204">
        <v>49.804734387926317</v>
      </c>
      <c r="J33" s="204">
        <v>49.385674143637331</v>
      </c>
      <c r="K33" s="204">
        <v>54.27897698158727</v>
      </c>
      <c r="L33" s="204">
        <v>56.383798830629004</v>
      </c>
      <c r="M33" s="204">
        <v>58.129298731434879</v>
      </c>
      <c r="N33" s="204">
        <v>57.736370612889949</v>
      </c>
      <c r="O33" s="204">
        <v>52.952643248490062</v>
      </c>
      <c r="P33" s="204">
        <v>44.013253385924095</v>
      </c>
      <c r="Q33" s="204">
        <v>49.803904148407717</v>
      </c>
    </row>
    <row r="34" spans="1:17" x14ac:dyDescent="0.25">
      <c r="A34" s="150" t="s">
        <v>33</v>
      </c>
      <c r="B34" s="87">
        <v>4.215749160487186</v>
      </c>
      <c r="C34" s="87">
        <v>0.92253181636530102</v>
      </c>
      <c r="D34" s="87">
        <v>0.92804652010328925</v>
      </c>
      <c r="E34" s="87">
        <v>0.74357021612484375</v>
      </c>
      <c r="F34" s="87">
        <v>0.54707933131833786</v>
      </c>
      <c r="G34" s="87">
        <v>0.55830666374024362</v>
      </c>
      <c r="H34" s="87">
        <v>1.1306456575393722</v>
      </c>
      <c r="I34" s="87">
        <v>0.54571007744214894</v>
      </c>
      <c r="J34" s="87">
        <v>0.92578908710780816</v>
      </c>
      <c r="K34" s="87">
        <v>0.78283049685153239</v>
      </c>
      <c r="L34" s="87">
        <v>0.60877870933577816</v>
      </c>
      <c r="M34" s="87">
        <v>0.42510056677724861</v>
      </c>
      <c r="N34" s="87">
        <v>0.64162262201942211</v>
      </c>
      <c r="O34" s="87">
        <v>0.65738584396402611</v>
      </c>
      <c r="P34" s="87">
        <v>0.64450988382251462</v>
      </c>
      <c r="Q34" s="87">
        <v>0</v>
      </c>
    </row>
    <row r="35" spans="1:17" x14ac:dyDescent="0.25">
      <c r="A35" s="150" t="s">
        <v>31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30</v>
      </c>
      <c r="B36" s="87">
        <v>0</v>
      </c>
      <c r="C36" s="87">
        <v>0</v>
      </c>
      <c r="D36" s="87">
        <v>0</v>
      </c>
      <c r="E36" s="87">
        <v>9.2219563110140831E-2</v>
      </c>
      <c r="F36" s="87">
        <v>2.316114440391448</v>
      </c>
      <c r="G36" s="87">
        <v>3.252441162997638E-2</v>
      </c>
      <c r="H36" s="87">
        <v>9.1847555740477768E-15</v>
      </c>
      <c r="I36" s="87">
        <v>0</v>
      </c>
      <c r="J36" s="87">
        <v>0</v>
      </c>
      <c r="K36" s="87">
        <v>0</v>
      </c>
      <c r="L36" s="87">
        <v>9.8748172982322387E-15</v>
      </c>
      <c r="M36" s="87">
        <v>0.6236151902716508</v>
      </c>
      <c r="N36" s="87">
        <v>0</v>
      </c>
      <c r="O36" s="87">
        <v>0</v>
      </c>
      <c r="P36" s="87">
        <v>0.98819028629315986</v>
      </c>
      <c r="Q36" s="87">
        <v>0</v>
      </c>
    </row>
    <row r="37" spans="1:17" x14ac:dyDescent="0.25">
      <c r="A37" s="150" t="s">
        <v>125</v>
      </c>
      <c r="B37" s="87">
        <v>12.281855281248454</v>
      </c>
      <c r="C37" s="87">
        <v>17.647682584964702</v>
      </c>
      <c r="D37" s="87">
        <v>16.719043782899721</v>
      </c>
      <c r="E37" s="87">
        <v>18.90858109475278</v>
      </c>
      <c r="F37" s="87">
        <v>15.669065934863555</v>
      </c>
      <c r="G37" s="87">
        <v>13.660601335358391</v>
      </c>
      <c r="H37" s="87">
        <v>10.280314659961585</v>
      </c>
      <c r="I37" s="87">
        <v>9.8116740853471835</v>
      </c>
      <c r="J37" s="87">
        <v>9.7036799543852812</v>
      </c>
      <c r="K37" s="87">
        <v>10.600555126848933</v>
      </c>
      <c r="L37" s="87">
        <v>10.225794552723306</v>
      </c>
      <c r="M37" s="87">
        <v>10.153694606461467</v>
      </c>
      <c r="N37" s="87">
        <v>9.3933721732903788</v>
      </c>
      <c r="O37" s="87">
        <v>8.5591752292282059</v>
      </c>
      <c r="P37" s="87">
        <v>7.7087648116336585</v>
      </c>
      <c r="Q37" s="87">
        <v>9.6446273125589315</v>
      </c>
    </row>
    <row r="38" spans="1:17" x14ac:dyDescent="0.25">
      <c r="A38" s="150" t="s">
        <v>29</v>
      </c>
      <c r="B38" s="87">
        <v>19.186821356474919</v>
      </c>
      <c r="C38" s="87">
        <v>18.184407199677295</v>
      </c>
      <c r="D38" s="87">
        <v>20.436629654041731</v>
      </c>
      <c r="E38" s="87">
        <v>24.69348179517177</v>
      </c>
      <c r="F38" s="87">
        <v>21.297161035793266</v>
      </c>
      <c r="G38" s="87">
        <v>17.150775456473731</v>
      </c>
      <c r="H38" s="87">
        <v>14.12942749967522</v>
      </c>
      <c r="I38" s="87">
        <v>11.287909790202372</v>
      </c>
      <c r="J38" s="87">
        <v>7.7819664809281699</v>
      </c>
      <c r="K38" s="87">
        <v>7.7206775816179816</v>
      </c>
      <c r="L38" s="87">
        <v>7.3049685104866926</v>
      </c>
      <c r="M38" s="87">
        <v>6.1570042907035774</v>
      </c>
      <c r="N38" s="87">
        <v>5.2356901163227185</v>
      </c>
      <c r="O38" s="87">
        <v>5.0482577851464683</v>
      </c>
      <c r="P38" s="87">
        <v>4.3308213201323067</v>
      </c>
      <c r="Q38" s="87">
        <v>3.3453001460528928</v>
      </c>
    </row>
    <row r="39" spans="1:17" x14ac:dyDescent="0.25">
      <c r="A39" s="150" t="s">
        <v>28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26</v>
      </c>
      <c r="B40" s="87">
        <v>30.815555591101315</v>
      </c>
      <c r="C40" s="87">
        <v>31.926312064844879</v>
      </c>
      <c r="D40" s="87">
        <v>33.825613771762548</v>
      </c>
      <c r="E40" s="87">
        <v>34.356358003598451</v>
      </c>
      <c r="F40" s="87">
        <v>29.330663469459097</v>
      </c>
      <c r="G40" s="87">
        <v>30.034327071725183</v>
      </c>
      <c r="H40" s="87">
        <v>30.41653231031675</v>
      </c>
      <c r="I40" s="87">
        <v>25.657216293318626</v>
      </c>
      <c r="J40" s="87">
        <v>26.161287921938449</v>
      </c>
      <c r="K40" s="87">
        <v>29.561459397534634</v>
      </c>
      <c r="L40" s="87">
        <v>32.205989085787877</v>
      </c>
      <c r="M40" s="87">
        <v>35.677411705095992</v>
      </c>
      <c r="N40" s="87">
        <v>37.051778638486454</v>
      </c>
      <c r="O40" s="87">
        <v>32.494845671108969</v>
      </c>
      <c r="P40" s="87">
        <v>30.340967084042454</v>
      </c>
      <c r="Q40" s="87">
        <v>30.586423439143491</v>
      </c>
    </row>
    <row r="41" spans="1:17" x14ac:dyDescent="0.25">
      <c r="A41" s="150" t="s">
        <v>25</v>
      </c>
      <c r="B41" s="87">
        <v>1.1836382066251208</v>
      </c>
      <c r="C41" s="87">
        <v>1.2312738138903621</v>
      </c>
      <c r="D41" s="87">
        <v>1.114956375104079</v>
      </c>
      <c r="E41" s="87">
        <v>1.0960663377511555</v>
      </c>
      <c r="F41" s="87">
        <v>1.8517421469305528</v>
      </c>
      <c r="G41" s="87">
        <v>0.21213058412227853</v>
      </c>
      <c r="H41" s="87">
        <v>3.2193212204175807E-2</v>
      </c>
      <c r="I41" s="87">
        <v>0</v>
      </c>
      <c r="J41" s="87">
        <v>9.5308141458177911E-2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86</v>
      </c>
      <c r="B42" s="87">
        <v>0.55266842203860933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1.6861516506064196</v>
      </c>
      <c r="I42" s="87">
        <v>2.5022241416159807</v>
      </c>
      <c r="J42" s="87">
        <v>4.717642557819449</v>
      </c>
      <c r="K42" s="87">
        <v>5.6134543787341897</v>
      </c>
      <c r="L42" s="87">
        <v>6.0382679722953458</v>
      </c>
      <c r="M42" s="87">
        <v>5.092472372124945</v>
      </c>
      <c r="N42" s="87">
        <v>5.4139070627709742</v>
      </c>
      <c r="O42" s="87">
        <v>6.1929787190423902</v>
      </c>
      <c r="P42" s="87">
        <v>0</v>
      </c>
      <c r="Q42" s="87">
        <v>6.227553250652397</v>
      </c>
    </row>
    <row r="43" spans="1:17" x14ac:dyDescent="0.25">
      <c r="A43" s="150" t="s">
        <v>22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6" t="s">
        <v>260</v>
      </c>
      <c r="B44" s="204">
        <v>15.932457969687791</v>
      </c>
      <c r="C44" s="204">
        <v>15.628185778219819</v>
      </c>
      <c r="D44" s="204">
        <v>15.405715224316776</v>
      </c>
      <c r="E44" s="204">
        <v>15.464840769585384</v>
      </c>
      <c r="F44" s="204">
        <v>14.712783670011559</v>
      </c>
      <c r="G44" s="204">
        <v>13.509026434120308</v>
      </c>
      <c r="H44" s="204">
        <v>13.305666097802469</v>
      </c>
      <c r="I44" s="204">
        <v>12.56965531121114</v>
      </c>
      <c r="J44" s="204">
        <v>12.629453532418955</v>
      </c>
      <c r="K44" s="204">
        <v>13.218951020777695</v>
      </c>
      <c r="L44" s="204">
        <v>14.251785199719958</v>
      </c>
      <c r="M44" s="204">
        <v>14.611560243287045</v>
      </c>
      <c r="N44" s="204">
        <v>14.45026962625632</v>
      </c>
      <c r="O44" s="204">
        <v>14.020866314902275</v>
      </c>
      <c r="P44" s="204">
        <v>13.348201554582877</v>
      </c>
      <c r="Q44" s="204">
        <v>14.407988293099868</v>
      </c>
    </row>
    <row r="45" spans="1:17" x14ac:dyDescent="0.25">
      <c r="A45" s="299" t="s">
        <v>271</v>
      </c>
      <c r="B45" s="298">
        <v>3.9857396450112121</v>
      </c>
      <c r="C45" s="298">
        <v>3.8505044181014876</v>
      </c>
      <c r="D45" s="298">
        <v>3.7706342746900678</v>
      </c>
      <c r="E45" s="298">
        <v>3.7927895997442649</v>
      </c>
      <c r="F45" s="298">
        <v>3.6062084344712564</v>
      </c>
      <c r="G45" s="298">
        <v>3.3037040923533314</v>
      </c>
      <c r="H45" s="298">
        <v>3.2839783599246055</v>
      </c>
      <c r="I45" s="298">
        <v>3.0819430490652544</v>
      </c>
      <c r="J45" s="298">
        <v>3.1013921634987534</v>
      </c>
      <c r="K45" s="298">
        <v>3.2484078802518095</v>
      </c>
      <c r="L45" s="298">
        <v>3.4737029750891217</v>
      </c>
      <c r="M45" s="298">
        <v>3.5482283948768818</v>
      </c>
      <c r="N45" s="298">
        <v>3.5063783272358706</v>
      </c>
      <c r="O45" s="298">
        <v>3.4101580916444436</v>
      </c>
      <c r="P45" s="298">
        <v>3.218891376520169</v>
      </c>
      <c r="Q45" s="298">
        <v>3.4981457283715311</v>
      </c>
    </row>
    <row r="46" spans="1:17" x14ac:dyDescent="0.25">
      <c r="A46" s="154" t="s">
        <v>33</v>
      </c>
      <c r="B46" s="83">
        <v>0</v>
      </c>
      <c r="C46" s="83">
        <v>0</v>
      </c>
      <c r="D46" s="83">
        <v>0</v>
      </c>
      <c r="E46" s="83">
        <v>0</v>
      </c>
      <c r="F46" s="83">
        <v>0</v>
      </c>
      <c r="G46" s="83">
        <v>0</v>
      </c>
      <c r="H46" s="83">
        <v>0</v>
      </c>
      <c r="I46" s="83">
        <v>0</v>
      </c>
      <c r="J46" s="83">
        <v>0</v>
      </c>
      <c r="K46" s="83">
        <v>0</v>
      </c>
      <c r="L46" s="83">
        <v>0</v>
      </c>
      <c r="M46" s="83">
        <v>0</v>
      </c>
      <c r="N46" s="83">
        <v>0</v>
      </c>
      <c r="O46" s="83">
        <v>0</v>
      </c>
      <c r="P46" s="83">
        <v>0</v>
      </c>
      <c r="Q46" s="83">
        <v>0</v>
      </c>
    </row>
    <row r="47" spans="1:17" x14ac:dyDescent="0.25">
      <c r="A47" s="154" t="s">
        <v>30</v>
      </c>
      <c r="B47" s="83">
        <v>2.23057424129866</v>
      </c>
      <c r="C47" s="83">
        <v>2.9282566266937384</v>
      </c>
      <c r="D47" s="83">
        <v>3.6905843365993354</v>
      </c>
      <c r="E47" s="83">
        <v>3.7927895997442649</v>
      </c>
      <c r="F47" s="83">
        <v>3.6062084344712564</v>
      </c>
      <c r="G47" s="83">
        <v>3.3037040923533314</v>
      </c>
      <c r="H47" s="83">
        <v>2.5586105719051853</v>
      </c>
      <c r="I47" s="83">
        <v>2.8460945278881975</v>
      </c>
      <c r="J47" s="83">
        <v>2.7027743006691423</v>
      </c>
      <c r="K47" s="83">
        <v>2.709882454481531</v>
      </c>
      <c r="L47" s="83">
        <v>3.4737029750891217</v>
      </c>
      <c r="M47" s="83">
        <v>3.5482283948768818</v>
      </c>
      <c r="N47" s="83">
        <v>3.5063783272358706</v>
      </c>
      <c r="O47" s="83">
        <v>3.4101580916444436</v>
      </c>
      <c r="P47" s="83">
        <v>3.218891376520169</v>
      </c>
      <c r="Q47" s="83">
        <v>3.4981457283715311</v>
      </c>
    </row>
    <row r="48" spans="1:17" x14ac:dyDescent="0.25">
      <c r="A48" s="154" t="s">
        <v>125</v>
      </c>
      <c r="B48" s="83">
        <v>0.5253409063983896</v>
      </c>
      <c r="C48" s="83">
        <v>0.43127693588802768</v>
      </c>
      <c r="D48" s="83">
        <v>8.0049938090732631E-2</v>
      </c>
      <c r="E48" s="83">
        <v>0</v>
      </c>
      <c r="F48" s="83">
        <v>0</v>
      </c>
      <c r="G48" s="83">
        <v>0</v>
      </c>
      <c r="H48" s="83">
        <v>0.18785867669601194</v>
      </c>
      <c r="I48" s="83">
        <v>8.1930309484529049E-2</v>
      </c>
      <c r="J48" s="83">
        <v>0.12092237935918226</v>
      </c>
      <c r="K48" s="83">
        <v>0.1557717774587917</v>
      </c>
      <c r="L48" s="83">
        <v>0</v>
      </c>
      <c r="M48" s="83">
        <v>0</v>
      </c>
      <c r="N48" s="83">
        <v>0</v>
      </c>
      <c r="O48" s="83">
        <v>0</v>
      </c>
      <c r="P48" s="83">
        <v>0</v>
      </c>
      <c r="Q48" s="83">
        <v>0</v>
      </c>
    </row>
    <row r="49" spans="1:17" x14ac:dyDescent="0.25">
      <c r="A49" s="154" t="s">
        <v>29</v>
      </c>
      <c r="B49" s="83">
        <v>0</v>
      </c>
      <c r="C49" s="83">
        <v>0</v>
      </c>
      <c r="D49" s="83">
        <v>0</v>
      </c>
      <c r="E49" s="83">
        <v>0</v>
      </c>
      <c r="F49" s="83">
        <v>0</v>
      </c>
      <c r="G49" s="83">
        <v>0</v>
      </c>
      <c r="H49" s="83">
        <v>0</v>
      </c>
      <c r="I49" s="83">
        <v>0</v>
      </c>
      <c r="J49" s="83">
        <v>0</v>
      </c>
      <c r="K49" s="83">
        <v>0</v>
      </c>
      <c r="L49" s="83">
        <v>0</v>
      </c>
      <c r="M49" s="83">
        <v>0</v>
      </c>
      <c r="N49" s="83">
        <v>0</v>
      </c>
      <c r="O49" s="83">
        <v>0</v>
      </c>
      <c r="P49" s="83">
        <v>0</v>
      </c>
      <c r="Q49" s="83">
        <v>0</v>
      </c>
    </row>
    <row r="50" spans="1:17" x14ac:dyDescent="0.25">
      <c r="A50" s="154" t="s">
        <v>26</v>
      </c>
      <c r="B50" s="83">
        <v>1.2298244973141625</v>
      </c>
      <c r="C50" s="83">
        <v>0.49097085551972175</v>
      </c>
      <c r="D50" s="83">
        <v>0</v>
      </c>
      <c r="E50" s="83">
        <v>0</v>
      </c>
      <c r="F50" s="83">
        <v>0</v>
      </c>
      <c r="G50" s="83">
        <v>0</v>
      </c>
      <c r="H50" s="83">
        <v>0.5375091113234084</v>
      </c>
      <c r="I50" s="83">
        <v>0.15391821169252815</v>
      </c>
      <c r="J50" s="83">
        <v>0.27769548347042911</v>
      </c>
      <c r="K50" s="83">
        <v>0.38275364831148667</v>
      </c>
      <c r="L50" s="83">
        <v>0</v>
      </c>
      <c r="M50" s="83">
        <v>0</v>
      </c>
      <c r="N50" s="83">
        <v>0</v>
      </c>
      <c r="O50" s="83">
        <v>0</v>
      </c>
      <c r="P50" s="83">
        <v>0</v>
      </c>
      <c r="Q50" s="83">
        <v>0</v>
      </c>
    </row>
    <row r="51" spans="1:17" x14ac:dyDescent="0.25">
      <c r="A51" s="299" t="s">
        <v>270</v>
      </c>
      <c r="B51" s="298">
        <v>7.1415263527701676</v>
      </c>
      <c r="C51" s="298">
        <v>7.0696677036655897</v>
      </c>
      <c r="D51" s="298">
        <v>6.979302391567205</v>
      </c>
      <c r="E51" s="298">
        <v>6.9889163953417075</v>
      </c>
      <c r="F51" s="298">
        <v>6.6538209554968857</v>
      </c>
      <c r="G51" s="298">
        <v>6.1260843264024798</v>
      </c>
      <c r="H51" s="298">
        <v>6.0175869977674621</v>
      </c>
      <c r="I51" s="298">
        <v>5.6968343533135712</v>
      </c>
      <c r="J51" s="298">
        <v>5.724862544177368</v>
      </c>
      <c r="K51" s="298">
        <v>5.9957424661854795</v>
      </c>
      <c r="L51" s="298">
        <v>6.4889386349050016</v>
      </c>
      <c r="M51" s="298">
        <v>6.6821682360034602</v>
      </c>
      <c r="N51" s="298">
        <v>6.6144019231962314</v>
      </c>
      <c r="O51" s="298">
        <v>6.4000264742366193</v>
      </c>
      <c r="P51" s="298">
        <v>6.1547943911246961</v>
      </c>
      <c r="Q51" s="298">
        <v>6.5905183639058338</v>
      </c>
    </row>
    <row r="52" spans="1:17" x14ac:dyDescent="0.25">
      <c r="A52" s="150" t="s">
        <v>33</v>
      </c>
      <c r="B52" s="87">
        <v>0.44121514520773514</v>
      </c>
      <c r="C52" s="87">
        <v>9.3288334367807063E-2</v>
      </c>
      <c r="D52" s="87">
        <v>8.86981206941658E-2</v>
      </c>
      <c r="E52" s="87">
        <v>6.5048592507434833E-2</v>
      </c>
      <c r="F52" s="87">
        <v>5.1261432154340342E-2</v>
      </c>
      <c r="G52" s="87">
        <v>5.5479444251496028E-2</v>
      </c>
      <c r="H52" s="87">
        <v>0.11796666402893906</v>
      </c>
      <c r="I52" s="87">
        <v>6.2420168570871563E-2</v>
      </c>
      <c r="J52" s="87">
        <v>0.10731888063685537</v>
      </c>
      <c r="K52" s="87">
        <v>8.6472706650127351E-2</v>
      </c>
      <c r="L52" s="87">
        <v>7.0061396518934491E-2</v>
      </c>
      <c r="M52" s="87">
        <v>4.8866811855926888E-2</v>
      </c>
      <c r="N52" s="87">
        <v>7.350565787216265E-2</v>
      </c>
      <c r="O52" s="87">
        <v>7.9453763722703658E-2</v>
      </c>
      <c r="P52" s="87">
        <v>9.0127984477600009E-2</v>
      </c>
      <c r="Q52" s="87">
        <v>0</v>
      </c>
    </row>
    <row r="53" spans="1:17" x14ac:dyDescent="0.25">
      <c r="A53" s="150" t="s">
        <v>31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30</v>
      </c>
      <c r="B54" s="87">
        <v>0</v>
      </c>
      <c r="C54" s="87">
        <v>0</v>
      </c>
      <c r="D54" s="87">
        <v>0</v>
      </c>
      <c r="E54" s="87">
        <v>8.0675000852347793E-3</v>
      </c>
      <c r="F54" s="87">
        <v>0.21702034138578774</v>
      </c>
      <c r="G54" s="87">
        <v>3.2319805566166605E-3</v>
      </c>
      <c r="H54" s="87">
        <v>9.5829756013005265E-16</v>
      </c>
      <c r="I54" s="87">
        <v>0</v>
      </c>
      <c r="J54" s="87">
        <v>0</v>
      </c>
      <c r="K54" s="87">
        <v>0</v>
      </c>
      <c r="L54" s="87">
        <v>1.1364449506427943E-15</v>
      </c>
      <c r="M54" s="87">
        <v>7.1686769096854994E-2</v>
      </c>
      <c r="N54" s="87">
        <v>0</v>
      </c>
      <c r="O54" s="87">
        <v>0</v>
      </c>
      <c r="P54" s="87">
        <v>0.1381881038902289</v>
      </c>
      <c r="Q54" s="87">
        <v>0</v>
      </c>
    </row>
    <row r="55" spans="1:17" x14ac:dyDescent="0.25">
      <c r="A55" s="150" t="s">
        <v>125</v>
      </c>
      <c r="B55" s="87">
        <v>1.2854039353494635</v>
      </c>
      <c r="C55" s="87">
        <v>1.7845703363267065</v>
      </c>
      <c r="D55" s="87">
        <v>1.5979239523269091</v>
      </c>
      <c r="E55" s="87">
        <v>1.6541498837008946</v>
      </c>
      <c r="F55" s="87">
        <v>1.4681943081386701</v>
      </c>
      <c r="G55" s="87">
        <v>1.3574664596508175</v>
      </c>
      <c r="H55" s="87">
        <v>1.0726034434543741</v>
      </c>
      <c r="I55" s="87">
        <v>1.1222925426638266</v>
      </c>
      <c r="J55" s="87">
        <v>1.1248653556894332</v>
      </c>
      <c r="K55" s="87">
        <v>1.1709542455221442</v>
      </c>
      <c r="L55" s="87">
        <v>1.1768372249108199</v>
      </c>
      <c r="M55" s="87">
        <v>1.1672030638258084</v>
      </c>
      <c r="N55" s="87">
        <v>1.0761247773069866</v>
      </c>
      <c r="O55" s="87">
        <v>1.0344893985297479</v>
      </c>
      <c r="P55" s="87">
        <v>1.0779903500684174</v>
      </c>
      <c r="Q55" s="87">
        <v>1.2762672827222437</v>
      </c>
    </row>
    <row r="56" spans="1:17" x14ac:dyDescent="0.25">
      <c r="A56" s="150" t="s">
        <v>29</v>
      </c>
      <c r="B56" s="87">
        <v>2.0080692300709972</v>
      </c>
      <c r="C56" s="87">
        <v>1.838845044724313</v>
      </c>
      <c r="D56" s="87">
        <v>1.953232520536162</v>
      </c>
      <c r="E56" s="87">
        <v>2.1602213214712713</v>
      </c>
      <c r="F56" s="87">
        <v>1.9955478356047027</v>
      </c>
      <c r="G56" s="87">
        <v>1.7042882569821169</v>
      </c>
      <c r="H56" s="87">
        <v>1.4742031826336333</v>
      </c>
      <c r="I56" s="87">
        <v>1.29114938690484</v>
      </c>
      <c r="J56" s="87">
        <v>0.90209740373563752</v>
      </c>
      <c r="K56" s="87">
        <v>0.85283837349285752</v>
      </c>
      <c r="L56" s="87">
        <v>0.84069348602868432</v>
      </c>
      <c r="M56" s="87">
        <v>0.70776939337181122</v>
      </c>
      <c r="N56" s="87">
        <v>0.59981184142761035</v>
      </c>
      <c r="O56" s="87">
        <v>0.61014864398917035</v>
      </c>
      <c r="P56" s="87">
        <v>0.60562018754646807</v>
      </c>
      <c r="Q56" s="87">
        <v>0.44268140063158756</v>
      </c>
    </row>
    <row r="57" spans="1:17" x14ac:dyDescent="0.25">
      <c r="A57" s="150" t="s">
        <v>28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26</v>
      </c>
      <c r="B58" s="87">
        <v>3.2251183163880581</v>
      </c>
      <c r="C58" s="87">
        <v>3.2284550214979726</v>
      </c>
      <c r="D58" s="87">
        <v>3.2328857529125905</v>
      </c>
      <c r="E58" s="87">
        <v>3.0055436371060873</v>
      </c>
      <c r="F58" s="87">
        <v>2.7482884645967034</v>
      </c>
      <c r="G58" s="87">
        <v>2.9845385746322162</v>
      </c>
      <c r="H58" s="87">
        <v>3.1735290575345942</v>
      </c>
      <c r="I58" s="87">
        <v>2.9347593755184769</v>
      </c>
      <c r="J58" s="87">
        <v>3.0326563305816681</v>
      </c>
      <c r="K58" s="87">
        <v>3.2654060066817627</v>
      </c>
      <c r="L58" s="87">
        <v>3.7064314783375938</v>
      </c>
      <c r="M58" s="87">
        <v>4.1012445090738447</v>
      </c>
      <c r="N58" s="87">
        <v>4.2447308911643207</v>
      </c>
      <c r="O58" s="87">
        <v>3.9274313766624074</v>
      </c>
      <c r="P58" s="87">
        <v>4.2428677651419813</v>
      </c>
      <c r="Q58" s="87">
        <v>4.0474815942380244</v>
      </c>
    </row>
    <row r="59" spans="1:17" x14ac:dyDescent="0.25">
      <c r="A59" s="150" t="s">
        <v>25</v>
      </c>
      <c r="B59" s="87">
        <v>0.12387812541227528</v>
      </c>
      <c r="C59" s="87">
        <v>0.12450896674879108</v>
      </c>
      <c r="D59" s="87">
        <v>0.10656204509737774</v>
      </c>
      <c r="E59" s="87">
        <v>9.5885460470784417E-2</v>
      </c>
      <c r="F59" s="87">
        <v>0.17350857361668209</v>
      </c>
      <c r="G59" s="87">
        <v>2.1079610329216496E-2</v>
      </c>
      <c r="H59" s="87">
        <v>3.3589001317772291E-3</v>
      </c>
      <c r="I59" s="87">
        <v>0</v>
      </c>
      <c r="J59" s="87">
        <v>1.1048264879449401E-2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86</v>
      </c>
      <c r="B60" s="87">
        <v>5.7841600341637801E-2</v>
      </c>
      <c r="C60" s="87">
        <v>0</v>
      </c>
      <c r="D60" s="87">
        <v>0</v>
      </c>
      <c r="E60" s="87">
        <v>0</v>
      </c>
      <c r="F60" s="87">
        <v>0</v>
      </c>
      <c r="G60" s="87">
        <v>0</v>
      </c>
      <c r="H60" s="87">
        <v>0.17592574998414301</v>
      </c>
      <c r="I60" s="87">
        <v>0.28621287965555597</v>
      </c>
      <c r="J60" s="87">
        <v>0.54687630865432391</v>
      </c>
      <c r="K60" s="87">
        <v>0.62007113383858736</v>
      </c>
      <c r="L60" s="87">
        <v>0.69491504910896862</v>
      </c>
      <c r="M60" s="87">
        <v>0.5853976887792145</v>
      </c>
      <c r="N60" s="87">
        <v>0.6202287554251511</v>
      </c>
      <c r="O60" s="87">
        <v>0.74850329133259019</v>
      </c>
      <c r="P60" s="87">
        <v>0</v>
      </c>
      <c r="Q60" s="87">
        <v>0.8240880863139779</v>
      </c>
    </row>
    <row r="61" spans="1:17" x14ac:dyDescent="0.25">
      <c r="A61" s="150" t="s">
        <v>22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303" t="s">
        <v>269</v>
      </c>
      <c r="B62" s="302">
        <v>2.1599592652665978</v>
      </c>
      <c r="C62" s="302">
        <v>2.1162770972961313</v>
      </c>
      <c r="D62" s="302">
        <v>2.0927971436530242</v>
      </c>
      <c r="E62" s="302">
        <v>2.1050939079670163</v>
      </c>
      <c r="F62" s="302">
        <v>2.0015366543866753</v>
      </c>
      <c r="G62" s="302">
        <v>1.8336391132815866</v>
      </c>
      <c r="H62" s="302">
        <v>1.7998645097275929</v>
      </c>
      <c r="I62" s="302">
        <v>1.7040197167041087</v>
      </c>
      <c r="J62" s="302">
        <v>1.7095580337230936</v>
      </c>
      <c r="K62" s="302">
        <v>1.7866939748347466</v>
      </c>
      <c r="L62" s="302">
        <v>1.9279927817351279</v>
      </c>
      <c r="M62" s="302">
        <v>1.9693562697584233</v>
      </c>
      <c r="N62" s="302">
        <v>1.9461284264725629</v>
      </c>
      <c r="O62" s="302">
        <v>1.8927237683865139</v>
      </c>
      <c r="P62" s="302">
        <v>1.7865659164370882</v>
      </c>
      <c r="Q62" s="302">
        <v>1.9415591264203726</v>
      </c>
    </row>
    <row r="63" spans="1:17" x14ac:dyDescent="0.25">
      <c r="A63" s="152" t="s">
        <v>268</v>
      </c>
      <c r="B63" s="151">
        <v>2.4930330395738327</v>
      </c>
      <c r="C63" s="151">
        <v>2.442614918388966</v>
      </c>
      <c r="D63" s="151">
        <v>2.4155142683252238</v>
      </c>
      <c r="E63" s="151">
        <v>2.4297072395574153</v>
      </c>
      <c r="F63" s="151">
        <v>2.3101810712565287</v>
      </c>
      <c r="G63" s="151">
        <v>2.1163931031364314</v>
      </c>
      <c r="H63" s="151">
        <v>2.0774103297514799</v>
      </c>
      <c r="I63" s="151">
        <v>1.9667859121890634</v>
      </c>
      <c r="J63" s="151">
        <v>1.9731782583476198</v>
      </c>
      <c r="K63" s="151">
        <v>2.062208849258433</v>
      </c>
      <c r="L63" s="151">
        <v>2.2252964591590465</v>
      </c>
      <c r="M63" s="151">
        <v>2.273038351301333</v>
      </c>
      <c r="N63" s="151">
        <v>2.2462286879521756</v>
      </c>
      <c r="O63" s="151">
        <v>2.1845888324157183</v>
      </c>
      <c r="P63" s="151">
        <v>2.06206104377826</v>
      </c>
      <c r="Q63" s="151">
        <v>2.2409547847906586</v>
      </c>
    </row>
    <row r="64" spans="1:17" x14ac:dyDescent="0.25">
      <c r="A64" s="301" t="s">
        <v>267</v>
      </c>
      <c r="B64" s="300">
        <v>0.15219966706598251</v>
      </c>
      <c r="C64" s="300">
        <v>0.14912164076764639</v>
      </c>
      <c r="D64" s="300">
        <v>0.14746714608125491</v>
      </c>
      <c r="E64" s="300">
        <v>0.14833362697498023</v>
      </c>
      <c r="F64" s="300">
        <v>0.14103655440021107</v>
      </c>
      <c r="G64" s="300">
        <v>0.12920579894647916</v>
      </c>
      <c r="H64" s="300">
        <v>0.12682590063132784</v>
      </c>
      <c r="I64" s="300">
        <v>0.12007227993914235</v>
      </c>
      <c r="J64" s="300">
        <v>0.1204625326721222</v>
      </c>
      <c r="K64" s="300">
        <v>0.12589785024722736</v>
      </c>
      <c r="L64" s="300">
        <v>0.13585434883165981</v>
      </c>
      <c r="M64" s="300">
        <v>0.1387689913469464</v>
      </c>
      <c r="N64" s="300">
        <v>0.13713226139948032</v>
      </c>
      <c r="O64" s="300">
        <v>0.13336914821897963</v>
      </c>
      <c r="P64" s="300">
        <v>0.12588882672266277</v>
      </c>
      <c r="Q64" s="300">
        <v>0.13681028961146974</v>
      </c>
    </row>
    <row r="65" spans="1:17" x14ac:dyDescent="0.25">
      <c r="A65" s="156" t="s">
        <v>259</v>
      </c>
      <c r="B65" s="204">
        <v>24.134297908362427</v>
      </c>
      <c r="C65" s="204">
        <v>23.657197589578665</v>
      </c>
      <c r="D65" s="204">
        <v>23.392917451174561</v>
      </c>
      <c r="E65" s="204">
        <v>23.525617380722085</v>
      </c>
      <c r="F65" s="204">
        <v>22.369625256585518</v>
      </c>
      <c r="G65" s="204">
        <v>20.49776727101456</v>
      </c>
      <c r="H65" s="204">
        <v>20.120866955004541</v>
      </c>
      <c r="I65" s="204">
        <v>19.049361516497584</v>
      </c>
      <c r="J65" s="204">
        <v>19.112714369887787</v>
      </c>
      <c r="K65" s="204">
        <v>19.976990241608689</v>
      </c>
      <c r="L65" s="204">
        <v>21.559729224033433</v>
      </c>
      <c r="M65" s="204">
        <v>22.030449720844022</v>
      </c>
      <c r="N65" s="204">
        <v>21.772280424364787</v>
      </c>
      <c r="O65" s="204">
        <v>21.169842809755913</v>
      </c>
      <c r="P65" s="204">
        <v>19.99969368792636</v>
      </c>
      <c r="Q65" s="204">
        <v>21.719897247518823</v>
      </c>
    </row>
    <row r="66" spans="1:17" x14ac:dyDescent="0.25">
      <c r="A66" s="299" t="s">
        <v>266</v>
      </c>
      <c r="B66" s="298">
        <v>0</v>
      </c>
      <c r="C66" s="298">
        <v>0</v>
      </c>
      <c r="D66" s="298">
        <v>0</v>
      </c>
      <c r="E66" s="298">
        <v>0</v>
      </c>
      <c r="F66" s="298">
        <v>0</v>
      </c>
      <c r="G66" s="298">
        <v>0</v>
      </c>
      <c r="H66" s="298">
        <v>0</v>
      </c>
      <c r="I66" s="298">
        <v>0</v>
      </c>
      <c r="J66" s="298">
        <v>0</v>
      </c>
      <c r="K66" s="298">
        <v>0</v>
      </c>
      <c r="L66" s="298">
        <v>0</v>
      </c>
      <c r="M66" s="298">
        <v>0</v>
      </c>
      <c r="N66" s="298">
        <v>0</v>
      </c>
      <c r="O66" s="298">
        <v>0</v>
      </c>
      <c r="P66" s="298">
        <v>0</v>
      </c>
      <c r="Q66" s="298">
        <v>0</v>
      </c>
    </row>
    <row r="67" spans="1:17" x14ac:dyDescent="0.25">
      <c r="A67" s="299" t="s">
        <v>265</v>
      </c>
      <c r="B67" s="298">
        <v>1.0807677142453644</v>
      </c>
      <c r="C67" s="298">
        <v>1.0698929370471555</v>
      </c>
      <c r="D67" s="298">
        <v>1.0562174415046994</v>
      </c>
      <c r="E67" s="298">
        <v>1.0576723832595647</v>
      </c>
      <c r="F67" s="298">
        <v>1.0069604885348951</v>
      </c>
      <c r="G67" s="298">
        <v>0.92709510931821359</v>
      </c>
      <c r="H67" s="298">
        <v>0.91067559280615717</v>
      </c>
      <c r="I67" s="298">
        <v>0.86213427470962423</v>
      </c>
      <c r="J67" s="298">
        <v>0.86637593990526529</v>
      </c>
      <c r="K67" s="298">
        <v>0.90736973586459957</v>
      </c>
      <c r="L67" s="298">
        <v>0.98200791118055419</v>
      </c>
      <c r="M67" s="298">
        <v>1.0112504433771505</v>
      </c>
      <c r="N67" s="298">
        <v>1.0009949826566151</v>
      </c>
      <c r="O67" s="298">
        <v>0.96855232929126933</v>
      </c>
      <c r="P67" s="298">
        <v>0.9314399663547811</v>
      </c>
      <c r="Q67" s="298">
        <v>0.99738054807957044</v>
      </c>
    </row>
    <row r="68" spans="1:17" x14ac:dyDescent="0.25">
      <c r="A68" s="150" t="s">
        <v>33</v>
      </c>
      <c r="B68" s="87">
        <v>6.6771592012908013E-2</v>
      </c>
      <c r="C68" s="87">
        <v>1.411785309191547E-2</v>
      </c>
      <c r="D68" s="87">
        <v>1.3423190005216261E-2</v>
      </c>
      <c r="E68" s="87">
        <v>9.8441726833183897E-3</v>
      </c>
      <c r="F68" s="87">
        <v>7.7576834589289387E-3</v>
      </c>
      <c r="G68" s="87">
        <v>8.3960191686521038E-3</v>
      </c>
      <c r="H68" s="87">
        <v>1.7852564779832082E-2</v>
      </c>
      <c r="I68" s="87">
        <v>9.4463983715446318E-3</v>
      </c>
      <c r="J68" s="87">
        <v>1.6241175288287564E-2</v>
      </c>
      <c r="K68" s="87">
        <v>1.308640546773541E-2</v>
      </c>
      <c r="L68" s="87">
        <v>1.0602788764230417E-2</v>
      </c>
      <c r="M68" s="87">
        <v>7.3952919786541413E-3</v>
      </c>
      <c r="N68" s="87">
        <v>1.1124028382501677E-2</v>
      </c>
      <c r="O68" s="87">
        <v>1.2024188998962201E-2</v>
      </c>
      <c r="P68" s="87">
        <v>1.3639579406664729E-2</v>
      </c>
      <c r="Q68" s="87">
        <v>0</v>
      </c>
    </row>
    <row r="69" spans="1:17" x14ac:dyDescent="0.25">
      <c r="A69" s="150" t="s">
        <v>31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30</v>
      </c>
      <c r="B70" s="87">
        <v>0</v>
      </c>
      <c r="C70" s="87">
        <v>0</v>
      </c>
      <c r="D70" s="87">
        <v>0</v>
      </c>
      <c r="E70" s="87">
        <v>1.2209005744845255E-3</v>
      </c>
      <c r="F70" s="87">
        <v>3.2842919947118319E-2</v>
      </c>
      <c r="G70" s="87">
        <v>4.8911396053381796E-4</v>
      </c>
      <c r="H70" s="87">
        <v>1.4502460853160957E-16</v>
      </c>
      <c r="I70" s="87">
        <v>0</v>
      </c>
      <c r="J70" s="87">
        <v>0</v>
      </c>
      <c r="K70" s="87">
        <v>0</v>
      </c>
      <c r="L70" s="87">
        <v>1.7198466420213827E-16</v>
      </c>
      <c r="M70" s="87">
        <v>1.0848765621146284E-2</v>
      </c>
      <c r="N70" s="87">
        <v>0</v>
      </c>
      <c r="O70" s="87">
        <v>0</v>
      </c>
      <c r="P70" s="87">
        <v>2.0912790039542696E-2</v>
      </c>
      <c r="Q70" s="87">
        <v>0</v>
      </c>
    </row>
    <row r="71" spans="1:17" x14ac:dyDescent="0.25">
      <c r="A71" s="150" t="s">
        <v>125</v>
      </c>
      <c r="B71" s="87">
        <v>0.19452747276508511</v>
      </c>
      <c r="C71" s="87">
        <v>0.2700691572122757</v>
      </c>
      <c r="D71" s="87">
        <v>0.2418229006218513</v>
      </c>
      <c r="E71" s="87">
        <v>0.25033188992339017</v>
      </c>
      <c r="F71" s="87">
        <v>0.22219017729446328</v>
      </c>
      <c r="G71" s="87">
        <v>0.20543310355390307</v>
      </c>
      <c r="H71" s="87">
        <v>0.16232316659088272</v>
      </c>
      <c r="I71" s="87">
        <v>0.16984289998158567</v>
      </c>
      <c r="J71" s="87">
        <v>0.17023225837858816</v>
      </c>
      <c r="K71" s="87">
        <v>0.17720715165154849</v>
      </c>
      <c r="L71" s="87">
        <v>0.17809745631091384</v>
      </c>
      <c r="M71" s="87">
        <v>0.17663946403584777</v>
      </c>
      <c r="N71" s="87">
        <v>0.16285607002790592</v>
      </c>
      <c r="O71" s="87">
        <v>0.1565551518585902</v>
      </c>
      <c r="P71" s="87">
        <v>0.16313839774183328</v>
      </c>
      <c r="Q71" s="87">
        <v>0.19314477126851434</v>
      </c>
    </row>
    <row r="72" spans="1:17" x14ac:dyDescent="0.25">
      <c r="A72" s="150" t="s">
        <v>29</v>
      </c>
      <c r="B72" s="87">
        <v>0.30389251325641992</v>
      </c>
      <c r="C72" s="87">
        <v>0.27828285686675652</v>
      </c>
      <c r="D72" s="87">
        <v>0.29559376278024035</v>
      </c>
      <c r="E72" s="87">
        <v>0.32691855277758475</v>
      </c>
      <c r="F72" s="87">
        <v>0.30199757956745399</v>
      </c>
      <c r="G72" s="87">
        <v>0.25791961450920053</v>
      </c>
      <c r="H72" s="87">
        <v>0.22309953437477276</v>
      </c>
      <c r="I72" s="87">
        <v>0.19539696455690667</v>
      </c>
      <c r="J72" s="87">
        <v>0.13651951990401334</v>
      </c>
      <c r="K72" s="87">
        <v>0.12906487129086608</v>
      </c>
      <c r="L72" s="87">
        <v>0.12722691654337287</v>
      </c>
      <c r="M72" s="87">
        <v>0.10711075919933639</v>
      </c>
      <c r="N72" s="87">
        <v>9.0772930157369702E-2</v>
      </c>
      <c r="O72" s="87">
        <v>9.2337257154879032E-2</v>
      </c>
      <c r="P72" s="87">
        <v>9.1651940140437038E-2</v>
      </c>
      <c r="Q72" s="87">
        <v>6.6993488767839393E-2</v>
      </c>
    </row>
    <row r="73" spans="1:17" x14ac:dyDescent="0.25">
      <c r="A73" s="150" t="s">
        <v>28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26</v>
      </c>
      <c r="B74" s="87">
        <v>0.4880754587738137</v>
      </c>
      <c r="C74" s="87">
        <v>0.48858042129535556</v>
      </c>
      <c r="D74" s="87">
        <v>0.48925094902666533</v>
      </c>
      <c r="E74" s="87">
        <v>0.45484597637588303</v>
      </c>
      <c r="F74" s="87">
        <v>0.4159140910845941</v>
      </c>
      <c r="G74" s="87">
        <v>0.45166716105880994</v>
      </c>
      <c r="H74" s="87">
        <v>0.48026816343994683</v>
      </c>
      <c r="I74" s="87">
        <v>0.44413379233823486</v>
      </c>
      <c r="J74" s="87">
        <v>0.45894909415591773</v>
      </c>
      <c r="K74" s="87">
        <v>0.49417242359619545</v>
      </c>
      <c r="L74" s="87">
        <v>0.5609153112340135</v>
      </c>
      <c r="M74" s="87">
        <v>0.62066460791168887</v>
      </c>
      <c r="N74" s="87">
        <v>0.64237921646131768</v>
      </c>
      <c r="O74" s="87">
        <v>0.59436048011843789</v>
      </c>
      <c r="P74" s="87">
        <v>0.64209725902630332</v>
      </c>
      <c r="Q74" s="87">
        <v>0.61252836088156504</v>
      </c>
    </row>
    <row r="75" spans="1:17" x14ac:dyDescent="0.25">
      <c r="A75" s="150" t="s">
        <v>25</v>
      </c>
      <c r="B75" s="87">
        <v>1.8747179781097155E-2</v>
      </c>
      <c r="C75" s="87">
        <v>1.8842648580852155E-2</v>
      </c>
      <c r="D75" s="87">
        <v>1.6126639070726236E-2</v>
      </c>
      <c r="E75" s="87">
        <v>1.45108909249038E-2</v>
      </c>
      <c r="F75" s="87">
        <v>2.6258037182336501E-2</v>
      </c>
      <c r="G75" s="87">
        <v>3.1900970671141175E-3</v>
      </c>
      <c r="H75" s="87">
        <v>5.0832142016687997E-4</v>
      </c>
      <c r="I75" s="87">
        <v>0</v>
      </c>
      <c r="J75" s="87">
        <v>1.6719966279348892E-3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0" t="s">
        <v>86</v>
      </c>
      <c r="B76" s="87">
        <v>8.7534976560405906E-3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2.6623842200555799E-2</v>
      </c>
      <c r="I76" s="87">
        <v>4.3314219461352416E-2</v>
      </c>
      <c r="J76" s="87">
        <v>8.2761895550523545E-2</v>
      </c>
      <c r="K76" s="87">
        <v>9.3838883858254188E-2</v>
      </c>
      <c r="L76" s="87">
        <v>0.10516543832802343</v>
      </c>
      <c r="M76" s="87">
        <v>8.8591554630477173E-2</v>
      </c>
      <c r="N76" s="87">
        <v>9.3862737627520204E-2</v>
      </c>
      <c r="O76" s="87">
        <v>0.11327525116039992</v>
      </c>
      <c r="P76" s="87">
        <v>0</v>
      </c>
      <c r="Q76" s="87">
        <v>0.1247139271616516</v>
      </c>
    </row>
    <row r="77" spans="1:17" x14ac:dyDescent="0.25">
      <c r="A77" s="150" t="s">
        <v>22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299" t="s">
        <v>264</v>
      </c>
      <c r="B78" s="298">
        <v>23.053530194117062</v>
      </c>
      <c r="C78" s="298">
        <v>22.587304652531511</v>
      </c>
      <c r="D78" s="298">
        <v>22.336700009669862</v>
      </c>
      <c r="E78" s="298">
        <v>22.467944997462521</v>
      </c>
      <c r="F78" s="298">
        <v>21.362664768050625</v>
      </c>
      <c r="G78" s="298">
        <v>19.570672161696347</v>
      </c>
      <c r="H78" s="298">
        <v>19.210191362198383</v>
      </c>
      <c r="I78" s="298">
        <v>18.187227241787959</v>
      </c>
      <c r="J78" s="298">
        <v>18.246338429982522</v>
      </c>
      <c r="K78" s="298">
        <v>19.069620505744091</v>
      </c>
      <c r="L78" s="298">
        <v>20.57772131285288</v>
      </c>
      <c r="M78" s="298">
        <v>21.019199277466871</v>
      </c>
      <c r="N78" s="298">
        <v>20.771285441708173</v>
      </c>
      <c r="O78" s="298">
        <v>20.201290480464642</v>
      </c>
      <c r="P78" s="298">
        <v>19.06825372157158</v>
      </c>
      <c r="Q78" s="298">
        <v>20.722516699439254</v>
      </c>
    </row>
    <row r="79" spans="1:17" x14ac:dyDescent="0.25">
      <c r="A79" s="243" t="s">
        <v>258</v>
      </c>
      <c r="B79" s="278">
        <v>43.330961139314688</v>
      </c>
      <c r="C79" s="278">
        <v>39.568076192971695</v>
      </c>
      <c r="D79" s="278">
        <v>34.226445229554592</v>
      </c>
      <c r="E79" s="278">
        <v>26.110122188748178</v>
      </c>
      <c r="F79" s="278">
        <v>31.023561786883686</v>
      </c>
      <c r="G79" s="278">
        <v>32.97931245516083</v>
      </c>
      <c r="H79" s="278">
        <v>35.889717074932435</v>
      </c>
      <c r="I79" s="278">
        <v>39.834278802825111</v>
      </c>
      <c r="J79" s="278">
        <v>40.773186568284231</v>
      </c>
      <c r="K79" s="278">
        <v>39.50335146011188</v>
      </c>
      <c r="L79" s="278">
        <v>45.489540484102847</v>
      </c>
      <c r="M79" s="278">
        <v>46.385502886010563</v>
      </c>
      <c r="N79" s="278">
        <v>45.602322392303883</v>
      </c>
      <c r="O79" s="278">
        <v>47.866538801497278</v>
      </c>
      <c r="P79" s="278">
        <v>53.369156048856006</v>
      </c>
      <c r="Q79" s="278">
        <v>54.782927885475274</v>
      </c>
    </row>
    <row r="81" spans="1:17" ht="12.75" x14ac:dyDescent="0.25">
      <c r="A81" s="98" t="s">
        <v>90</v>
      </c>
      <c r="B81" s="297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297"/>
      <c r="P81" s="297"/>
      <c r="Q81" s="297"/>
    </row>
    <row r="83" spans="1:17" x14ac:dyDescent="0.25">
      <c r="A83" s="78" t="s">
        <v>8</v>
      </c>
      <c r="B83" s="77">
        <f t="shared" ref="B83:Q83" si="0">SUM(B$84:B$88,B$90:B$92,B$94:B$96,B$97,B$99:B$103,B$105:B$108)</f>
        <v>0.99999999999999989</v>
      </c>
      <c r="C83" s="77">
        <f t="shared" si="0"/>
        <v>1</v>
      </c>
      <c r="D83" s="77">
        <f t="shared" si="0"/>
        <v>1.0000000000000002</v>
      </c>
      <c r="E83" s="77">
        <f t="shared" si="0"/>
        <v>1.0000000000000002</v>
      </c>
      <c r="F83" s="77">
        <f t="shared" si="0"/>
        <v>1.0000000000000002</v>
      </c>
      <c r="G83" s="77">
        <f t="shared" si="0"/>
        <v>0.99999999999999978</v>
      </c>
      <c r="H83" s="77">
        <f t="shared" si="0"/>
        <v>1</v>
      </c>
      <c r="I83" s="77">
        <f t="shared" si="0"/>
        <v>1</v>
      </c>
      <c r="J83" s="77">
        <f t="shared" si="0"/>
        <v>1.0000000000000002</v>
      </c>
      <c r="K83" s="77">
        <f t="shared" si="0"/>
        <v>0.99999999999999989</v>
      </c>
      <c r="L83" s="77">
        <f t="shared" si="0"/>
        <v>0.99999999999999967</v>
      </c>
      <c r="M83" s="77">
        <f t="shared" si="0"/>
        <v>1</v>
      </c>
      <c r="N83" s="77">
        <f t="shared" si="0"/>
        <v>1.0000000000000002</v>
      </c>
      <c r="O83" s="77">
        <f t="shared" si="0"/>
        <v>0.99999999999999978</v>
      </c>
      <c r="P83" s="77">
        <f t="shared" si="0"/>
        <v>1</v>
      </c>
      <c r="Q83" s="77">
        <f t="shared" si="0"/>
        <v>1</v>
      </c>
    </row>
    <row r="84" spans="1:17" x14ac:dyDescent="0.25">
      <c r="A84" s="132" t="s">
        <v>83</v>
      </c>
      <c r="B84" s="203">
        <f t="shared" ref="B84:Q84" si="1">IF(B$6=0,0,B$6/B$5)</f>
        <v>1.6245465310226099E-2</v>
      </c>
      <c r="C84" s="203">
        <f t="shared" si="1"/>
        <v>1.6235113852131739E-2</v>
      </c>
      <c r="D84" s="203">
        <f t="shared" si="1"/>
        <v>1.6323878235749316E-2</v>
      </c>
      <c r="E84" s="203">
        <f t="shared" si="1"/>
        <v>1.6463269698901391E-2</v>
      </c>
      <c r="F84" s="203">
        <f t="shared" si="1"/>
        <v>1.6340093336049865E-2</v>
      </c>
      <c r="G84" s="203">
        <f t="shared" si="1"/>
        <v>1.6240019827083955E-2</v>
      </c>
      <c r="H84" s="203">
        <f t="shared" si="1"/>
        <v>1.6189502553465972E-2</v>
      </c>
      <c r="I84" s="203">
        <f t="shared" si="1"/>
        <v>1.6090680405323781E-2</v>
      </c>
      <c r="J84" s="203">
        <f t="shared" si="1"/>
        <v>1.6065004907531842E-2</v>
      </c>
      <c r="K84" s="203">
        <f t="shared" si="1"/>
        <v>1.6103979559664541E-2</v>
      </c>
      <c r="L84" s="203">
        <f t="shared" si="1"/>
        <v>1.6045207388958843E-2</v>
      </c>
      <c r="M84" s="203">
        <f t="shared" si="1"/>
        <v>1.5973958411350762E-2</v>
      </c>
      <c r="N84" s="203">
        <f t="shared" si="1"/>
        <v>1.5994725927984014E-2</v>
      </c>
      <c r="O84" s="203">
        <f t="shared" si="1"/>
        <v>1.5968115939622933E-2</v>
      </c>
      <c r="P84" s="203">
        <f t="shared" si="1"/>
        <v>1.5726921478168975E-2</v>
      </c>
      <c r="Q84" s="203">
        <f t="shared" si="1"/>
        <v>1.58504357856914E-2</v>
      </c>
    </row>
    <row r="85" spans="1:17" x14ac:dyDescent="0.25">
      <c r="A85" s="76" t="s">
        <v>82</v>
      </c>
      <c r="B85" s="202">
        <f t="shared" ref="B85:Q85" si="2">IF(B$7=0,0,B$7/B$5)</f>
        <v>4.7475058432138234E-3</v>
      </c>
      <c r="C85" s="202">
        <f t="shared" si="2"/>
        <v>4.7444807770276407E-3</v>
      </c>
      <c r="D85" s="202">
        <f t="shared" si="2"/>
        <v>4.77042090381665E-3</v>
      </c>
      <c r="E85" s="202">
        <f t="shared" si="2"/>
        <v>4.8111560734884016E-3</v>
      </c>
      <c r="F85" s="202">
        <f t="shared" si="2"/>
        <v>4.7751595359182926E-3</v>
      </c>
      <c r="G85" s="202">
        <f t="shared" si="2"/>
        <v>4.7459144783287459E-3</v>
      </c>
      <c r="H85" s="202">
        <f t="shared" si="2"/>
        <v>4.7311515246610744E-3</v>
      </c>
      <c r="I85" s="202">
        <f t="shared" si="2"/>
        <v>4.7022721594483915E-3</v>
      </c>
      <c r="J85" s="202">
        <f t="shared" si="2"/>
        <v>4.694768860929884E-3</v>
      </c>
      <c r="K85" s="202">
        <f t="shared" si="2"/>
        <v>4.7061586478768158E-3</v>
      </c>
      <c r="L85" s="202">
        <f t="shared" si="2"/>
        <v>4.6889833181146057E-3</v>
      </c>
      <c r="M85" s="202">
        <f t="shared" si="2"/>
        <v>4.6681618192496617E-3</v>
      </c>
      <c r="N85" s="202">
        <f t="shared" si="2"/>
        <v>4.674230830181798E-3</v>
      </c>
      <c r="O85" s="202">
        <f t="shared" si="2"/>
        <v>4.6664544401049564E-3</v>
      </c>
      <c r="P85" s="202">
        <f t="shared" si="2"/>
        <v>4.5959687942193524E-3</v>
      </c>
      <c r="Q85" s="202">
        <f t="shared" si="2"/>
        <v>4.6320640913059888E-3</v>
      </c>
    </row>
    <row r="86" spans="1:17" x14ac:dyDescent="0.25">
      <c r="A86" s="76" t="s">
        <v>81</v>
      </c>
      <c r="B86" s="202">
        <f t="shared" ref="B86:Q86" si="3">IF(B$8=0,0,B$8/B$5)</f>
        <v>5.9139439085838567E-2</v>
      </c>
      <c r="C86" s="202">
        <f t="shared" si="3"/>
        <v>5.9101755990049624E-2</v>
      </c>
      <c r="D86" s="202">
        <f t="shared" si="3"/>
        <v>5.9424890831539151E-2</v>
      </c>
      <c r="E86" s="202">
        <f t="shared" si="3"/>
        <v>5.9932326770538037E-2</v>
      </c>
      <c r="F86" s="202">
        <f t="shared" si="3"/>
        <v>5.9483919730877105E-2</v>
      </c>
      <c r="G86" s="202">
        <f t="shared" si="3"/>
        <v>5.9119615534316473E-2</v>
      </c>
      <c r="H86" s="202">
        <f t="shared" si="3"/>
        <v>5.8935714170528945E-2</v>
      </c>
      <c r="I86" s="202">
        <f t="shared" si="3"/>
        <v>5.8575965385327451E-2</v>
      </c>
      <c r="J86" s="202">
        <f t="shared" si="3"/>
        <v>5.848249717689704E-2</v>
      </c>
      <c r="K86" s="202">
        <f t="shared" si="3"/>
        <v>5.8624379174222335E-2</v>
      </c>
      <c r="L86" s="202">
        <f t="shared" si="3"/>
        <v>5.841042696398898E-2</v>
      </c>
      <c r="M86" s="202">
        <f t="shared" si="3"/>
        <v>5.815105461049111E-2</v>
      </c>
      <c r="N86" s="202">
        <f t="shared" si="3"/>
        <v>5.8226655971328922E-2</v>
      </c>
      <c r="O86" s="202">
        <f t="shared" si="3"/>
        <v>5.8129785875231106E-2</v>
      </c>
      <c r="P86" s="202">
        <f t="shared" si="3"/>
        <v>5.7251749765547068E-2</v>
      </c>
      <c r="Q86" s="202">
        <f t="shared" si="3"/>
        <v>5.7701387047487791E-2</v>
      </c>
    </row>
    <row r="87" spans="1:17" x14ac:dyDescent="0.25">
      <c r="A87" s="76" t="s">
        <v>80</v>
      </c>
      <c r="B87" s="202">
        <f t="shared" ref="B87:Q87" si="4">IF(B$9=0,0,B$9/B$5)</f>
        <v>3.1648823444057714E-2</v>
      </c>
      <c r="C87" s="202">
        <f t="shared" si="4"/>
        <v>3.1628657110661852E-2</v>
      </c>
      <c r="D87" s="202">
        <f t="shared" si="4"/>
        <v>3.1801584647767535E-2</v>
      </c>
      <c r="E87" s="202">
        <f t="shared" si="4"/>
        <v>3.207314201609554E-2</v>
      </c>
      <c r="F87" s="202">
        <f t="shared" si="4"/>
        <v>3.1833174315206408E-2</v>
      </c>
      <c r="G87" s="202">
        <f t="shared" si="4"/>
        <v>3.1638214752263284E-2</v>
      </c>
      <c r="H87" s="202">
        <f t="shared" si="4"/>
        <v>3.1539798840925594E-2</v>
      </c>
      <c r="I87" s="202">
        <f t="shared" si="4"/>
        <v>3.1347277133532823E-2</v>
      </c>
      <c r="J87" s="202">
        <f t="shared" si="4"/>
        <v>3.1297257064489686E-2</v>
      </c>
      <c r="K87" s="202">
        <f t="shared" si="4"/>
        <v>3.137318606132581E-2</v>
      </c>
      <c r="L87" s="202">
        <f t="shared" si="4"/>
        <v>3.1258688260335288E-2</v>
      </c>
      <c r="M87" s="202">
        <f t="shared" si="4"/>
        <v>3.1119883598860414E-2</v>
      </c>
      <c r="N87" s="202">
        <f t="shared" si="4"/>
        <v>3.116034211788378E-2</v>
      </c>
      <c r="O87" s="202">
        <f t="shared" si="4"/>
        <v>3.1108501508371769E-2</v>
      </c>
      <c r="P87" s="202">
        <f t="shared" si="4"/>
        <v>3.0638615249008311E-2</v>
      </c>
      <c r="Q87" s="202">
        <f t="shared" si="4"/>
        <v>3.0879241321388758E-2</v>
      </c>
    </row>
    <row r="88" spans="1:17" x14ac:dyDescent="0.25">
      <c r="A88" s="129" t="s">
        <v>79</v>
      </c>
      <c r="B88" s="201">
        <f t="shared" ref="B88:Q88" si="5">IF(B$10=0,0,B$10/B$5)</f>
        <v>3.2622776538443379E-2</v>
      </c>
      <c r="C88" s="201">
        <f t="shared" si="5"/>
        <v>3.2601989611272586E-2</v>
      </c>
      <c r="D88" s="201">
        <f t="shared" si="5"/>
        <v>3.3200333295777811E-2</v>
      </c>
      <c r="E88" s="201">
        <f t="shared" si="5"/>
        <v>3.599666291290271E-2</v>
      </c>
      <c r="F88" s="201">
        <f t="shared" si="5"/>
        <v>3.7057788726297787E-2</v>
      </c>
      <c r="G88" s="201">
        <f t="shared" si="5"/>
        <v>3.5637561092263487E-2</v>
      </c>
      <c r="H88" s="201">
        <f t="shared" si="5"/>
        <v>3.2510396839038176E-2</v>
      </c>
      <c r="I88" s="201">
        <f t="shared" si="5"/>
        <v>3.2311950516059527E-2</v>
      </c>
      <c r="J88" s="201">
        <f t="shared" si="5"/>
        <v>3.2260391141736615E-2</v>
      </c>
      <c r="K88" s="201">
        <f t="shared" si="5"/>
        <v>3.2338656758812437E-2</v>
      </c>
      <c r="L88" s="201">
        <f t="shared" si="5"/>
        <v>3.2762839562593474E-2</v>
      </c>
      <c r="M88" s="201">
        <f t="shared" si="5"/>
        <v>3.5976001268545971E-2</v>
      </c>
      <c r="N88" s="201">
        <f t="shared" si="5"/>
        <v>3.267806744527877E-2</v>
      </c>
      <c r="O88" s="201">
        <f t="shared" si="5"/>
        <v>3.2902382014200093E-2</v>
      </c>
      <c r="P88" s="201">
        <f t="shared" si="5"/>
        <v>3.5667172853123416E-2</v>
      </c>
      <c r="Q88" s="201">
        <f t="shared" si="5"/>
        <v>3.4806679101848821E-2</v>
      </c>
    </row>
    <row r="89" spans="1:17" x14ac:dyDescent="0.25">
      <c r="A89" s="127" t="s">
        <v>263</v>
      </c>
      <c r="B89" s="200">
        <f t="shared" ref="B89:Q89" si="6">IF(B$15=0,0,B$15/B$5)</f>
        <v>8.0676475823175595E-2</v>
      </c>
      <c r="C89" s="200">
        <f t="shared" si="6"/>
        <v>8.0491395656531822E-2</v>
      </c>
      <c r="D89" s="200">
        <f t="shared" si="6"/>
        <v>8.083905329869738E-2</v>
      </c>
      <c r="E89" s="200">
        <f t="shared" si="6"/>
        <v>8.1529347220055878E-2</v>
      </c>
      <c r="F89" s="200">
        <f t="shared" si="6"/>
        <v>8.0919353662281882E-2</v>
      </c>
      <c r="G89" s="200">
        <f t="shared" si="6"/>
        <v>8.0423769977556375E-2</v>
      </c>
      <c r="H89" s="200">
        <f t="shared" si="6"/>
        <v>8.0291591413918506E-2</v>
      </c>
      <c r="I89" s="200">
        <f t="shared" si="6"/>
        <v>7.9719682216900553E-2</v>
      </c>
      <c r="J89" s="200">
        <f t="shared" si="6"/>
        <v>7.9620747438616662E-2</v>
      </c>
      <c r="K89" s="200">
        <f t="shared" si="6"/>
        <v>7.9834265371200044E-2</v>
      </c>
      <c r="L89" s="200">
        <f t="shared" si="6"/>
        <v>7.9459020495760077E-2</v>
      </c>
      <c r="M89" s="200">
        <f t="shared" si="6"/>
        <v>7.9106181555457067E-2</v>
      </c>
      <c r="N89" s="200">
        <f t="shared" si="6"/>
        <v>7.9209026379447503E-2</v>
      </c>
      <c r="O89" s="200">
        <f t="shared" si="6"/>
        <v>7.9077248487188501E-2</v>
      </c>
      <c r="P89" s="200">
        <f t="shared" si="6"/>
        <v>7.7882806110001063E-2</v>
      </c>
      <c r="Q89" s="200">
        <f t="shared" si="6"/>
        <v>7.8494473236204607E-2</v>
      </c>
    </row>
    <row r="90" spans="1:17" x14ac:dyDescent="0.25">
      <c r="A90" s="142" t="s">
        <v>277</v>
      </c>
      <c r="B90" s="199">
        <f t="shared" ref="B90:Q90" si="7">IF(B$16=0,0,B$16/B$5)</f>
        <v>9.5616855359953803E-3</v>
      </c>
      <c r="C90" s="199">
        <f t="shared" si="7"/>
        <v>9.4219190465833786E-3</v>
      </c>
      <c r="D90" s="199">
        <f t="shared" si="7"/>
        <v>9.3810091466446522E-3</v>
      </c>
      <c r="E90" s="199">
        <f t="shared" si="7"/>
        <v>9.4611146566165524E-3</v>
      </c>
      <c r="F90" s="199">
        <f t="shared" si="7"/>
        <v>9.3903276432688292E-3</v>
      </c>
      <c r="G90" s="199">
        <f t="shared" si="7"/>
        <v>9.3328173819578822E-3</v>
      </c>
      <c r="H90" s="199">
        <f t="shared" si="7"/>
        <v>9.4217790104055583E-3</v>
      </c>
      <c r="I90" s="199">
        <f t="shared" si="7"/>
        <v>9.2824653843151406E-3</v>
      </c>
      <c r="J90" s="199">
        <f t="shared" si="7"/>
        <v>9.2959255178497249E-3</v>
      </c>
      <c r="K90" s="199">
        <f t="shared" si="7"/>
        <v>9.3388312728189486E-3</v>
      </c>
      <c r="L90" s="199">
        <f t="shared" si="7"/>
        <v>9.2208625365750307E-3</v>
      </c>
      <c r="M90" s="199">
        <f t="shared" si="7"/>
        <v>9.1799171618927571E-3</v>
      </c>
      <c r="N90" s="199">
        <f t="shared" si="7"/>
        <v>9.191851841916461E-3</v>
      </c>
      <c r="O90" s="199">
        <f t="shared" si="7"/>
        <v>9.1765596092373038E-3</v>
      </c>
      <c r="P90" s="199">
        <f t="shared" si="7"/>
        <v>9.0379499347259876E-3</v>
      </c>
      <c r="Q90" s="199">
        <f t="shared" si="7"/>
        <v>9.1089311581751924E-3</v>
      </c>
    </row>
    <row r="91" spans="1:17" x14ac:dyDescent="0.25">
      <c r="A91" s="142" t="s">
        <v>276</v>
      </c>
      <c r="B91" s="199">
        <f t="shared" ref="B91:Q91" si="8">IF(B$22=0,0,B$22/B$5)</f>
        <v>7.0986038859773198E-2</v>
      </c>
      <c r="C91" s="199">
        <f t="shared" si="8"/>
        <v>7.094080722174316E-2</v>
      </c>
      <c r="D91" s="199">
        <f t="shared" si="8"/>
        <v>7.1330790158922297E-2</v>
      </c>
      <c r="E91" s="199">
        <f t="shared" si="8"/>
        <v>7.1951519800049005E-2</v>
      </c>
      <c r="F91" s="199">
        <f t="shared" si="8"/>
        <v>7.1417976663895766E-2</v>
      </c>
      <c r="G91" s="199">
        <f t="shared" si="8"/>
        <v>7.0976287076877129E-2</v>
      </c>
      <c r="H91" s="199">
        <f t="shared" si="8"/>
        <v>7.0741504502017757E-2</v>
      </c>
      <c r="I91" s="199">
        <f t="shared" si="8"/>
        <v>7.030969213381108E-2</v>
      </c>
      <c r="J91" s="199">
        <f t="shared" si="8"/>
        <v>7.019750070997692E-2</v>
      </c>
      <c r="K91" s="199">
        <f t="shared" si="8"/>
        <v>7.0367803998802797E-2</v>
      </c>
      <c r="L91" s="199">
        <f t="shared" si="8"/>
        <v>7.0113398294503429E-2</v>
      </c>
      <c r="M91" s="199">
        <f t="shared" si="8"/>
        <v>6.9816798091241306E-2</v>
      </c>
      <c r="N91" s="199">
        <f t="shared" si="8"/>
        <v>6.9892622099583274E-2</v>
      </c>
      <c r="O91" s="199">
        <f t="shared" si="8"/>
        <v>6.9777617860786484E-2</v>
      </c>
      <c r="P91" s="199">
        <f t="shared" si="8"/>
        <v>6.8737974014187422E-2</v>
      </c>
      <c r="Q91" s="199">
        <f t="shared" si="8"/>
        <v>6.9273422415184749E-2</v>
      </c>
    </row>
    <row r="92" spans="1:17" x14ac:dyDescent="0.25">
      <c r="A92" s="142" t="s">
        <v>275</v>
      </c>
      <c r="B92" s="199">
        <f t="shared" ref="B92:Q92" si="9">IF(B$23=0,0,B$23/B$5)</f>
        <v>1.2875142740700283E-4</v>
      </c>
      <c r="C92" s="199">
        <f t="shared" si="9"/>
        <v>1.2866938820529705E-4</v>
      </c>
      <c r="D92" s="199">
        <f t="shared" si="9"/>
        <v>1.272539931304233E-4</v>
      </c>
      <c r="E92" s="199">
        <f t="shared" si="9"/>
        <v>1.1671276339031935E-4</v>
      </c>
      <c r="F92" s="199">
        <f t="shared" si="9"/>
        <v>1.1104935511728679E-4</v>
      </c>
      <c r="G92" s="199">
        <f t="shared" si="9"/>
        <v>1.1466551872136781E-4</v>
      </c>
      <c r="H92" s="199">
        <f t="shared" si="9"/>
        <v>1.2830790149519279E-4</v>
      </c>
      <c r="I92" s="199">
        <f t="shared" si="9"/>
        <v>1.2752469877432511E-4</v>
      </c>
      <c r="J92" s="199">
        <f t="shared" si="9"/>
        <v>1.2732121079001856E-4</v>
      </c>
      <c r="K92" s="199">
        <f t="shared" si="9"/>
        <v>1.2763009957830201E-4</v>
      </c>
      <c r="L92" s="199">
        <f t="shared" si="9"/>
        <v>1.2475966468162116E-4</v>
      </c>
      <c r="M92" s="199">
        <f t="shared" si="9"/>
        <v>1.0946630232299343E-4</v>
      </c>
      <c r="N92" s="199">
        <f t="shared" si="9"/>
        <v>1.2455243794776824E-4</v>
      </c>
      <c r="O92" s="199">
        <f t="shared" si="9"/>
        <v>1.2307101716472663E-4</v>
      </c>
      <c r="P92" s="199">
        <f t="shared" si="9"/>
        <v>1.0688216108764711E-4</v>
      </c>
      <c r="Q92" s="199">
        <f t="shared" si="9"/>
        <v>1.1211966284466697E-4</v>
      </c>
    </row>
    <row r="93" spans="1:17" x14ac:dyDescent="0.25">
      <c r="A93" s="127" t="s">
        <v>262</v>
      </c>
      <c r="B93" s="200">
        <f t="shared" ref="B93:Q93" si="10">IF(B$24=0,0,B$24/B$5)</f>
        <v>3.3149144577295182E-2</v>
      </c>
      <c r="C93" s="200">
        <f t="shared" si="10"/>
        <v>3.2909698001894659E-2</v>
      </c>
      <c r="D93" s="200">
        <f t="shared" si="10"/>
        <v>3.2701315245625133E-2</v>
      </c>
      <c r="E93" s="200">
        <f t="shared" si="10"/>
        <v>3.167797535841587E-2</v>
      </c>
      <c r="F93" s="200">
        <f t="shared" si="10"/>
        <v>3.0904357747938902E-2</v>
      </c>
      <c r="G93" s="200">
        <f t="shared" si="10"/>
        <v>3.1196365296438187E-2</v>
      </c>
      <c r="H93" s="200">
        <f t="shared" si="10"/>
        <v>3.2860244687021638E-2</v>
      </c>
      <c r="I93" s="200">
        <f t="shared" si="10"/>
        <v>3.2526058468520823E-2</v>
      </c>
      <c r="J93" s="200">
        <f t="shared" si="10"/>
        <v>3.2520332876557818E-2</v>
      </c>
      <c r="K93" s="200">
        <f t="shared" si="10"/>
        <v>3.2632471351150938E-2</v>
      </c>
      <c r="L93" s="200">
        <f t="shared" si="10"/>
        <v>3.21069959663755E-2</v>
      </c>
      <c r="M93" s="200">
        <f t="shared" si="10"/>
        <v>3.0313286978336546E-2</v>
      </c>
      <c r="N93" s="200">
        <f t="shared" si="10"/>
        <v>3.2026737749744828E-2</v>
      </c>
      <c r="O93" s="200">
        <f t="shared" si="10"/>
        <v>3.1830716238085151E-2</v>
      </c>
      <c r="P93" s="200">
        <f t="shared" si="10"/>
        <v>2.9744653083638599E-2</v>
      </c>
      <c r="Q93" s="200">
        <f t="shared" si="10"/>
        <v>3.0470941550647647E-2</v>
      </c>
    </row>
    <row r="94" spans="1:17" x14ac:dyDescent="0.25">
      <c r="A94" s="142" t="s">
        <v>274</v>
      </c>
      <c r="B94" s="199">
        <f t="shared" ref="B94:Q94" si="11">IF(B$25=0,0,B$25/B$5)</f>
        <v>1.5616722917137827E-2</v>
      </c>
      <c r="C94" s="199">
        <f t="shared" si="11"/>
        <v>1.5388447836344594E-2</v>
      </c>
      <c r="D94" s="199">
        <f t="shared" si="11"/>
        <v>1.6011175536540568E-2</v>
      </c>
      <c r="E94" s="199">
        <f t="shared" si="11"/>
        <v>1.9931926261182436E-2</v>
      </c>
      <c r="F94" s="199">
        <f t="shared" si="11"/>
        <v>2.1341653734701888E-2</v>
      </c>
      <c r="G94" s="199">
        <f t="shared" si="11"/>
        <v>1.9812821505092882E-2</v>
      </c>
      <c r="H94" s="199">
        <f t="shared" si="11"/>
        <v>1.538821912079243E-2</v>
      </c>
      <c r="I94" s="199">
        <f t="shared" si="11"/>
        <v>1.5160683683756121E-2</v>
      </c>
      <c r="J94" s="199">
        <f t="shared" si="11"/>
        <v>1.5182667587644845E-2</v>
      </c>
      <c r="K94" s="199">
        <f t="shared" si="11"/>
        <v>1.5252743860743649E-2</v>
      </c>
      <c r="L94" s="199">
        <f t="shared" si="11"/>
        <v>1.5842607678338831E-2</v>
      </c>
      <c r="M94" s="199">
        <f t="shared" si="11"/>
        <v>2.0568855738934806E-2</v>
      </c>
      <c r="N94" s="199">
        <f t="shared" si="11"/>
        <v>1.5732464377140088E-2</v>
      </c>
      <c r="O94" s="199">
        <f t="shared" si="11"/>
        <v>1.6120952701045476E-2</v>
      </c>
      <c r="P94" s="199">
        <f t="shared" si="11"/>
        <v>2.0540795306195441E-2</v>
      </c>
      <c r="Q94" s="199">
        <f t="shared" si="11"/>
        <v>1.9270858401987254E-2</v>
      </c>
    </row>
    <row r="95" spans="1:17" x14ac:dyDescent="0.25">
      <c r="A95" s="142" t="s">
        <v>273</v>
      </c>
      <c r="B95" s="199">
        <f t="shared" ref="B95:Q95" si="12">IF(B$31=0,0,B$31/B$5)</f>
        <v>1.7251509454905715E-2</v>
      </c>
      <c r="C95" s="199">
        <f t="shared" si="12"/>
        <v>1.7240516954920321E-2</v>
      </c>
      <c r="D95" s="199">
        <f t="shared" si="12"/>
        <v>1.6412494633163636E-2</v>
      </c>
      <c r="E95" s="199">
        <f t="shared" si="12"/>
        <v>1.1491403068018194E-2</v>
      </c>
      <c r="F95" s="199">
        <f t="shared" si="12"/>
        <v>9.3204145111629357E-3</v>
      </c>
      <c r="G95" s="199">
        <f t="shared" si="12"/>
        <v>1.1133364477771407E-2</v>
      </c>
      <c r="H95" s="199">
        <f t="shared" si="12"/>
        <v>1.7192081053876061E-2</v>
      </c>
      <c r="I95" s="199">
        <f t="shared" si="12"/>
        <v>1.7087139078347999E-2</v>
      </c>
      <c r="J95" s="199">
        <f t="shared" si="12"/>
        <v>1.7059873556280202E-2</v>
      </c>
      <c r="K95" s="199">
        <f t="shared" si="12"/>
        <v>1.7101261818600083E-2</v>
      </c>
      <c r="L95" s="199">
        <f t="shared" si="12"/>
        <v>1.5992185383276774E-2</v>
      </c>
      <c r="M95" s="199">
        <f t="shared" si="12"/>
        <v>9.5055956706970243E-3</v>
      </c>
      <c r="N95" s="199">
        <f t="shared" si="12"/>
        <v>1.6022522598900517E-2</v>
      </c>
      <c r="O95" s="199">
        <f t="shared" si="12"/>
        <v>1.5441244954134818E-2</v>
      </c>
      <c r="P95" s="199">
        <f t="shared" si="12"/>
        <v>8.9706603350701054E-3</v>
      </c>
      <c r="Q95" s="199">
        <f t="shared" si="12"/>
        <v>1.0955458429726572E-2</v>
      </c>
    </row>
    <row r="96" spans="1:17" x14ac:dyDescent="0.25">
      <c r="A96" s="142" t="s">
        <v>272</v>
      </c>
      <c r="B96" s="199">
        <f t="shared" ref="B96:Q96" si="13">IF(B$32=0,0,B$32/B$5)</f>
        <v>2.8091220525164247E-4</v>
      </c>
      <c r="C96" s="199">
        <f t="shared" si="13"/>
        <v>2.8073321062973915E-4</v>
      </c>
      <c r="D96" s="199">
        <f t="shared" si="13"/>
        <v>2.7764507592092371E-4</v>
      </c>
      <c r="E96" s="199">
        <f t="shared" si="13"/>
        <v>2.5464602921524229E-4</v>
      </c>
      <c r="F96" s="199">
        <f t="shared" si="13"/>
        <v>2.4228950207408031E-4</v>
      </c>
      <c r="G96" s="199">
        <f t="shared" si="13"/>
        <v>2.5017931357389347E-4</v>
      </c>
      <c r="H96" s="199">
        <f t="shared" si="13"/>
        <v>2.7994451235314788E-4</v>
      </c>
      <c r="I96" s="199">
        <f t="shared" si="13"/>
        <v>2.7823570641670925E-4</v>
      </c>
      <c r="J96" s="199">
        <f t="shared" si="13"/>
        <v>2.7779173263276787E-4</v>
      </c>
      <c r="K96" s="199">
        <f t="shared" si="13"/>
        <v>2.7846567180720431E-4</v>
      </c>
      <c r="L96" s="199">
        <f t="shared" si="13"/>
        <v>2.7220290475990066E-4</v>
      </c>
      <c r="M96" s="199">
        <f t="shared" si="13"/>
        <v>2.3883556870471289E-4</v>
      </c>
      <c r="N96" s="199">
        <f t="shared" si="13"/>
        <v>2.7175077370422153E-4</v>
      </c>
      <c r="O96" s="199">
        <f t="shared" si="13"/>
        <v>2.685185829048582E-4</v>
      </c>
      <c r="P96" s="199">
        <f t="shared" si="13"/>
        <v>2.3319744237304822E-4</v>
      </c>
      <c r="Q96" s="199">
        <f t="shared" si="13"/>
        <v>2.4462471893381893E-4</v>
      </c>
    </row>
    <row r="97" spans="1:17" x14ac:dyDescent="0.25">
      <c r="A97" s="127" t="s">
        <v>261</v>
      </c>
      <c r="B97" s="200">
        <f t="shared" ref="B97:Q97" si="14">IF(B$33=0,0,B$33/B$5)</f>
        <v>0.33380148836841411</v>
      </c>
      <c r="C97" s="200">
        <f t="shared" si="14"/>
        <v>0.34883664641118112</v>
      </c>
      <c r="D97" s="200">
        <f t="shared" si="14"/>
        <v>0.37046726343180991</v>
      </c>
      <c r="E97" s="200">
        <f t="shared" si="14"/>
        <v>0.40637298240423475</v>
      </c>
      <c r="F97" s="200">
        <f t="shared" si="14"/>
        <v>0.3770578166885506</v>
      </c>
      <c r="G97" s="200">
        <f t="shared" si="14"/>
        <v>0.35512614893044364</v>
      </c>
      <c r="H97" s="200">
        <f t="shared" si="14"/>
        <v>0.33741902843497279</v>
      </c>
      <c r="I97" s="200">
        <f t="shared" si="14"/>
        <v>0.30588395902255611</v>
      </c>
      <c r="J97" s="200">
        <f t="shared" si="14"/>
        <v>0.30184520538019471</v>
      </c>
      <c r="K97" s="200">
        <f t="shared" si="14"/>
        <v>0.318200584018066</v>
      </c>
      <c r="L97" s="200">
        <f t="shared" si="14"/>
        <v>0.30519720008576334</v>
      </c>
      <c r="M97" s="200">
        <f t="shared" si="14"/>
        <v>0.3066688212884347</v>
      </c>
      <c r="N97" s="200">
        <f t="shared" si="14"/>
        <v>0.30863208120276819</v>
      </c>
      <c r="O97" s="200">
        <f t="shared" si="14"/>
        <v>0.29056303685717805</v>
      </c>
      <c r="P97" s="200">
        <f t="shared" si="14"/>
        <v>0.25199645249408048</v>
      </c>
      <c r="Q97" s="200">
        <f t="shared" si="14"/>
        <v>0.26444798114436147</v>
      </c>
    </row>
    <row r="98" spans="1:17" x14ac:dyDescent="0.25">
      <c r="A98" s="127" t="s">
        <v>260</v>
      </c>
      <c r="B98" s="200">
        <f t="shared" ref="B98:Q98" si="15">IF(B$44=0,0,B$44/B$5)</f>
        <v>7.7939148481347392E-2</v>
      </c>
      <c r="C98" s="200">
        <f t="shared" si="15"/>
        <v>7.7978998416618053E-2</v>
      </c>
      <c r="D98" s="200">
        <f t="shared" si="15"/>
        <v>7.8156366220624274E-2</v>
      </c>
      <c r="E98" s="200">
        <f t="shared" si="15"/>
        <v>7.8664059020803256E-2</v>
      </c>
      <c r="F98" s="200">
        <f t="shared" si="15"/>
        <v>7.8121777350139435E-2</v>
      </c>
      <c r="G98" s="200">
        <f t="shared" si="15"/>
        <v>7.7818530095432603E-2</v>
      </c>
      <c r="H98" s="200">
        <f t="shared" si="15"/>
        <v>7.7842467271809879E-2</v>
      </c>
      <c r="I98" s="200">
        <f t="shared" si="15"/>
        <v>7.7198603253152462E-2</v>
      </c>
      <c r="J98" s="200">
        <f t="shared" si="15"/>
        <v>7.7191211043208308E-2</v>
      </c>
      <c r="K98" s="200">
        <f t="shared" si="15"/>
        <v>7.7493684826531323E-2</v>
      </c>
      <c r="L98" s="200">
        <f t="shared" si="15"/>
        <v>7.7142814591900907E-2</v>
      </c>
      <c r="M98" s="200">
        <f t="shared" si="15"/>
        <v>7.7085223024901686E-2</v>
      </c>
      <c r="N98" s="200">
        <f t="shared" si="15"/>
        <v>7.7244494957862092E-2</v>
      </c>
      <c r="O98" s="200">
        <f t="shared" si="15"/>
        <v>7.6935639958684854E-2</v>
      </c>
      <c r="P98" s="200">
        <f t="shared" si="15"/>
        <v>7.6424694385500758E-2</v>
      </c>
      <c r="Q98" s="200">
        <f t="shared" si="15"/>
        <v>7.650330795570108E-2</v>
      </c>
    </row>
    <row r="99" spans="1:17" x14ac:dyDescent="0.25">
      <c r="A99" s="142" t="s">
        <v>271</v>
      </c>
      <c r="B99" s="199">
        <f t="shared" ref="B99:Q99" si="16">IF(B$45=0,0,B$45/B$5)</f>
        <v>1.9497628965445126E-2</v>
      </c>
      <c r="C99" s="199">
        <f t="shared" si="16"/>
        <v>1.9212625328575962E-2</v>
      </c>
      <c r="D99" s="199">
        <f t="shared" si="16"/>
        <v>1.9129204257362514E-2</v>
      </c>
      <c r="E99" s="199">
        <f t="shared" si="16"/>
        <v>1.9292550720247128E-2</v>
      </c>
      <c r="F99" s="199">
        <f t="shared" si="16"/>
        <v>1.9148205989746404E-2</v>
      </c>
      <c r="G99" s="199">
        <f t="shared" si="16"/>
        <v>1.9030934434169158E-2</v>
      </c>
      <c r="H99" s="199">
        <f t="shared" si="16"/>
        <v>1.921233977500628E-2</v>
      </c>
      <c r="I99" s="199">
        <f t="shared" si="16"/>
        <v>1.8928259590491096E-2</v>
      </c>
      <c r="J99" s="199">
        <f t="shared" si="16"/>
        <v>1.8955706706221331E-2</v>
      </c>
      <c r="K99" s="199">
        <f t="shared" si="16"/>
        <v>1.9043197608084081E-2</v>
      </c>
      <c r="L99" s="199">
        <f t="shared" si="16"/>
        <v>1.8802642672435185E-2</v>
      </c>
      <c r="M99" s="199">
        <f t="shared" si="16"/>
        <v>1.871914926320303E-2</v>
      </c>
      <c r="N99" s="199">
        <f t="shared" si="16"/>
        <v>1.87434857635039E-2</v>
      </c>
      <c r="O99" s="199">
        <f t="shared" si="16"/>
        <v>1.8712302738533131E-2</v>
      </c>
      <c r="P99" s="199">
        <f t="shared" si="16"/>
        <v>1.8429658010836441E-2</v>
      </c>
      <c r="Q99" s="199">
        <f t="shared" si="16"/>
        <v>1.8574398763198142E-2</v>
      </c>
    </row>
    <row r="100" spans="1:17" x14ac:dyDescent="0.25">
      <c r="A100" s="142" t="s">
        <v>270</v>
      </c>
      <c r="B100" s="199">
        <f t="shared" ref="B100:Q100" si="17">IF(B$51=0,0,B$51/B$5)</f>
        <v>3.4935255052985184E-2</v>
      </c>
      <c r="C100" s="199">
        <f t="shared" si="17"/>
        <v>3.5275086596324737E-2</v>
      </c>
      <c r="D100" s="199">
        <f t="shared" si="17"/>
        <v>3.5407438456269175E-2</v>
      </c>
      <c r="E100" s="199">
        <f t="shared" si="17"/>
        <v>3.555009327324353E-2</v>
      </c>
      <c r="F100" s="199">
        <f t="shared" si="17"/>
        <v>3.5330385525379739E-2</v>
      </c>
      <c r="G100" s="199">
        <f t="shared" si="17"/>
        <v>3.5289210502781353E-2</v>
      </c>
      <c r="H100" s="199">
        <f t="shared" si="17"/>
        <v>3.52048379604495E-2</v>
      </c>
      <c r="I100" s="199">
        <f t="shared" si="17"/>
        <v>3.4988044154888473E-2</v>
      </c>
      <c r="J100" s="199">
        <f t="shared" si="17"/>
        <v>3.499035581441453E-2</v>
      </c>
      <c r="K100" s="199">
        <f t="shared" si="17"/>
        <v>3.514894459063455E-2</v>
      </c>
      <c r="L100" s="199">
        <f t="shared" si="17"/>
        <v>3.5123669280430578E-2</v>
      </c>
      <c r="M100" s="199">
        <f t="shared" si="17"/>
        <v>3.5252664341502489E-2</v>
      </c>
      <c r="N100" s="199">
        <f t="shared" si="17"/>
        <v>3.5357550358592997E-2</v>
      </c>
      <c r="O100" s="199">
        <f t="shared" si="17"/>
        <v>3.5118381524298255E-2</v>
      </c>
      <c r="P100" s="199">
        <f t="shared" si="17"/>
        <v>3.5239075348379258E-2</v>
      </c>
      <c r="Q100" s="199">
        <f t="shared" si="17"/>
        <v>3.4994229987197874E-2</v>
      </c>
    </row>
    <row r="101" spans="1:17" x14ac:dyDescent="0.25">
      <c r="A101" s="142" t="s">
        <v>269</v>
      </c>
      <c r="B101" s="199">
        <f t="shared" ref="B101:Q101" si="18">IF(B$62=0,0,B$62/B$5)</f>
        <v>1.0566190490479245E-2</v>
      </c>
      <c r="C101" s="199">
        <f t="shared" si="18"/>
        <v>1.055945781302184E-2</v>
      </c>
      <c r="D101" s="199">
        <f t="shared" si="18"/>
        <v>1.0617190932274688E-2</v>
      </c>
      <c r="E101" s="199">
        <f t="shared" si="18"/>
        <v>1.070785233989127E-2</v>
      </c>
      <c r="F101" s="199">
        <f t="shared" si="18"/>
        <v>1.062773737310147E-2</v>
      </c>
      <c r="G101" s="199">
        <f t="shared" si="18"/>
        <v>1.0562648701364937E-2</v>
      </c>
      <c r="H101" s="199">
        <f t="shared" si="18"/>
        <v>1.0529791831714597E-2</v>
      </c>
      <c r="I101" s="199">
        <f t="shared" si="18"/>
        <v>1.0465517055830431E-2</v>
      </c>
      <c r="J101" s="199">
        <f t="shared" si="18"/>
        <v>1.0448817491033305E-2</v>
      </c>
      <c r="K101" s="199">
        <f t="shared" si="18"/>
        <v>1.0474166940302397E-2</v>
      </c>
      <c r="L101" s="199">
        <f t="shared" si="18"/>
        <v>1.0435941014522079E-2</v>
      </c>
      <c r="M101" s="199">
        <f t="shared" si="18"/>
        <v>1.0389600066123085E-2</v>
      </c>
      <c r="N101" s="199">
        <f t="shared" si="18"/>
        <v>1.0403107437723146E-2</v>
      </c>
      <c r="O101" s="199">
        <f t="shared" si="18"/>
        <v>1.0385800072215082E-2</v>
      </c>
      <c r="P101" s="199">
        <f t="shared" si="18"/>
        <v>1.0228925118109161E-2</v>
      </c>
      <c r="Q101" s="199">
        <f t="shared" si="18"/>
        <v>1.0309259887022188E-2</v>
      </c>
    </row>
    <row r="102" spans="1:17" x14ac:dyDescent="0.25">
      <c r="A102" s="142" t="s">
        <v>268</v>
      </c>
      <c r="B102" s="199">
        <f t="shared" ref="B102:Q102" si="19">IF(B$63=0,0,B$63/B$5)</f>
        <v>1.2195536470890018E-2</v>
      </c>
      <c r="C102" s="199">
        <f t="shared" si="19"/>
        <v>1.2187765589459049E-2</v>
      </c>
      <c r="D102" s="199">
        <f t="shared" si="19"/>
        <v>1.2254401371017293E-2</v>
      </c>
      <c r="E102" s="199">
        <f t="shared" si="19"/>
        <v>1.235904310581154E-2</v>
      </c>
      <c r="F102" s="199">
        <f t="shared" si="19"/>
        <v>1.2266574112352687E-2</v>
      </c>
      <c r="G102" s="199">
        <f t="shared" si="19"/>
        <v>1.2191448524685124E-2</v>
      </c>
      <c r="H102" s="199">
        <f t="shared" si="19"/>
        <v>1.2153525003194473E-2</v>
      </c>
      <c r="I102" s="199">
        <f t="shared" si="19"/>
        <v>1.2079338817155146E-2</v>
      </c>
      <c r="J102" s="199">
        <f t="shared" si="19"/>
        <v>1.2060064117185012E-2</v>
      </c>
      <c r="K102" s="199">
        <f t="shared" si="19"/>
        <v>1.2089322546072574E-2</v>
      </c>
      <c r="L102" s="199">
        <f t="shared" si="19"/>
        <v>1.2045202039972724E-2</v>
      </c>
      <c r="M102" s="199">
        <f t="shared" si="19"/>
        <v>1.1991715144501282E-2</v>
      </c>
      <c r="N102" s="199">
        <f t="shared" si="19"/>
        <v>1.2007305403178039E-2</v>
      </c>
      <c r="O102" s="199">
        <f t="shared" si="19"/>
        <v>1.1987329177360529E-2</v>
      </c>
      <c r="P102" s="199">
        <f t="shared" si="19"/>
        <v>1.180626352026379E-2</v>
      </c>
      <c r="Q102" s="199">
        <f t="shared" si="19"/>
        <v>1.1898986210153029E-2</v>
      </c>
    </row>
    <row r="103" spans="1:17" x14ac:dyDescent="0.25">
      <c r="A103" s="142" t="s">
        <v>267</v>
      </c>
      <c r="B103" s="199">
        <f t="shared" ref="B103:Q103" si="20">IF(B$64=0,0,B$64/B$5)</f>
        <v>7.4453750154783568E-4</v>
      </c>
      <c r="C103" s="199">
        <f t="shared" si="20"/>
        <v>7.4406308923647508E-4</v>
      </c>
      <c r="D103" s="199">
        <f t="shared" si="20"/>
        <v>7.4813120370060572E-4</v>
      </c>
      <c r="E103" s="199">
        <f t="shared" si="20"/>
        <v>7.5451958160979466E-4</v>
      </c>
      <c r="F103" s="199">
        <f t="shared" si="20"/>
        <v>7.4887434955913149E-4</v>
      </c>
      <c r="G103" s="199">
        <f t="shared" si="20"/>
        <v>7.4428793243202693E-4</v>
      </c>
      <c r="H103" s="199">
        <f t="shared" si="20"/>
        <v>7.4197270144502254E-4</v>
      </c>
      <c r="I103" s="199">
        <f t="shared" si="20"/>
        <v>7.3744363478732194E-4</v>
      </c>
      <c r="J103" s="199">
        <f t="shared" si="20"/>
        <v>7.3626691435414498E-4</v>
      </c>
      <c r="K103" s="199">
        <f t="shared" si="20"/>
        <v>7.3805314143773079E-4</v>
      </c>
      <c r="L103" s="199">
        <f t="shared" si="20"/>
        <v>7.3535958454033486E-4</v>
      </c>
      <c r="M103" s="199">
        <f t="shared" si="20"/>
        <v>7.3209420957180335E-4</v>
      </c>
      <c r="N103" s="199">
        <f t="shared" si="20"/>
        <v>7.3304599486401928E-4</v>
      </c>
      <c r="O103" s="199">
        <f t="shared" si="20"/>
        <v>7.3182644627786046E-4</v>
      </c>
      <c r="P103" s="199">
        <f t="shared" si="20"/>
        <v>7.207723879121043E-4</v>
      </c>
      <c r="Q103" s="199">
        <f t="shared" si="20"/>
        <v>7.2643310812984261E-4</v>
      </c>
    </row>
    <row r="104" spans="1:17" x14ac:dyDescent="0.25">
      <c r="A104" s="127" t="s">
        <v>259</v>
      </c>
      <c r="B104" s="200">
        <f t="shared" ref="B104:Q104" si="21">IF(B$65=0,0,B$65/B$5)</f>
        <v>0.11806129548570785</v>
      </c>
      <c r="C104" s="200">
        <f t="shared" si="21"/>
        <v>0.11804086536713215</v>
      </c>
      <c r="D104" s="200">
        <f t="shared" si="21"/>
        <v>0.11867708812356777</v>
      </c>
      <c r="E104" s="200">
        <f t="shared" si="21"/>
        <v>0.11966631805078538</v>
      </c>
      <c r="F104" s="200">
        <f t="shared" si="21"/>
        <v>0.1187779908205268</v>
      </c>
      <c r="G104" s="200">
        <f t="shared" si="21"/>
        <v>0.11807705959030432</v>
      </c>
      <c r="H104" s="200">
        <f t="shared" si="21"/>
        <v>0.11771360531015138</v>
      </c>
      <c r="I104" s="200">
        <f t="shared" si="21"/>
        <v>0.11699478351059658</v>
      </c>
      <c r="J104" s="200">
        <f t="shared" si="21"/>
        <v>0.11681689668895701</v>
      </c>
      <c r="K104" s="200">
        <f t="shared" si="21"/>
        <v>0.11711145484483675</v>
      </c>
      <c r="L104" s="200">
        <f t="shared" si="21"/>
        <v>0.11669963943982817</v>
      </c>
      <c r="M104" s="200">
        <f t="shared" si="21"/>
        <v>0.11622455793866059</v>
      </c>
      <c r="N104" s="200">
        <f t="shared" si="21"/>
        <v>0.11638459689396898</v>
      </c>
      <c r="O104" s="200">
        <f t="shared" si="21"/>
        <v>0.11616367832151935</v>
      </c>
      <c r="P104" s="200">
        <f t="shared" si="21"/>
        <v>0.11450759652176712</v>
      </c>
      <c r="Q104" s="200">
        <f t="shared" si="21"/>
        <v>0.11532796627055111</v>
      </c>
    </row>
    <row r="105" spans="1:17" x14ac:dyDescent="0.25">
      <c r="A105" s="142" t="s">
        <v>266</v>
      </c>
      <c r="B105" s="199">
        <f t="shared" ref="B105:Q105" si="22">IF(B$66=0,0,B$66/B$5)</f>
        <v>0</v>
      </c>
      <c r="C105" s="199">
        <f t="shared" si="22"/>
        <v>0</v>
      </c>
      <c r="D105" s="199">
        <f t="shared" si="22"/>
        <v>0</v>
      </c>
      <c r="E105" s="199">
        <f t="shared" si="22"/>
        <v>0</v>
      </c>
      <c r="F105" s="199">
        <f t="shared" si="22"/>
        <v>0</v>
      </c>
      <c r="G105" s="199">
        <f t="shared" si="22"/>
        <v>0</v>
      </c>
      <c r="H105" s="199">
        <f t="shared" si="22"/>
        <v>0</v>
      </c>
      <c r="I105" s="199">
        <f t="shared" si="22"/>
        <v>0</v>
      </c>
      <c r="J105" s="199">
        <f t="shared" si="22"/>
        <v>0</v>
      </c>
      <c r="K105" s="199">
        <f t="shared" si="22"/>
        <v>0</v>
      </c>
      <c r="L105" s="199">
        <f t="shared" si="22"/>
        <v>0</v>
      </c>
      <c r="M105" s="199">
        <f t="shared" si="22"/>
        <v>0</v>
      </c>
      <c r="N105" s="199">
        <f t="shared" si="22"/>
        <v>0</v>
      </c>
      <c r="O105" s="199">
        <f t="shared" si="22"/>
        <v>0</v>
      </c>
      <c r="P105" s="199">
        <f t="shared" si="22"/>
        <v>0</v>
      </c>
      <c r="Q105" s="199">
        <f t="shared" si="22"/>
        <v>0</v>
      </c>
    </row>
    <row r="106" spans="1:17" x14ac:dyDescent="0.25">
      <c r="A106" s="142" t="s">
        <v>265</v>
      </c>
      <c r="B106" s="199">
        <f t="shared" ref="B106:Q106" si="23">IF(B$67=0,0,B$67/B$5)</f>
        <v>5.2869504199964026E-3</v>
      </c>
      <c r="C106" s="199">
        <f t="shared" si="23"/>
        <v>5.3383790561423857E-3</v>
      </c>
      <c r="D106" s="199">
        <f t="shared" si="23"/>
        <v>5.3584086142623791E-3</v>
      </c>
      <c r="E106" s="199">
        <f t="shared" si="23"/>
        <v>5.3799973773434899E-3</v>
      </c>
      <c r="F106" s="199">
        <f t="shared" si="23"/>
        <v>5.3467477569218488E-3</v>
      </c>
      <c r="G106" s="199">
        <f t="shared" si="23"/>
        <v>5.3405165070658026E-3</v>
      </c>
      <c r="H106" s="199">
        <f t="shared" si="23"/>
        <v>5.3277479313837009E-3</v>
      </c>
      <c r="I106" s="199">
        <f t="shared" si="23"/>
        <v>5.2949392943886326E-3</v>
      </c>
      <c r="J106" s="199">
        <f t="shared" si="23"/>
        <v>5.2952891309443872E-3</v>
      </c>
      <c r="K106" s="199">
        <f t="shared" si="23"/>
        <v>5.3192892705103212E-3</v>
      </c>
      <c r="L106" s="199">
        <f t="shared" si="23"/>
        <v>5.3154642143687335E-3</v>
      </c>
      <c r="M106" s="199">
        <f t="shared" si="23"/>
        <v>5.3349857690640455E-3</v>
      </c>
      <c r="N106" s="199">
        <f t="shared" si="23"/>
        <v>5.3508587653043034E-3</v>
      </c>
      <c r="O106" s="199">
        <f t="shared" si="23"/>
        <v>5.3146639882229027E-3</v>
      </c>
      <c r="P106" s="199">
        <f t="shared" si="23"/>
        <v>5.332929269611238E-3</v>
      </c>
      <c r="Q106" s="199">
        <f t="shared" si="23"/>
        <v>5.2958754314993131E-3</v>
      </c>
    </row>
    <row r="107" spans="1:17" x14ac:dyDescent="0.25">
      <c r="A107" s="142" t="s">
        <v>264</v>
      </c>
      <c r="B107" s="199">
        <f t="shared" ref="B107:Q107" si="24">IF(B$78=0,0,B$78/B$5)</f>
        <v>0.11277434506571143</v>
      </c>
      <c r="C107" s="199">
        <f t="shared" si="24"/>
        <v>0.11270248631098978</v>
      </c>
      <c r="D107" s="199">
        <f t="shared" si="24"/>
        <v>0.1133186795093054</v>
      </c>
      <c r="E107" s="199">
        <f t="shared" si="24"/>
        <v>0.1142863206734419</v>
      </c>
      <c r="F107" s="199">
        <f t="shared" si="24"/>
        <v>0.11343124306360497</v>
      </c>
      <c r="G107" s="199">
        <f t="shared" si="24"/>
        <v>0.11273654308323852</v>
      </c>
      <c r="H107" s="199">
        <f t="shared" si="24"/>
        <v>0.11238585737876766</v>
      </c>
      <c r="I107" s="199">
        <f t="shared" si="24"/>
        <v>0.11169984421620795</v>
      </c>
      <c r="J107" s="199">
        <f t="shared" si="24"/>
        <v>0.11152160755801263</v>
      </c>
      <c r="K107" s="199">
        <f t="shared" si="24"/>
        <v>0.11179216557432643</v>
      </c>
      <c r="L107" s="199">
        <f t="shared" si="24"/>
        <v>0.11138417522545944</v>
      </c>
      <c r="M107" s="199">
        <f t="shared" si="24"/>
        <v>0.11088957216959654</v>
      </c>
      <c r="N107" s="199">
        <f t="shared" si="24"/>
        <v>0.11103373812866467</v>
      </c>
      <c r="O107" s="199">
        <f t="shared" si="24"/>
        <v>0.11084901433329644</v>
      </c>
      <c r="P107" s="199">
        <f t="shared" si="24"/>
        <v>0.10917466725215588</v>
      </c>
      <c r="Q107" s="199">
        <f t="shared" si="24"/>
        <v>0.1100320908390518</v>
      </c>
    </row>
    <row r="108" spans="1:17" x14ac:dyDescent="0.25">
      <c r="A108" s="72" t="s">
        <v>258</v>
      </c>
      <c r="B108" s="71">
        <f t="shared" ref="B108:Q108" si="25">IF(B$79=0,0,B$79/B$5)</f>
        <v>0.21196843704228016</v>
      </c>
      <c r="C108" s="71">
        <f t="shared" si="25"/>
        <v>0.1974303988054987</v>
      </c>
      <c r="D108" s="71">
        <f t="shared" si="25"/>
        <v>0.17363780576502516</v>
      </c>
      <c r="E108" s="71">
        <f t="shared" si="25"/>
        <v>0.13281276047377874</v>
      </c>
      <c r="F108" s="71">
        <f t="shared" si="25"/>
        <v>0.16472856808621297</v>
      </c>
      <c r="G108" s="71">
        <f t="shared" si="25"/>
        <v>0.18997680042556889</v>
      </c>
      <c r="H108" s="71">
        <f t="shared" si="25"/>
        <v>0.20996649895350614</v>
      </c>
      <c r="I108" s="71">
        <f t="shared" si="25"/>
        <v>0.24464876792858159</v>
      </c>
      <c r="J108" s="71">
        <f t="shared" si="25"/>
        <v>0.24920568742088059</v>
      </c>
      <c r="K108" s="71">
        <f t="shared" si="25"/>
        <v>0.23158117938631309</v>
      </c>
      <c r="L108" s="71">
        <f t="shared" si="25"/>
        <v>0.24622818392638068</v>
      </c>
      <c r="M108" s="71">
        <f t="shared" si="25"/>
        <v>0.24471286950571153</v>
      </c>
      <c r="N108" s="71">
        <f t="shared" si="25"/>
        <v>0.24376904052355128</v>
      </c>
      <c r="O108" s="71">
        <f t="shared" si="25"/>
        <v>0.26265444035981317</v>
      </c>
      <c r="P108" s="71">
        <f t="shared" si="25"/>
        <v>0.30556336926494493</v>
      </c>
      <c r="Q108" s="71">
        <f t="shared" si="25"/>
        <v>0.29088552249481131</v>
      </c>
    </row>
    <row r="110" spans="1:17" ht="12.75" x14ac:dyDescent="0.25">
      <c r="A110" s="98" t="s">
        <v>128</v>
      </c>
      <c r="B110" s="297"/>
      <c r="C110" s="297"/>
      <c r="D110" s="297"/>
      <c r="E110" s="297"/>
      <c r="F110" s="297"/>
      <c r="G110" s="297"/>
      <c r="H110" s="297"/>
      <c r="I110" s="297"/>
      <c r="J110" s="297"/>
      <c r="K110" s="297"/>
      <c r="L110" s="297"/>
      <c r="M110" s="297"/>
      <c r="N110" s="297"/>
      <c r="O110" s="297"/>
      <c r="P110" s="297"/>
      <c r="Q110" s="297"/>
    </row>
    <row r="112" spans="1:17" x14ac:dyDescent="0.25">
      <c r="A112" s="78" t="s">
        <v>8</v>
      </c>
      <c r="B112" s="253">
        <f>IF(B$5=0,0,B$5/FBT_fec!B$5)</f>
        <v>0.39522386022827294</v>
      </c>
      <c r="C112" s="253">
        <f>IF(C$5=0,0,C$5/FBT_fec!C$5)</f>
        <v>0.39547585373224875</v>
      </c>
      <c r="D112" s="253">
        <f>IF(D$5=0,0,D$5/FBT_fec!D$5)</f>
        <v>0.39332537393295081</v>
      </c>
      <c r="E112" s="253">
        <f>IF(E$5=0,0,E$5/FBT_fec!E$5)</f>
        <v>0.38999516065393186</v>
      </c>
      <c r="F112" s="253">
        <f>IF(F$5=0,0,F$5/FBT_fec!F$5)</f>
        <v>0.39293505728922623</v>
      </c>
      <c r="G112" s="253">
        <f>IF(G$5=0,0,G$5/FBT_fec!G$5)</f>
        <v>0.39535638376526128</v>
      </c>
      <c r="H112" s="253">
        <f>IF(H$5=0,0,H$5/FBT_fec!H$5)</f>
        <v>0.4043656052481846</v>
      </c>
      <c r="I112" s="253">
        <f>IF(I$5=0,0,I$5/FBT_fec!I$5)</f>
        <v>0.4068490476346372</v>
      </c>
      <c r="J112" s="253">
        <f>IF(J$5=0,0,J$5/FBT_fec!J$5)</f>
        <v>0.40749928408861413</v>
      </c>
      <c r="K112" s="253">
        <f>IF(K$5=0,0,K$5/FBT_fec!K$5)</f>
        <v>0.43029242212393637</v>
      </c>
      <c r="L112" s="253">
        <f>IF(L$5=0,0,L$5/FBT_fec!L$5)</f>
        <v>0.44371445776706558</v>
      </c>
      <c r="M112" s="253">
        <f>IF(M$5=0,0,M$5/FBT_fec!M$5)</f>
        <v>0.46947743818444132</v>
      </c>
      <c r="N112" s="253">
        <f>IF(N$5=0,0,N$5/FBT_fec!N$5)</f>
        <v>0.46886786972104083</v>
      </c>
      <c r="O112" s="253">
        <f>IF(O$5=0,0,O$5/FBT_fec!O$5)</f>
        <v>0.4843920824743056</v>
      </c>
      <c r="P112" s="253">
        <f>IF(P$5=0,0,P$5/FBT_fec!P$5)</f>
        <v>0.49182091637718545</v>
      </c>
      <c r="Q112" s="253">
        <f>IF(Q$5=0,0,Q$5/FBT_fec!Q$5)</f>
        <v>0.52361437873377914</v>
      </c>
    </row>
    <row r="113" spans="1:17" x14ac:dyDescent="0.25">
      <c r="A113" s="132" t="s">
        <v>83</v>
      </c>
      <c r="B113" s="282">
        <f>IF(B$6=0,0,B$6/FBT_fec!B$6)</f>
        <v>0.40841783364087009</v>
      </c>
      <c r="C113" s="282">
        <f>IF(C$6=0,0,C$6/FBT_fec!C$6)</f>
        <v>0.40841783364087014</v>
      </c>
      <c r="D113" s="282">
        <f>IF(D$6=0,0,D$6/FBT_fec!D$6)</f>
        <v>0.40841783364087014</v>
      </c>
      <c r="E113" s="282">
        <f>IF(E$6=0,0,E$6/FBT_fec!E$6)</f>
        <v>0.4084178336408702</v>
      </c>
      <c r="F113" s="282">
        <f>IF(F$6=0,0,F$6/FBT_fec!F$6)</f>
        <v>0.4084178336408702</v>
      </c>
      <c r="G113" s="282">
        <f>IF(G$6=0,0,G$6/FBT_fec!G$6)</f>
        <v>0.40841783364087014</v>
      </c>
      <c r="H113" s="282">
        <f>IF(H$6=0,0,H$6/FBT_fec!H$6)</f>
        <v>0.41642529226129332</v>
      </c>
      <c r="I113" s="282">
        <f>IF(I$6=0,0,I$6/FBT_fec!I$6)</f>
        <v>0.41642529226129338</v>
      </c>
      <c r="J113" s="282">
        <f>IF(J$6=0,0,J$6/FBT_fec!J$6)</f>
        <v>0.41642529226129343</v>
      </c>
      <c r="K113" s="282">
        <f>IF(K$6=0,0,K$6/FBT_fec!K$6)</f>
        <v>0.44078448038565832</v>
      </c>
      <c r="L113" s="282">
        <f>IF(L$6=0,0,L$6/FBT_fec!L$6)</f>
        <v>0.45287495219321466</v>
      </c>
      <c r="M113" s="282">
        <f>IF(M$6=0,0,M$6/FBT_fec!M$6)</f>
        <v>0.47704204935491074</v>
      </c>
      <c r="N113" s="282">
        <f>IF(N$6=0,0,N$6/FBT_fec!N$6)</f>
        <v>0.47704204935491074</v>
      </c>
      <c r="O113" s="282">
        <f>IF(O$6=0,0,O$6/FBT_fec!O$6)</f>
        <v>0.49201698985816233</v>
      </c>
      <c r="P113" s="282">
        <f>IF(P$6=0,0,P$6/FBT_fec!P$6)</f>
        <v>0.49201698985816233</v>
      </c>
      <c r="Q113" s="282">
        <f>IF(Q$6=0,0,Q$6/FBT_fec!Q$6)</f>
        <v>0.52793706977552357</v>
      </c>
    </row>
    <row r="114" spans="1:17" x14ac:dyDescent="0.25">
      <c r="A114" s="76" t="s">
        <v>82</v>
      </c>
      <c r="B114" s="281">
        <f>IF(B$7=0,0,B$7/FBT_fec!B$7)</f>
        <v>0.10230368103991457</v>
      </c>
      <c r="C114" s="281">
        <f>IF(C$7=0,0,C$7/FBT_fec!C$7)</f>
        <v>0.10230368103991455</v>
      </c>
      <c r="D114" s="281">
        <f>IF(D$7=0,0,D$7/FBT_fec!D$7)</f>
        <v>0.10230368103991455</v>
      </c>
      <c r="E114" s="281">
        <f>IF(E$7=0,0,E$7/FBT_fec!E$7)</f>
        <v>0.10230368103991455</v>
      </c>
      <c r="F114" s="281">
        <f>IF(F$7=0,0,F$7/FBT_fec!F$7)</f>
        <v>0.10230368103991455</v>
      </c>
      <c r="G114" s="281">
        <f>IF(G$7=0,0,G$7/FBT_fec!G$7)</f>
        <v>0.10230368103991458</v>
      </c>
      <c r="H114" s="281">
        <f>IF(H$7=0,0,H$7/FBT_fec!H$7)</f>
        <v>0.10430945166295845</v>
      </c>
      <c r="I114" s="281">
        <f>IF(I$7=0,0,I$7/FBT_fec!I$7)</f>
        <v>0.10430945166295845</v>
      </c>
      <c r="J114" s="281">
        <f>IF(J$7=0,0,J$7/FBT_fec!J$7)</f>
        <v>0.10430945166295845</v>
      </c>
      <c r="K114" s="281">
        <f>IF(K$7=0,0,K$7/FBT_fec!K$7)</f>
        <v>0.11041113089192574</v>
      </c>
      <c r="L114" s="281">
        <f>IF(L$7=0,0,L$7/FBT_fec!L$7)</f>
        <v>0.11343964646970031</v>
      </c>
      <c r="M114" s="281">
        <f>IF(M$7=0,0,M$7/FBT_fec!M$7)</f>
        <v>0.11949320925771705</v>
      </c>
      <c r="N114" s="281">
        <f>IF(N$7=0,0,N$7/FBT_fec!N$7)</f>
        <v>0.11949320925771705</v>
      </c>
      <c r="O114" s="281">
        <f>IF(O$7=0,0,O$7/FBT_fec!O$7)</f>
        <v>0.12324424902789378</v>
      </c>
      <c r="P114" s="281">
        <f>IF(P$7=0,0,P$7/FBT_fec!P$7)</f>
        <v>0.1232442490278938</v>
      </c>
      <c r="Q114" s="281">
        <f>IF(Q$7=0,0,Q$7/FBT_fec!Q$7)</f>
        <v>0.13224179050651902</v>
      </c>
    </row>
    <row r="115" spans="1:17" x14ac:dyDescent="0.25">
      <c r="A115" s="76" t="s">
        <v>81</v>
      </c>
      <c r="B115" s="281">
        <f>IF(B$8=0,0,B$8/FBT_fec!B$8)</f>
        <v>0.55754639370741021</v>
      </c>
      <c r="C115" s="281">
        <f>IF(C$8=0,0,C$8/FBT_fec!C$8)</f>
        <v>0.55754639370741021</v>
      </c>
      <c r="D115" s="281">
        <f>IF(D$8=0,0,D$8/FBT_fec!D$8)</f>
        <v>0.5575463937074101</v>
      </c>
      <c r="E115" s="281">
        <f>IF(E$8=0,0,E$8/FBT_fec!E$8)</f>
        <v>0.55754639370741033</v>
      </c>
      <c r="F115" s="281">
        <f>IF(F$8=0,0,F$8/FBT_fec!F$8)</f>
        <v>0.55754639370741033</v>
      </c>
      <c r="G115" s="281">
        <f>IF(G$8=0,0,G$8/FBT_fec!G$8)</f>
        <v>0.55754639370741033</v>
      </c>
      <c r="H115" s="281">
        <f>IF(H$8=0,0,H$8/FBT_fec!H$8)</f>
        <v>0.56847767365857904</v>
      </c>
      <c r="I115" s="281">
        <f>IF(I$8=0,0,I$8/FBT_fec!I$8)</f>
        <v>0.56847767365857915</v>
      </c>
      <c r="J115" s="281">
        <f>IF(J$8=0,0,J$8/FBT_fec!J$8)</f>
        <v>0.56847767365857904</v>
      </c>
      <c r="K115" s="281">
        <f>IF(K$8=0,0,K$8/FBT_fec!K$8)</f>
        <v>0.6017313084749335</v>
      </c>
      <c r="L115" s="281">
        <f>IF(L$8=0,0,L$8/FBT_fec!L$8)</f>
        <v>0.61823646177451153</v>
      </c>
      <c r="M115" s="281">
        <f>IF(M$8=0,0,M$8/FBT_fec!M$8)</f>
        <v>0.65122786606448302</v>
      </c>
      <c r="N115" s="281">
        <f>IF(N$8=0,0,N$8/FBT_fec!N$8)</f>
        <v>0.65122786606448302</v>
      </c>
      <c r="O115" s="281">
        <f>IF(O$8=0,0,O$8/FBT_fec!O$8)</f>
        <v>0.67167071499480802</v>
      </c>
      <c r="P115" s="281">
        <f>IF(P$8=0,0,P$8/FBT_fec!P$8)</f>
        <v>0.67167071499480802</v>
      </c>
      <c r="Q115" s="281">
        <f>IF(Q$8=0,0,Q$8/FBT_fec!Q$8)</f>
        <v>0.72070655371192194</v>
      </c>
    </row>
    <row r="116" spans="1:17" x14ac:dyDescent="0.25">
      <c r="A116" s="76" t="s">
        <v>80</v>
      </c>
      <c r="B116" s="281">
        <f>IF(B$9=0,0,B$9/FBT_fec!B$9)</f>
        <v>0.39783236926331333</v>
      </c>
      <c r="C116" s="281">
        <f>IF(C$9=0,0,C$9/FBT_fec!C$9)</f>
        <v>0.39783236926331345</v>
      </c>
      <c r="D116" s="281">
        <f>IF(D$9=0,0,D$9/FBT_fec!D$9)</f>
        <v>0.39783236926331333</v>
      </c>
      <c r="E116" s="281">
        <f>IF(E$9=0,0,E$9/FBT_fec!E$9)</f>
        <v>0.39783236926331333</v>
      </c>
      <c r="F116" s="281">
        <f>IF(F$9=0,0,F$9/FBT_fec!F$9)</f>
        <v>0.39783236926331339</v>
      </c>
      <c r="G116" s="281">
        <f>IF(G$9=0,0,G$9/FBT_fec!G$9)</f>
        <v>0.39783236926331339</v>
      </c>
      <c r="H116" s="281">
        <f>IF(H$9=0,0,H$9/FBT_fec!H$9)</f>
        <v>0.40563228878774354</v>
      </c>
      <c r="I116" s="281">
        <f>IF(I$9=0,0,I$9/FBT_fec!I$9)</f>
        <v>0.4056322887877436</v>
      </c>
      <c r="J116" s="281">
        <f>IF(J$9=0,0,J$9/FBT_fec!J$9)</f>
        <v>0.4056322887877436</v>
      </c>
      <c r="K116" s="281">
        <f>IF(K$9=0,0,K$9/FBT_fec!K$9)</f>
        <v>0.42936013004887785</v>
      </c>
      <c r="L116" s="281">
        <f>IF(L$9=0,0,L$9/FBT_fec!L$9)</f>
        <v>0.44113723831526402</v>
      </c>
      <c r="M116" s="281">
        <f>IF(M$9=0,0,M$9/FBT_fec!M$9)</f>
        <v>0.46467796727008343</v>
      </c>
      <c r="N116" s="281">
        <f>IF(N$9=0,0,N$9/FBT_fec!N$9)</f>
        <v>0.46467796727008331</v>
      </c>
      <c r="O116" s="281">
        <f>IF(O$9=0,0,O$9/FBT_fec!O$9)</f>
        <v>0.47926478393006372</v>
      </c>
      <c r="P116" s="281">
        <f>IF(P$9=0,0,P$9/FBT_fec!P$9)</f>
        <v>0.47926478393006355</v>
      </c>
      <c r="Q116" s="281">
        <f>IF(Q$9=0,0,Q$9/FBT_fec!Q$9)</f>
        <v>0.51425387921579269</v>
      </c>
    </row>
    <row r="117" spans="1:17" x14ac:dyDescent="0.25">
      <c r="A117" s="129" t="s">
        <v>79</v>
      </c>
      <c r="B117" s="280">
        <f>IF(B$10=0,0,B$10/FBT_fec!B$10)</f>
        <v>0.61511274685347017</v>
      </c>
      <c r="C117" s="280">
        <f>IF(C$10=0,0,C$10/FBT_fec!C$10)</f>
        <v>0.61511274685347039</v>
      </c>
      <c r="D117" s="280">
        <f>IF(D$10=0,0,D$10/FBT_fec!D$10)</f>
        <v>0.62299571240005014</v>
      </c>
      <c r="E117" s="280">
        <f>IF(E$10=0,0,E$10/FBT_fec!E$10)</f>
        <v>0.66974905444372801</v>
      </c>
      <c r="F117" s="280">
        <f>IF(F$10=0,0,F$10/FBT_fec!F$10)</f>
        <v>0.69468981051003098</v>
      </c>
      <c r="G117" s="280">
        <f>IF(G$10=0,0,G$10/FBT_fec!G$10)</f>
        <v>0.67218277683100147</v>
      </c>
      <c r="H117" s="280">
        <f>IF(H$10=0,0,H$10/FBT_fec!H$10)</f>
        <v>0.62717267534242815</v>
      </c>
      <c r="I117" s="280">
        <f>IF(I$10=0,0,I$10/FBT_fec!I$10)</f>
        <v>0.62717267534242827</v>
      </c>
      <c r="J117" s="280">
        <f>IF(J$10=0,0,J$10/FBT_fec!J$10)</f>
        <v>0.62717267534242827</v>
      </c>
      <c r="K117" s="280">
        <f>IF(K$10=0,0,K$10/FBT_fec!K$10)</f>
        <v>0.66385972934476156</v>
      </c>
      <c r="L117" s="280">
        <f>IF(L$10=0,0,L$10/FBT_fec!L$10)</f>
        <v>0.69354678819079474</v>
      </c>
      <c r="M117" s="280">
        <f>IF(M$10=0,0,M$10/FBT_fec!M$10)</f>
        <v>0.80578330668560372</v>
      </c>
      <c r="N117" s="280">
        <f>IF(N$10=0,0,N$10/FBT_fec!N$10)</f>
        <v>0.7309665229608564</v>
      </c>
      <c r="O117" s="280">
        <f>IF(O$10=0,0,O$10/FBT_fec!O$10)</f>
        <v>0.76035258412767115</v>
      </c>
      <c r="P117" s="280">
        <f>IF(P$10=0,0,P$10/FBT_fec!P$10)</f>
        <v>0.83688605466928101</v>
      </c>
      <c r="Q117" s="280">
        <f>IF(Q$10=0,0,Q$10/FBT_fec!Q$10)</f>
        <v>0.86949042389588138</v>
      </c>
    </row>
    <row r="118" spans="1:17" x14ac:dyDescent="0.25">
      <c r="A118" s="127" t="s">
        <v>263</v>
      </c>
      <c r="B118" s="305">
        <f>IF(B$15=0,0,B$15/FBT_fec!B$15)</f>
        <v>0.53500941422646264</v>
      </c>
      <c r="C118" s="305">
        <f>IF(C$15=0,0,C$15/FBT_fec!C$15)</f>
        <v>0.53412238515528732</v>
      </c>
      <c r="D118" s="305">
        <f>IF(D$15=0,0,D$15/FBT_fec!D$15)</f>
        <v>0.53351241833827534</v>
      </c>
      <c r="E118" s="305">
        <f>IF(E$15=0,0,E$15/FBT_fec!E$15)</f>
        <v>0.53351241833827545</v>
      </c>
      <c r="F118" s="305">
        <f>IF(F$15=0,0,F$15/FBT_fec!F$15)</f>
        <v>0.53351241833827534</v>
      </c>
      <c r="G118" s="305">
        <f>IF(G$15=0,0,G$15/FBT_fec!G$15)</f>
        <v>0.53351241833827523</v>
      </c>
      <c r="H118" s="305">
        <f>IF(H$15=0,0,H$15/FBT_fec!H$15)</f>
        <v>0.54477306101235246</v>
      </c>
      <c r="I118" s="305">
        <f>IF(I$15=0,0,I$15/FBT_fec!I$15)</f>
        <v>0.54421462946484123</v>
      </c>
      <c r="J118" s="305">
        <f>IF(J$15=0,0,J$15/FBT_fec!J$15)</f>
        <v>0.54440793918463448</v>
      </c>
      <c r="K118" s="305">
        <f>IF(K$15=0,0,K$15/FBT_fec!K$15)</f>
        <v>0.57640054232780324</v>
      </c>
      <c r="L118" s="305">
        <f>IF(L$15=0,0,L$15/FBT_fec!L$15)</f>
        <v>0.59158633891067813</v>
      </c>
      <c r="M118" s="305">
        <f>IF(M$15=0,0,M$15/FBT_fec!M$15)</f>
        <v>0.62315559321089564</v>
      </c>
      <c r="N118" s="305">
        <f>IF(N$15=0,0,N$15/FBT_fec!N$15)</f>
        <v>0.62315559321089564</v>
      </c>
      <c r="O118" s="305">
        <f>IF(O$15=0,0,O$15/FBT_fec!O$15)</f>
        <v>0.64271721874311138</v>
      </c>
      <c r="P118" s="305">
        <f>IF(P$15=0,0,P$15/FBT_fec!P$15)</f>
        <v>0.6427172187431115</v>
      </c>
      <c r="Q118" s="305">
        <f>IF(Q$15=0,0,Q$15/FBT_fec!Q$15)</f>
        <v>0.68963928512982731</v>
      </c>
    </row>
    <row r="119" spans="1:17" x14ac:dyDescent="0.25">
      <c r="A119" s="127" t="s">
        <v>262</v>
      </c>
      <c r="B119" s="305">
        <f>IF(B$24=0,0,B$24/FBT_fec!B$24)</f>
        <v>0.26379592179427841</v>
      </c>
      <c r="C119" s="305">
        <f>IF(C$24=0,0,C$24/FBT_fec!C$24)</f>
        <v>0.26205742238366675</v>
      </c>
      <c r="D119" s="305">
        <f>IF(D$24=0,0,D$24/FBT_fec!D$24)</f>
        <v>0.25898211917556302</v>
      </c>
      <c r="E119" s="305">
        <f>IF(E$24=0,0,E$24/FBT_fec!E$24)</f>
        <v>0.24875351736957768</v>
      </c>
      <c r="F119" s="305">
        <f>IF(F$24=0,0,F$24/FBT_fec!F$24)</f>
        <v>0.24450801287572949</v>
      </c>
      <c r="G119" s="305">
        <f>IF(G$24=0,0,G$24/FBT_fec!G$24)</f>
        <v>0.24833924046055045</v>
      </c>
      <c r="H119" s="305">
        <f>IF(H$24=0,0,H$24/FBT_fec!H$24)</f>
        <v>0.26754546674475999</v>
      </c>
      <c r="I119" s="305">
        <f>IF(I$24=0,0,I$24/FBT_fec!I$24)</f>
        <v>0.26645098974534315</v>
      </c>
      <c r="J119" s="305">
        <f>IF(J$24=0,0,J$24/FBT_fec!J$24)</f>
        <v>0.2668298598915953</v>
      </c>
      <c r="K119" s="305">
        <f>IF(K$24=0,0,K$24/FBT_fec!K$24)</f>
        <v>0.28272633206069919</v>
      </c>
      <c r="L119" s="305">
        <f>IF(L$24=0,0,L$24/FBT_fec!L$24)</f>
        <v>0.28685065703544405</v>
      </c>
      <c r="M119" s="305">
        <f>IF(M$24=0,0,M$24/FBT_fec!M$24)</f>
        <v>0.28654996043637487</v>
      </c>
      <c r="N119" s="305">
        <f>IF(N$24=0,0,N$24/FBT_fec!N$24)</f>
        <v>0.30235403726003329</v>
      </c>
      <c r="O119" s="305">
        <f>IF(O$24=0,0,O$24/FBT_fec!O$24)</f>
        <v>0.31045312985756329</v>
      </c>
      <c r="P119" s="305">
        <f>IF(P$24=0,0,P$24/FBT_fec!P$24)</f>
        <v>0.29455642379490515</v>
      </c>
      <c r="Q119" s="305">
        <f>IF(Q$24=0,0,Q$24/FBT_fec!Q$24)</f>
        <v>0.32125510215201691</v>
      </c>
    </row>
    <row r="120" spans="1:17" x14ac:dyDescent="0.25">
      <c r="A120" s="127" t="s">
        <v>261</v>
      </c>
      <c r="B120" s="305">
        <f>IF(B$33=0,0,B$33/FBT_fec!B$33)</f>
        <v>0.34294485371938882</v>
      </c>
      <c r="C120" s="305">
        <f>IF(C$33=0,0,C$33/FBT_fec!C$33)</f>
        <v>0.34650162607857404</v>
      </c>
      <c r="D120" s="305">
        <f>IF(D$33=0,0,D$33/FBT_fec!D$33)</f>
        <v>0.34591045562688588</v>
      </c>
      <c r="E120" s="305">
        <f>IF(E$33=0,0,E$33/FBT_fec!E$33)</f>
        <v>0.34436355197721502</v>
      </c>
      <c r="F120" s="305">
        <f>IF(F$33=0,0,F$33/FBT_fec!F$33)</f>
        <v>0.34481517507082238</v>
      </c>
      <c r="G120" s="305">
        <f>IF(G$33=0,0,G$33/FBT_fec!G$33)</f>
        <v>0.34653564581838553</v>
      </c>
      <c r="H120" s="305">
        <f>IF(H$33=0,0,H$33/FBT_fec!H$33)</f>
        <v>0.35358495205649271</v>
      </c>
      <c r="I120" s="305">
        <f>IF(I$33=0,0,I$33/FBT_fec!I$33)</f>
        <v>0.35356574812006786</v>
      </c>
      <c r="J120" s="305">
        <f>IF(J$33=0,0,J$33/FBT_fec!J$33)</f>
        <v>0.35415422327310569</v>
      </c>
      <c r="K120" s="305">
        <f>IF(K$33=0,0,K$33/FBT_fec!K$33)</f>
        <v>0.37565848533535812</v>
      </c>
      <c r="L120" s="305">
        <f>IF(L$33=0,0,L$33/FBT_fec!L$33)</f>
        <v>0.38709777516133109</v>
      </c>
      <c r="M120" s="305">
        <f>IF(M$33=0,0,M$33/FBT_fec!M$33)</f>
        <v>0.41107767178679461</v>
      </c>
      <c r="N120" s="305">
        <f>IF(N$33=0,0,N$33/FBT_fec!N$33)</f>
        <v>0.41176540641975745</v>
      </c>
      <c r="O120" s="305">
        <f>IF(O$33=0,0,O$33/FBT_fec!O$33)</f>
        <v>0.42252143367359568</v>
      </c>
      <c r="P120" s="305">
        <f>IF(P$33=0,0,P$33/FBT_fec!P$33)</f>
        <v>0.43047577356809297</v>
      </c>
      <c r="Q120" s="305">
        <f>IF(Q$33=0,0,Q$33/FBT_fec!Q$33)</f>
        <v>0.45511926767860611</v>
      </c>
    </row>
    <row r="121" spans="1:17" x14ac:dyDescent="0.25">
      <c r="A121" s="127" t="s">
        <v>260</v>
      </c>
      <c r="B121" s="305">
        <f>IF(B$44=0,0,B$44/FBT_fec!B$44)</f>
        <v>0.32643581923727727</v>
      </c>
      <c r="C121" s="305">
        <f>IF(C$44=0,0,C$44/FBT_fec!C$44)</f>
        <v>0.32681096528129949</v>
      </c>
      <c r="D121" s="305">
        <f>IF(D$44=0,0,D$44/FBT_fec!D$44)</f>
        <v>0.32577317325882715</v>
      </c>
      <c r="E121" s="305">
        <f>IF(E$44=0,0,E$44/FBT_fec!E$44)</f>
        <v>0.32511317157631642</v>
      </c>
      <c r="F121" s="305">
        <f>IF(F$44=0,0,F$44/FBT_fec!F$44)</f>
        <v>0.32530586101867764</v>
      </c>
      <c r="G121" s="305">
        <f>IF(G$44=0,0,G$44/FBT_fec!G$44)</f>
        <v>0.3260399168135189</v>
      </c>
      <c r="H121" s="305">
        <f>IF(H$44=0,0,H$44/FBT_fec!H$44)</f>
        <v>0.33357215874878809</v>
      </c>
      <c r="I121" s="305">
        <f>IF(I$44=0,0,I$44/FBT_fec!I$44)</f>
        <v>0.33284477305558963</v>
      </c>
      <c r="J121" s="305">
        <f>IF(J$44=0,0,J$44/FBT_fec!J$44)</f>
        <v>0.33334481126501092</v>
      </c>
      <c r="K121" s="305">
        <f>IF(K$44=0,0,K$44/FBT_fec!K$44)</f>
        <v>0.35336945334230918</v>
      </c>
      <c r="L121" s="305">
        <f>IF(L$44=0,0,L$44/FBT_fec!L$44)</f>
        <v>0.36274217675543957</v>
      </c>
      <c r="M121" s="305">
        <f>IF(M$44=0,0,M$44/FBT_fec!M$44)</f>
        <v>0.38351720717127502</v>
      </c>
      <c r="N121" s="305">
        <f>IF(N$44=0,0,N$44/FBT_fec!N$44)</f>
        <v>0.38381063592811637</v>
      </c>
      <c r="O121" s="305">
        <f>IF(O$44=0,0,O$44/FBT_fec!O$44)</f>
        <v>0.39493316098753994</v>
      </c>
      <c r="P121" s="305">
        <f>IF(P$44=0,0,P$44/FBT_fec!P$44)</f>
        <v>0.39832695847114374</v>
      </c>
      <c r="Q121" s="305">
        <f>IF(Q$44=0,0,Q$44/FBT_fec!Q$44)</f>
        <v>0.42451278361342321</v>
      </c>
    </row>
    <row r="122" spans="1:17" x14ac:dyDescent="0.25">
      <c r="A122" s="127" t="s">
        <v>259</v>
      </c>
      <c r="B122" s="305">
        <f>IF(B$65=0,0,B$65/FBT_fec!B$65)</f>
        <v>0.54622911979654987</v>
      </c>
      <c r="C122" s="305">
        <f>IF(C$65=0,0,C$65/FBT_fec!C$65)</f>
        <v>0.54648281036544744</v>
      </c>
      <c r="D122" s="305">
        <f>IF(D$65=0,0,D$65/FBT_fec!D$65)</f>
        <v>0.5464406445046448</v>
      </c>
      <c r="E122" s="305">
        <f>IF(E$65=0,0,E$65/FBT_fec!E$65)</f>
        <v>0.54633030995767795</v>
      </c>
      <c r="F122" s="305">
        <f>IF(F$65=0,0,F$65/FBT_fec!F$65)</f>
        <v>0.54636252245484518</v>
      </c>
      <c r="G122" s="305">
        <f>IF(G$65=0,0,G$65/FBT_fec!G$65)</f>
        <v>0.54648523685954808</v>
      </c>
      <c r="H122" s="305">
        <f>IF(H$65=0,0,H$65/FBT_fec!H$65)</f>
        <v>0.55721784744432101</v>
      </c>
      <c r="I122" s="305">
        <f>IF(I$65=0,0,I$65/FBT_fec!I$65)</f>
        <v>0.55721647770314431</v>
      </c>
      <c r="J122" s="305">
        <f>IF(J$65=0,0,J$65/FBT_fec!J$65)</f>
        <v>0.55725845131890595</v>
      </c>
      <c r="K122" s="305">
        <f>IF(K$65=0,0,K$65/FBT_fec!K$65)</f>
        <v>0.58991198920836341</v>
      </c>
      <c r="L122" s="305">
        <f>IF(L$65=0,0,L$65/FBT_fec!L$65)</f>
        <v>0.60617391365514361</v>
      </c>
      <c r="M122" s="305">
        <f>IF(M$65=0,0,M$65/FBT_fec!M$65)</f>
        <v>0.63875862581890142</v>
      </c>
      <c r="N122" s="305">
        <f>IF(N$65=0,0,N$65/FBT_fec!N$65)</f>
        <v>0.63880767922256865</v>
      </c>
      <c r="O122" s="305">
        <f>IF(O$65=0,0,O$65/FBT_fec!O$65)</f>
        <v>0.6587058799193628</v>
      </c>
      <c r="P122" s="305">
        <f>IF(P$65=0,0,P$65/FBT_fec!P$65)</f>
        <v>0.65927323166674945</v>
      </c>
      <c r="Q122" s="305">
        <f>IF(Q$65=0,0,Q$65/FBT_fec!Q$65)</f>
        <v>0.70692012637923296</v>
      </c>
    </row>
    <row r="123" spans="1:17" x14ac:dyDescent="0.25">
      <c r="A123" s="72" t="s">
        <v>258</v>
      </c>
      <c r="B123" s="304">
        <f>IF(B$79=0,0,B$79/FBT_fec!B$79)</f>
        <v>0.42336318117989286</v>
      </c>
      <c r="C123" s="304">
        <f>IF(C$79=0,0,C$79/FBT_fec!C$79)</f>
        <v>0.42336318117989291</v>
      </c>
      <c r="D123" s="304">
        <f>IF(D$79=0,0,D$79/FBT_fec!D$79)</f>
        <v>0.42336318117989286</v>
      </c>
      <c r="E123" s="304">
        <f>IF(E$79=0,0,E$79/FBT_fec!E$79)</f>
        <v>0.42336318117989286</v>
      </c>
      <c r="F123" s="304">
        <f>IF(F$79=0,0,F$79/FBT_fec!F$79)</f>
        <v>0.42336318117989286</v>
      </c>
      <c r="G123" s="304">
        <f>IF(G$79=0,0,G$79/FBT_fec!G$79)</f>
        <v>0.42336318117989286</v>
      </c>
      <c r="H123" s="304">
        <f>IF(H$79=0,0,H$79/FBT_fec!H$79)</f>
        <v>0.431663658963852</v>
      </c>
      <c r="I123" s="304">
        <f>IF(I$79=0,0,I$79/FBT_fec!I$79)</f>
        <v>0.43166365896385184</v>
      </c>
      <c r="J123" s="304">
        <f>IF(J$79=0,0,J$79/FBT_fec!J$79)</f>
        <v>0.43166365896385195</v>
      </c>
      <c r="K123" s="304">
        <f>IF(K$79=0,0,K$79/FBT_fec!K$79)</f>
        <v>0.45691422964377687</v>
      </c>
      <c r="L123" s="304">
        <f>IF(L$79=0,0,L$79/FBT_fec!L$79)</f>
        <v>0.46944713145362726</v>
      </c>
      <c r="M123" s="304">
        <f>IF(M$79=0,0,M$79/FBT_fec!M$79)</f>
        <v>0.49449858193278512</v>
      </c>
      <c r="N123" s="304">
        <f>IF(N$79=0,0,N$79/FBT_fec!N$79)</f>
        <v>0.49449858193278512</v>
      </c>
      <c r="O123" s="304">
        <f>IF(O$79=0,0,O$79/FBT_fec!O$79)</f>
        <v>0.5100215046046952</v>
      </c>
      <c r="P123" s="304">
        <f>IF(P$79=0,0,P$79/FBT_fec!P$79)</f>
        <v>0.51002150460469509</v>
      </c>
      <c r="Q123" s="304">
        <f>IF(Q$79=0,0,Q$79/FBT_fec!Q$79)</f>
        <v>0.54725601801093893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Q17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tr">
        <f>index!$A$1&amp;": Industry Summary"</f>
        <v>SE: Industry Summary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x14ac:dyDescent="0.25">
      <c r="A3" s="31" t="s">
        <v>78</v>
      </c>
      <c r="B3" s="46">
        <f>ISI!B$3+NFM!B$3+CHI!B$3+NMM!B$3+PPA!B$3+FBT!B$3+TRE!B$3+MAE!B$3+TEL!B$3+WWP!B$3+OIS!B$3</f>
        <v>59366.82531099327</v>
      </c>
      <c r="C3" s="46">
        <f>ISI!C$3+NFM!C$3+CHI!C$3+NMM!C$3+PPA!C$3+FBT!C$3+TRE!C$3+MAE!C$3+TEL!C$3+WWP!C$3+OIS!C$3</f>
        <v>57215.332792500201</v>
      </c>
      <c r="D3" s="46">
        <f>ISI!D$3+NFM!D$3+CHI!D$3+NMM!D$3+PPA!D$3+FBT!D$3+TRE!D$3+MAE!D$3+TEL!D$3+WWP!D$3+OIS!D$3</f>
        <v>56950.944546665094</v>
      </c>
      <c r="E3" s="46">
        <f>ISI!E$3+NFM!E$3+CHI!E$3+NMM!E$3+PPA!E$3+FBT!E$3+TRE!E$3+MAE!E$3+TEL!E$3+WWP!E$3+OIS!E$3</f>
        <v>56854.634409707796</v>
      </c>
      <c r="F3" s="46">
        <f>ISI!F$3+NFM!F$3+CHI!F$3+NMM!F$3+PPA!F$3+FBT!F$3+TRE!F$3+MAE!F$3+TEL!F$3+WWP!F$3+OIS!F$3</f>
        <v>59215.447790768201</v>
      </c>
      <c r="G3" s="46">
        <f>ISI!G$3+NFM!G$3+CHI!G$3+NMM!G$3+PPA!G$3+FBT!G$3+TRE!G$3+MAE!G$3+TEL!G$3+WWP!G$3+OIS!G$3</f>
        <v>60309.841226490527</v>
      </c>
      <c r="H3" s="46">
        <f>ISI!H$3+NFM!H$3+CHI!H$3+NMM!H$3+PPA!H$3+FBT!H$3+TRE!H$3+MAE!H$3+TEL!H$3+WWP!H$3+OIS!H$3</f>
        <v>63241.090356613568</v>
      </c>
      <c r="I3" s="46">
        <f>ISI!I$3+NFM!I$3+CHI!I$3+NMM!I$3+PPA!I$3+FBT!I$3+TRE!I$3+MAE!I$3+TEL!I$3+WWP!I$3+OIS!I$3</f>
        <v>65152.017607328678</v>
      </c>
      <c r="J3" s="46">
        <f>ISI!J$3+NFM!J$3+CHI!J$3+NMM!J$3+PPA!J$3+FBT!J$3+TRE!J$3+MAE!J$3+TEL!J$3+WWP!J$3+OIS!J$3</f>
        <v>59981.207846330108</v>
      </c>
      <c r="K3" s="46">
        <f>ISI!K$3+NFM!K$3+CHI!K$3+NMM!K$3+PPA!K$3+FBT!K$3+TRE!K$3+MAE!K$3+TEL!K$3+WWP!K$3+OIS!K$3</f>
        <v>50726.771027892763</v>
      </c>
      <c r="L3" s="46">
        <f>ISI!L$3+NFM!L$3+CHI!L$3+NMM!L$3+PPA!L$3+FBT!L$3+TRE!L$3+MAE!L$3+TEL!L$3+WWP!L$3+OIS!L$3</f>
        <v>58694.388167666031</v>
      </c>
      <c r="M3" s="46">
        <f>ISI!M$3+NFM!M$3+CHI!M$3+NMM!M$3+PPA!M$3+FBT!M$3+TRE!M$3+MAE!M$3+TEL!M$3+WWP!M$3+OIS!M$3</f>
        <v>59342.222338774547</v>
      </c>
      <c r="N3" s="46">
        <f>ISI!N$3+NFM!N$3+CHI!N$3+NMM!N$3+PPA!N$3+FBT!N$3+TRE!N$3+MAE!N$3+TEL!N$3+WWP!N$3+OIS!N$3</f>
        <v>55853.080693222924</v>
      </c>
      <c r="O3" s="46">
        <f>ISI!O$3+NFM!O$3+CHI!O$3+NMM!O$3+PPA!O$3+FBT!O$3+TRE!O$3+MAE!O$3+TEL!O$3+WWP!O$3+OIS!O$3</f>
        <v>55199.891703842994</v>
      </c>
      <c r="P3" s="46">
        <f>ISI!P$3+NFM!P$3+CHI!P$3+NMM!P$3+PPA!P$3+FBT!P$3+TRE!P$3+MAE!P$3+TEL!P$3+WWP!P$3+OIS!P$3</f>
        <v>55588.775161081881</v>
      </c>
      <c r="Q3" s="46">
        <f>ISI!Q$3+NFM!Q$3+CHI!Q$3+NMM!Q$3+PPA!Q$3+FBT!Q$3+TRE!Q$3+MAE!Q$3+TEL!Q$3+WWP!Q$3+OIS!Q$3</f>
        <v>54592.071595667643</v>
      </c>
    </row>
    <row r="4" spans="1:17" x14ac:dyDescent="0.25">
      <c r="A4" s="18" t="s">
        <v>13</v>
      </c>
      <c r="B4" s="35">
        <f>ISI!B$3</f>
        <v>2163.6909590872497</v>
      </c>
      <c r="C4" s="35">
        <f>ISI!C$3</f>
        <v>2187.9748089008062</v>
      </c>
      <c r="D4" s="35">
        <f>ISI!D$3</f>
        <v>2186.9199193122981</v>
      </c>
      <c r="E4" s="35">
        <f>ISI!E$3</f>
        <v>2131.0429606661928</v>
      </c>
      <c r="F4" s="35">
        <f>ISI!F$3</f>
        <v>2463.043650545756</v>
      </c>
      <c r="G4" s="35">
        <f>ISI!G$3</f>
        <v>2689.4377193470345</v>
      </c>
      <c r="H4" s="35">
        <f>ISI!H$3</f>
        <v>2889.6610437731747</v>
      </c>
      <c r="I4" s="35">
        <f>ISI!I$3</f>
        <v>3602.4315948783296</v>
      </c>
      <c r="J4" s="35">
        <f>ISI!J$3</f>
        <v>2844.2732981065592</v>
      </c>
      <c r="K4" s="35">
        <f>ISI!K$3</f>
        <v>1038.6719454149923</v>
      </c>
      <c r="L4" s="35">
        <f>ISI!L$3</f>
        <v>1993.9838459469827</v>
      </c>
      <c r="M4" s="35">
        <f>ISI!M$3</f>
        <v>2047.5606529249949</v>
      </c>
      <c r="N4" s="35">
        <f>ISI!N$3</f>
        <v>1727.2807741169406</v>
      </c>
      <c r="O4" s="35">
        <f>ISI!O$3</f>
        <v>1919.1281660839168</v>
      </c>
      <c r="P4" s="35">
        <f>ISI!P$3</f>
        <v>2098.8861453814761</v>
      </c>
      <c r="Q4" s="35">
        <f>ISI!Q$3</f>
        <v>2078.637281308007</v>
      </c>
    </row>
    <row r="5" spans="1:17" x14ac:dyDescent="0.25">
      <c r="A5" s="23" t="s">
        <v>12</v>
      </c>
      <c r="B5" s="37">
        <f>NFM!B$3</f>
        <v>891.2091071715322</v>
      </c>
      <c r="C5" s="37">
        <f>NFM!C$3</f>
        <v>901.21145432750347</v>
      </c>
      <c r="D5" s="37">
        <f>NFM!D$3</f>
        <v>900.77695271608286</v>
      </c>
      <c r="E5" s="37">
        <f>NFM!E$3</f>
        <v>877.76162595820665</v>
      </c>
      <c r="F5" s="37">
        <f>NFM!F$3</f>
        <v>1014.5103779762464</v>
      </c>
      <c r="G5" s="37">
        <f>NFM!G$3</f>
        <v>1107.760504607284</v>
      </c>
      <c r="H5" s="37">
        <f>NFM!H$3</f>
        <v>1190.2310854669513</v>
      </c>
      <c r="I5" s="37">
        <f>NFM!I$3</f>
        <v>1483.8162686007549</v>
      </c>
      <c r="J5" s="37">
        <f>NFM!J$3</f>
        <v>1171.5361918537074</v>
      </c>
      <c r="K5" s="37">
        <f>NFM!K$3</f>
        <v>769.31980830867792</v>
      </c>
      <c r="L5" s="37">
        <f>NFM!L$3</f>
        <v>961.50432171904981</v>
      </c>
      <c r="M5" s="37">
        <f>NFM!M$3</f>
        <v>1067.3813009965888</v>
      </c>
      <c r="N5" s="37">
        <f>NFM!N$3</f>
        <v>1068.2363314219115</v>
      </c>
      <c r="O5" s="37">
        <f>NFM!O$3</f>
        <v>1015.483383312148</v>
      </c>
      <c r="P5" s="37">
        <f>NFM!P$3</f>
        <v>1046.2718209827297</v>
      </c>
      <c r="Q5" s="37">
        <f>NFM!Q$3</f>
        <v>1145.9923691484075</v>
      </c>
    </row>
    <row r="6" spans="1:17" x14ac:dyDescent="0.25">
      <c r="A6" s="21" t="s">
        <v>44</v>
      </c>
      <c r="B6" s="35">
        <f>NFM!B$4</f>
        <v>0</v>
      </c>
      <c r="C6" s="35">
        <f>NFM!C$4</f>
        <v>0</v>
      </c>
      <c r="D6" s="35">
        <f>NFM!D$4</f>
        <v>0</v>
      </c>
      <c r="E6" s="35">
        <f>NFM!E$4</f>
        <v>0</v>
      </c>
      <c r="F6" s="35">
        <f>NFM!F$4</f>
        <v>0</v>
      </c>
      <c r="G6" s="35">
        <f>NFM!G$4</f>
        <v>0</v>
      </c>
      <c r="H6" s="35">
        <f>NFM!H$4</f>
        <v>0</v>
      </c>
      <c r="I6" s="35">
        <f>NFM!I$4</f>
        <v>0</v>
      </c>
      <c r="J6" s="35">
        <f>NFM!J$4</f>
        <v>0</v>
      </c>
      <c r="K6" s="35">
        <f>NFM!K$4</f>
        <v>0</v>
      </c>
      <c r="L6" s="35">
        <f>NFM!L$4</f>
        <v>0</v>
      </c>
      <c r="M6" s="35">
        <f>NFM!M$4</f>
        <v>0</v>
      </c>
      <c r="N6" s="35">
        <f>NFM!N$4</f>
        <v>0</v>
      </c>
      <c r="O6" s="35">
        <f>NFM!O$4</f>
        <v>0</v>
      </c>
      <c r="P6" s="35">
        <f>NFM!P$4</f>
        <v>0</v>
      </c>
      <c r="Q6" s="35">
        <f>NFM!Q$4</f>
        <v>0</v>
      </c>
    </row>
    <row r="7" spans="1:17" x14ac:dyDescent="0.25">
      <c r="A7" s="21" t="s">
        <v>59</v>
      </c>
      <c r="B7" s="35">
        <f>NFM!B$5</f>
        <v>332.20226569091301</v>
      </c>
      <c r="C7" s="35">
        <f>NFM!C$5</f>
        <v>335.93068628345657</v>
      </c>
      <c r="D7" s="35">
        <f>NFM!D$5</f>
        <v>335.76872382302082</v>
      </c>
      <c r="E7" s="35">
        <f>NFM!E$5</f>
        <v>327.18965564131344</v>
      </c>
      <c r="F7" s="35">
        <f>NFM!F$5</f>
        <v>378.16337761659162</v>
      </c>
      <c r="G7" s="35">
        <f>NFM!G$5</f>
        <v>412.92278827960774</v>
      </c>
      <c r="H7" s="35">
        <f>NFM!H$5</f>
        <v>443.66407401599099</v>
      </c>
      <c r="I7" s="35">
        <f>NFM!I$5</f>
        <v>553.09929210960445</v>
      </c>
      <c r="J7" s="35">
        <f>NFM!J$5</f>
        <v>436.6954670244391</v>
      </c>
      <c r="K7" s="35">
        <f>NFM!K$5</f>
        <v>244.23163061771575</v>
      </c>
      <c r="L7" s="35">
        <f>NFM!L$5</f>
        <v>325.9881676660325</v>
      </c>
      <c r="M7" s="35">
        <f>NFM!M$5</f>
        <v>370.71194063142781</v>
      </c>
      <c r="N7" s="35">
        <f>NFM!N$5</f>
        <v>354.28551250002999</v>
      </c>
      <c r="O7" s="35">
        <f>NFM!O$5</f>
        <v>354.38251161799428</v>
      </c>
      <c r="P7" s="35">
        <f>NFM!P$5</f>
        <v>370.03704902275712</v>
      </c>
      <c r="Q7" s="35">
        <f>NFM!Q$5</f>
        <v>411.03357877731213</v>
      </c>
    </row>
    <row r="8" spans="1:17" x14ac:dyDescent="0.25">
      <c r="A8" s="21" t="s">
        <v>42</v>
      </c>
      <c r="B8" s="35">
        <f>NFM!B$8</f>
        <v>226.80457578970618</v>
      </c>
      <c r="C8" s="35">
        <f>NFM!C$8</f>
        <v>229.35008176059034</v>
      </c>
      <c r="D8" s="35">
        <f>NFM!D$8</f>
        <v>229.23950507004128</v>
      </c>
      <c r="E8" s="35">
        <f>NFM!E$8</f>
        <v>223.38231467557995</v>
      </c>
      <c r="F8" s="35">
        <f>NFM!F$8</f>
        <v>258.18362274306327</v>
      </c>
      <c r="G8" s="35">
        <f>NFM!G$8</f>
        <v>281.91492804806865</v>
      </c>
      <c r="H8" s="35">
        <f>NFM!H$8</f>
        <v>302.90293743496932</v>
      </c>
      <c r="I8" s="35">
        <f>NFM!I$8</f>
        <v>377.61768438154604</v>
      </c>
      <c r="J8" s="35">
        <f>NFM!J$8</f>
        <v>298.14525780482921</v>
      </c>
      <c r="K8" s="35">
        <f>NFM!K$8</f>
        <v>280.85654707324636</v>
      </c>
      <c r="L8" s="35">
        <f>NFM!L$8</f>
        <v>309.52798638698482</v>
      </c>
      <c r="M8" s="35">
        <f>NFM!M$8</f>
        <v>325.95741973373327</v>
      </c>
      <c r="N8" s="35">
        <f>NFM!N$8</f>
        <v>359.6653064218516</v>
      </c>
      <c r="O8" s="35">
        <f>NFM!O$8</f>
        <v>306.71836007615946</v>
      </c>
      <c r="P8" s="35">
        <f>NFM!P$8</f>
        <v>306.19772293721536</v>
      </c>
      <c r="Q8" s="35">
        <f>NFM!Q$8</f>
        <v>323.92521159378322</v>
      </c>
    </row>
    <row r="9" spans="1:17" x14ac:dyDescent="0.25">
      <c r="A9" s="23" t="s">
        <v>11</v>
      </c>
      <c r="B9" s="37">
        <f>CHI!B$3</f>
        <v>7299.1270076704586</v>
      </c>
      <c r="C9" s="37">
        <f>CHI!C$3</f>
        <v>7791.3033631525395</v>
      </c>
      <c r="D9" s="37">
        <f>CHI!D$3</f>
        <v>8498.3063190299108</v>
      </c>
      <c r="E9" s="37">
        <f>CHI!E$3</f>
        <v>7798.2632363424264</v>
      </c>
      <c r="F9" s="37">
        <f>CHI!F$3</f>
        <v>7563.249574747545</v>
      </c>
      <c r="G9" s="37">
        <f>CHI!G$3</f>
        <v>8195.1474382000415</v>
      </c>
      <c r="H9" s="37">
        <f>CHI!H$3</f>
        <v>8493.1608999488708</v>
      </c>
      <c r="I9" s="37">
        <f>CHI!I$3</f>
        <v>8167.0303306067144</v>
      </c>
      <c r="J9" s="37">
        <f>CHI!J$3</f>
        <v>7506.8484589665313</v>
      </c>
      <c r="K9" s="37">
        <f>CHI!K$3</f>
        <v>9049.6355120241751</v>
      </c>
      <c r="L9" s="37">
        <f>CHI!L$3</f>
        <v>8800.5</v>
      </c>
      <c r="M9" s="37">
        <f>CHI!M$3</f>
        <v>8352.20785055126</v>
      </c>
      <c r="N9" s="37">
        <f>CHI!N$3</f>
        <v>8048.8174921909849</v>
      </c>
      <c r="O9" s="37">
        <f>CHI!O$3</f>
        <v>7776.6662278969789</v>
      </c>
      <c r="P9" s="37">
        <f>CHI!P$3</f>
        <v>7091.7341448834341</v>
      </c>
      <c r="Q9" s="37">
        <f>CHI!Q$3</f>
        <v>7587.7085098435819</v>
      </c>
    </row>
    <row r="10" spans="1:17" x14ac:dyDescent="0.25">
      <c r="A10" s="21" t="s">
        <v>61</v>
      </c>
      <c r="B10" s="35">
        <f>CHI!B$5</f>
        <v>3380.7029096647811</v>
      </c>
      <c r="C10" s="35">
        <f>CHI!C$5</f>
        <v>3493.622313468848</v>
      </c>
      <c r="D10" s="35">
        <f>CHI!D$5</f>
        <v>3577.3710170832223</v>
      </c>
      <c r="E10" s="35">
        <f>CHI!E$5</f>
        <v>3465.838156312298</v>
      </c>
      <c r="F10" s="35">
        <f>CHI!F$5</f>
        <v>3429.5989692129506</v>
      </c>
      <c r="G10" s="35">
        <f>CHI!G$5</f>
        <v>3527.0025443604577</v>
      </c>
      <c r="H10" s="35">
        <f>CHI!H$5</f>
        <v>3741.8340010435913</v>
      </c>
      <c r="I10" s="35">
        <f>CHI!I$5</f>
        <v>3675.371352502128</v>
      </c>
      <c r="J10" s="35">
        <f>CHI!J$5</f>
        <v>3580.5646411193015</v>
      </c>
      <c r="K10" s="35">
        <f>CHI!K$5</f>
        <v>4151.4530143191878</v>
      </c>
      <c r="L10" s="35">
        <f>CHI!L$5</f>
        <v>4112.6358419706221</v>
      </c>
      <c r="M10" s="35">
        <f>CHI!M$5</f>
        <v>3820.2776239913678</v>
      </c>
      <c r="N10" s="35">
        <f>CHI!N$5</f>
        <v>3626.4243307734996</v>
      </c>
      <c r="O10" s="35">
        <f>CHI!O$5</f>
        <v>3510.0320676692081</v>
      </c>
      <c r="P10" s="35">
        <f>CHI!P$5</f>
        <v>3315.91387012117</v>
      </c>
      <c r="Q10" s="35">
        <f>CHI!Q$5</f>
        <v>3444.1173607902356</v>
      </c>
    </row>
    <row r="11" spans="1:17" x14ac:dyDescent="0.25">
      <c r="A11" s="21" t="s">
        <v>40</v>
      </c>
      <c r="B11" s="35">
        <f>CHI!B$6</f>
        <v>2458.5986964715867</v>
      </c>
      <c r="C11" s="35">
        <f>CHI!C$6</f>
        <v>2742.2727487909442</v>
      </c>
      <c r="D11" s="35">
        <f>CHI!D$6</f>
        <v>2961.0797969391137</v>
      </c>
      <c r="E11" s="35">
        <f>CHI!E$6</f>
        <v>2671.2653803768412</v>
      </c>
      <c r="F11" s="35">
        <f>CHI!F$6</f>
        <v>2579.8350717932808</v>
      </c>
      <c r="G11" s="35">
        <f>CHI!G$6</f>
        <v>2828.625003014758</v>
      </c>
      <c r="H11" s="35">
        <f>CHI!H$6</f>
        <v>2714.1602854941293</v>
      </c>
      <c r="I11" s="35">
        <f>CHI!I$6</f>
        <v>2553.3163316751811</v>
      </c>
      <c r="J11" s="35">
        <f>CHI!J$6</f>
        <v>2330.9278270078698</v>
      </c>
      <c r="K11" s="35">
        <f>CHI!K$6</f>
        <v>2702.322367021422</v>
      </c>
      <c r="L11" s="35">
        <f>CHI!L$6</f>
        <v>2349.6395144030985</v>
      </c>
      <c r="M11" s="35">
        <f>CHI!M$6</f>
        <v>2282.9719644162801</v>
      </c>
      <c r="N11" s="35">
        <f>CHI!N$6</f>
        <v>2233.4376106216987</v>
      </c>
      <c r="O11" s="35">
        <f>CHI!O$6</f>
        <v>2186.5551018610977</v>
      </c>
      <c r="P11" s="35">
        <f>CHI!P$6</f>
        <v>2109.0560839971963</v>
      </c>
      <c r="Q11" s="35">
        <f>CHI!Q$6</f>
        <v>2236.0675063990002</v>
      </c>
    </row>
    <row r="12" spans="1:17" x14ac:dyDescent="0.25">
      <c r="A12" s="21" t="s">
        <v>39</v>
      </c>
      <c r="B12" s="35">
        <f>CHI!B$7</f>
        <v>1459.8254015340908</v>
      </c>
      <c r="C12" s="35">
        <f>CHI!C$7</f>
        <v>1555.4083008927469</v>
      </c>
      <c r="D12" s="35">
        <f>CHI!D$7</f>
        <v>1959.8555050075752</v>
      </c>
      <c r="E12" s="35">
        <f>CHI!E$7</f>
        <v>1661.1596996532869</v>
      </c>
      <c r="F12" s="35">
        <f>CHI!F$7</f>
        <v>1553.8155337413139</v>
      </c>
      <c r="G12" s="35">
        <f>CHI!G$7</f>
        <v>1839.5198908248258</v>
      </c>
      <c r="H12" s="35">
        <f>CHI!H$7</f>
        <v>2037.1666134111501</v>
      </c>
      <c r="I12" s="35">
        <f>CHI!I$7</f>
        <v>1938.3426464294055</v>
      </c>
      <c r="J12" s="35">
        <f>CHI!J$7</f>
        <v>1595.3559908393599</v>
      </c>
      <c r="K12" s="35">
        <f>CHI!K$7</f>
        <v>2195.8601306835658</v>
      </c>
      <c r="L12" s="35">
        <f>CHI!L$7</f>
        <v>2338.2246436262794</v>
      </c>
      <c r="M12" s="35">
        <f>CHI!M$7</f>
        <v>2248.9582621436125</v>
      </c>
      <c r="N12" s="35">
        <f>CHI!N$7</f>
        <v>2188.9555507957862</v>
      </c>
      <c r="O12" s="35">
        <f>CHI!O$7</f>
        <v>2080.0790583666731</v>
      </c>
      <c r="P12" s="35">
        <f>CHI!P$7</f>
        <v>1666.7641907650673</v>
      </c>
      <c r="Q12" s="35">
        <f>CHI!Q$7</f>
        <v>1907.5236426543456</v>
      </c>
    </row>
    <row r="13" spans="1:17" x14ac:dyDescent="0.25">
      <c r="A13" s="23" t="s">
        <v>10</v>
      </c>
      <c r="B13" s="37">
        <f>NMM!B$3</f>
        <v>1011.6752129507991</v>
      </c>
      <c r="C13" s="37">
        <f>NMM!C$3</f>
        <v>1072.8116861057633</v>
      </c>
      <c r="D13" s="37">
        <f>NMM!D$3</f>
        <v>1100.3961117057077</v>
      </c>
      <c r="E13" s="37">
        <f>NMM!E$3</f>
        <v>1047.2425636705336</v>
      </c>
      <c r="F13" s="37">
        <f>NMM!F$3</f>
        <v>1054.4107831104798</v>
      </c>
      <c r="G13" s="37">
        <f>NMM!G$3</f>
        <v>1130.7405109449323</v>
      </c>
      <c r="H13" s="37">
        <f>NMM!H$3</f>
        <v>1204.9386398500087</v>
      </c>
      <c r="I13" s="37">
        <f>NMM!I$3</f>
        <v>1360.9993691895638</v>
      </c>
      <c r="J13" s="37">
        <f>NMM!J$3</f>
        <v>1337.0900038538853</v>
      </c>
      <c r="K13" s="37">
        <f>NMM!K$3</f>
        <v>1103.7976389715709</v>
      </c>
      <c r="L13" s="37">
        <f>NMM!L$3</f>
        <v>1246.1999999999998</v>
      </c>
      <c r="M13" s="37">
        <f>NMM!M$3</f>
        <v>1573.0116242068025</v>
      </c>
      <c r="N13" s="37">
        <f>NMM!N$3</f>
        <v>1582.4185631414546</v>
      </c>
      <c r="O13" s="37">
        <f>NMM!O$3</f>
        <v>1334.737396340661</v>
      </c>
      <c r="P13" s="37">
        <f>NMM!P$3</f>
        <v>1350.1983587848486</v>
      </c>
      <c r="Q13" s="37">
        <f>NMM!Q$3</f>
        <v>1391.6750936073686</v>
      </c>
    </row>
    <row r="14" spans="1:17" x14ac:dyDescent="0.25">
      <c r="A14" s="21" t="s">
        <v>38</v>
      </c>
      <c r="B14" s="35">
        <f>NMM!B$4</f>
        <v>603.61909993288509</v>
      </c>
      <c r="C14" s="35">
        <f>NMM!C$4</f>
        <v>609.40807766092496</v>
      </c>
      <c r="D14" s="35">
        <f>NMM!D$4</f>
        <v>627.86423639988709</v>
      </c>
      <c r="E14" s="35">
        <f>NMM!E$4</f>
        <v>601.72164349103673</v>
      </c>
      <c r="F14" s="35">
        <f>NMM!F$4</f>
        <v>581.05911969931753</v>
      </c>
      <c r="G14" s="35">
        <f>NMM!G$4</f>
        <v>621.18746961083161</v>
      </c>
      <c r="H14" s="35">
        <f>NMM!H$4</f>
        <v>693.98645499208214</v>
      </c>
      <c r="I14" s="35">
        <f>NMM!I$4</f>
        <v>772.7209841820968</v>
      </c>
      <c r="J14" s="35">
        <f>NMM!J$4</f>
        <v>757.72195827443818</v>
      </c>
      <c r="K14" s="35">
        <f>NMM!K$4</f>
        <v>612.12770928726491</v>
      </c>
      <c r="L14" s="35">
        <f>NMM!L$4</f>
        <v>621.23707015809202</v>
      </c>
      <c r="M14" s="35">
        <f>NMM!M$4</f>
        <v>577.20406496941666</v>
      </c>
      <c r="N14" s="35">
        <f>NMM!N$4</f>
        <v>612.80404850636342</v>
      </c>
      <c r="O14" s="35">
        <f>NMM!O$4</f>
        <v>710.88935420600353</v>
      </c>
      <c r="P14" s="35">
        <f>NMM!P$4</f>
        <v>728.53743327112568</v>
      </c>
      <c r="Q14" s="35">
        <f>NMM!Q$4</f>
        <v>754.3995213602285</v>
      </c>
    </row>
    <row r="15" spans="1:17" x14ac:dyDescent="0.25">
      <c r="A15" s="21" t="s">
        <v>37</v>
      </c>
      <c r="B15" s="35">
        <f>NMM!B$5</f>
        <v>137.94621660571681</v>
      </c>
      <c r="C15" s="35">
        <f>NMM!C$5</f>
        <v>189.76371259074864</v>
      </c>
      <c r="D15" s="35">
        <f>NMM!D$5</f>
        <v>189.62135950357776</v>
      </c>
      <c r="E15" s="35">
        <f>NMM!E$5</f>
        <v>154.85126648063687</v>
      </c>
      <c r="F15" s="35">
        <f>NMM!F$5</f>
        <v>202.27768115569967</v>
      </c>
      <c r="G15" s="35">
        <f>NMM!G$5</f>
        <v>227.4552805546673</v>
      </c>
      <c r="H15" s="35">
        <f>NMM!H$5</f>
        <v>210.67043337616411</v>
      </c>
      <c r="I15" s="35">
        <f>NMM!I$5</f>
        <v>251.23606380377191</v>
      </c>
      <c r="J15" s="35">
        <f>NMM!J$5</f>
        <v>287.59030669917763</v>
      </c>
      <c r="K15" s="35">
        <f>NMM!K$5</f>
        <v>271.53988039831995</v>
      </c>
      <c r="L15" s="35">
        <f>NMM!L$5</f>
        <v>370.37976884981566</v>
      </c>
      <c r="M15" s="35">
        <f>NMM!M$5</f>
        <v>702.5622111090845</v>
      </c>
      <c r="N15" s="35">
        <f>NMM!N$5</f>
        <v>718.6096925491911</v>
      </c>
      <c r="O15" s="35">
        <f>NMM!O$5</f>
        <v>406.63213940610751</v>
      </c>
      <c r="P15" s="35">
        <f>NMM!P$5</f>
        <v>404.21517527581352</v>
      </c>
      <c r="Q15" s="35">
        <f>NMM!Q$5</f>
        <v>410.42892857534002</v>
      </c>
    </row>
    <row r="16" spans="1:17" x14ac:dyDescent="0.25">
      <c r="A16" s="21" t="s">
        <v>57</v>
      </c>
      <c r="B16" s="35">
        <f>NMM!B$6</f>
        <v>270.10989641219714</v>
      </c>
      <c r="C16" s="35">
        <f>NMM!C$6</f>
        <v>273.63989585408973</v>
      </c>
      <c r="D16" s="35">
        <f>NMM!D$6</f>
        <v>282.9105158022428</v>
      </c>
      <c r="E16" s="35">
        <f>NMM!E$6</f>
        <v>290.66965369886003</v>
      </c>
      <c r="F16" s="35">
        <f>NMM!F$6</f>
        <v>271.07398225546257</v>
      </c>
      <c r="G16" s="35">
        <f>NMM!G$6</f>
        <v>282.09776077943343</v>
      </c>
      <c r="H16" s="35">
        <f>NMM!H$6</f>
        <v>300.28175148176246</v>
      </c>
      <c r="I16" s="35">
        <f>NMM!I$6</f>
        <v>337.04232120369511</v>
      </c>
      <c r="J16" s="35">
        <f>NMM!J$6</f>
        <v>291.77773888026945</v>
      </c>
      <c r="K16" s="35">
        <f>NMM!K$6</f>
        <v>220.13004928598605</v>
      </c>
      <c r="L16" s="35">
        <f>NMM!L$6</f>
        <v>254.58316099209213</v>
      </c>
      <c r="M16" s="35">
        <f>NMM!M$6</f>
        <v>293.24534812830132</v>
      </c>
      <c r="N16" s="35">
        <f>NMM!N$6</f>
        <v>251.00482208590003</v>
      </c>
      <c r="O16" s="35">
        <f>NMM!O$6</f>
        <v>217.21590272854993</v>
      </c>
      <c r="P16" s="35">
        <f>NMM!P$6</f>
        <v>217.44575023790938</v>
      </c>
      <c r="Q16" s="35">
        <f>NMM!Q$6</f>
        <v>226.84664367179985</v>
      </c>
    </row>
    <row r="17" spans="1:17" x14ac:dyDescent="0.25">
      <c r="A17" s="23" t="s">
        <v>9</v>
      </c>
      <c r="B17" s="37">
        <f>PPA!B$3</f>
        <v>7139.1490443700468</v>
      </c>
      <c r="C17" s="37">
        <f>PPA!C$3</f>
        <v>7194.994904314347</v>
      </c>
      <c r="D17" s="37">
        <f>PPA!D$3</f>
        <v>6532.753693548565</v>
      </c>
      <c r="E17" s="37">
        <f>PPA!E$3</f>
        <v>6117.1235391959908</v>
      </c>
      <c r="F17" s="37">
        <f>PPA!F$3</f>
        <v>5655.8577180630018</v>
      </c>
      <c r="G17" s="37">
        <f>PPA!G$3</f>
        <v>5253.2410279855012</v>
      </c>
      <c r="H17" s="37">
        <f>PPA!H$3</f>
        <v>5236.8118288733585</v>
      </c>
      <c r="I17" s="37">
        <f>PPA!I$3</f>
        <v>5112.8737034777305</v>
      </c>
      <c r="J17" s="37">
        <f>PPA!J$3</f>
        <v>4564.0422052558661</v>
      </c>
      <c r="K17" s="37">
        <f>PPA!K$3</f>
        <v>4358.9167574610519</v>
      </c>
      <c r="L17" s="37">
        <f>PPA!L$3</f>
        <v>4357.8999999999996</v>
      </c>
      <c r="M17" s="37">
        <f>PPA!M$3</f>
        <v>4404.189206895906</v>
      </c>
      <c r="N17" s="37">
        <f>PPA!N$3</f>
        <v>4160.9103078982598</v>
      </c>
      <c r="O17" s="37">
        <f>PPA!O$3</f>
        <v>3840.463340792418</v>
      </c>
      <c r="P17" s="37">
        <f>PPA!P$3</f>
        <v>4115.2654747024608</v>
      </c>
      <c r="Q17" s="37">
        <f>PPA!Q$3</f>
        <v>4266.0362404001207</v>
      </c>
    </row>
    <row r="18" spans="1:17" x14ac:dyDescent="0.25">
      <c r="A18" s="21" t="s">
        <v>35</v>
      </c>
      <c r="B18" s="35">
        <f>PPA!B$5</f>
        <v>840.9291189000005</v>
      </c>
      <c r="C18" s="35">
        <f>PPA!C$5</f>
        <v>838.83777467240589</v>
      </c>
      <c r="D18" s="35">
        <f>PPA!D$5</f>
        <v>762.934323525114</v>
      </c>
      <c r="E18" s="35">
        <f>PPA!E$5</f>
        <v>715.7122363499675</v>
      </c>
      <c r="F18" s="35">
        <f>PPA!F$5</f>
        <v>636.85836757902223</v>
      </c>
      <c r="G18" s="35">
        <f>PPA!G$5</f>
        <v>575.2572470370344</v>
      </c>
      <c r="H18" s="35">
        <f>PPA!H$5</f>
        <v>579.30870012497405</v>
      </c>
      <c r="I18" s="35">
        <f>PPA!I$5</f>
        <v>592.64503167854582</v>
      </c>
      <c r="J18" s="35">
        <f>PPA!J$5</f>
        <v>500.36388645225389</v>
      </c>
      <c r="K18" s="35">
        <f>PPA!K$5</f>
        <v>320.00837736470618</v>
      </c>
      <c r="L18" s="35">
        <f>PPA!L$5</f>
        <v>748.78018978290606</v>
      </c>
      <c r="M18" s="35">
        <f>PPA!M$5</f>
        <v>586.28489614012801</v>
      </c>
      <c r="N18" s="35">
        <f>PPA!N$5</f>
        <v>377.81266077826967</v>
      </c>
      <c r="O18" s="35">
        <f>PPA!O$5</f>
        <v>462.28056273014289</v>
      </c>
      <c r="P18" s="35">
        <f>PPA!P$5</f>
        <v>622.77938784754815</v>
      </c>
      <c r="Q18" s="35">
        <f>PPA!Q$5</f>
        <v>786.32505422864494</v>
      </c>
    </row>
    <row r="19" spans="1:17" x14ac:dyDescent="0.25">
      <c r="A19" s="21" t="s">
        <v>56</v>
      </c>
      <c r="B19" s="35">
        <f>PPA!B$6</f>
        <v>4794.3211247750423</v>
      </c>
      <c r="C19" s="35">
        <f>PPA!C$6</f>
        <v>4890.1849860568436</v>
      </c>
      <c r="D19" s="35">
        <f>PPA!D$6</f>
        <v>4386.7385257207297</v>
      </c>
      <c r="E19" s="35">
        <f>PPA!E$6</f>
        <v>4105.9670672164466</v>
      </c>
      <c r="F19" s="35">
        <f>PPA!F$6</f>
        <v>3711.3749506820723</v>
      </c>
      <c r="G19" s="35">
        <f>PPA!G$6</f>
        <v>3405.6285795203466</v>
      </c>
      <c r="H19" s="35">
        <f>PPA!H$6</f>
        <v>3427.7434560025185</v>
      </c>
      <c r="I19" s="35">
        <f>PPA!I$6</f>
        <v>3299.1451256104174</v>
      </c>
      <c r="J19" s="35">
        <f>PPA!J$6</f>
        <v>2905.6377592610793</v>
      </c>
      <c r="K19" s="35">
        <f>PPA!K$6</f>
        <v>3006.7727838299611</v>
      </c>
      <c r="L19" s="35">
        <f>PPA!L$6</f>
        <v>2766.5198102170943</v>
      </c>
      <c r="M19" s="35">
        <f>PPA!M$6</f>
        <v>2965.3688859387521</v>
      </c>
      <c r="N19" s="35">
        <f>PPA!N$6</f>
        <v>2989.0771205693432</v>
      </c>
      <c r="O19" s="35">
        <f>PPA!O$6</f>
        <v>2698.2652667639559</v>
      </c>
      <c r="P19" s="35">
        <f>PPA!P$6</f>
        <v>2813.9903529274097</v>
      </c>
      <c r="Q19" s="35">
        <f>PPA!Q$6</f>
        <v>2805.5559300380291</v>
      </c>
    </row>
    <row r="20" spans="1:17" x14ac:dyDescent="0.25">
      <c r="A20" s="21" t="s">
        <v>55</v>
      </c>
      <c r="B20" s="35">
        <f>PPA!B$7</f>
        <v>1503.898800695004</v>
      </c>
      <c r="C20" s="35">
        <f>PPA!C$7</f>
        <v>1465.9721435850979</v>
      </c>
      <c r="D20" s="35">
        <f>PPA!D$7</f>
        <v>1383.0808443027208</v>
      </c>
      <c r="E20" s="35">
        <f>PPA!E$7</f>
        <v>1295.4442356295767</v>
      </c>
      <c r="F20" s="35">
        <f>PPA!F$7</f>
        <v>1307.6243998019072</v>
      </c>
      <c r="G20" s="35">
        <f>PPA!G$7</f>
        <v>1272.3552014281204</v>
      </c>
      <c r="H20" s="35">
        <f>PPA!H$7</f>
        <v>1229.7596727458658</v>
      </c>
      <c r="I20" s="35">
        <f>PPA!I$7</f>
        <v>1221.0835461887673</v>
      </c>
      <c r="J20" s="35">
        <f>PPA!J$7</f>
        <v>1158.0405595425327</v>
      </c>
      <c r="K20" s="35">
        <f>PPA!K$7</f>
        <v>1032.1355962663847</v>
      </c>
      <c r="L20" s="35">
        <f>PPA!L$7</f>
        <v>842.59999999999945</v>
      </c>
      <c r="M20" s="35">
        <f>PPA!M$7</f>
        <v>852.53542481702607</v>
      </c>
      <c r="N20" s="35">
        <f>PPA!N$7</f>
        <v>794.02052655064699</v>
      </c>
      <c r="O20" s="35">
        <f>PPA!O$7</f>
        <v>679.91751129831937</v>
      </c>
      <c r="P20" s="35">
        <f>PPA!P$7</f>
        <v>678.4957339275029</v>
      </c>
      <c r="Q20" s="35">
        <f>PPA!Q$7</f>
        <v>674.15525613344653</v>
      </c>
    </row>
    <row r="21" spans="1:17" x14ac:dyDescent="0.25">
      <c r="A21" s="20" t="s">
        <v>54</v>
      </c>
      <c r="B21" s="36">
        <f>FBT!B$3</f>
        <v>4188.7739966944946</v>
      </c>
      <c r="C21" s="36">
        <f>FBT!C$3</f>
        <v>4240.62960027177</v>
      </c>
      <c r="D21" s="36">
        <f>FBT!D$3</f>
        <v>4432.4789531175866</v>
      </c>
      <c r="E21" s="36">
        <f>FBT!E$3</f>
        <v>4294.7097833365733</v>
      </c>
      <c r="F21" s="36">
        <f>FBT!F$3</f>
        <v>4293.5426221389662</v>
      </c>
      <c r="G21" s="36">
        <f>FBT!G$3</f>
        <v>4178.7763010373465</v>
      </c>
      <c r="H21" s="36">
        <f>FBT!H$3</f>
        <v>4326.5297426282596</v>
      </c>
      <c r="I21" s="36">
        <f>FBT!I$3</f>
        <v>4104.8179439716241</v>
      </c>
      <c r="J21" s="36">
        <f>FBT!J$3</f>
        <v>3944.5040465799366</v>
      </c>
      <c r="K21" s="36">
        <f>FBT!K$3</f>
        <v>4013.1867144413618</v>
      </c>
      <c r="L21" s="36">
        <f>FBT!L$3</f>
        <v>4125.6000000000004</v>
      </c>
      <c r="M21" s="36">
        <f>FBT!M$3</f>
        <v>4195.2904179847628</v>
      </c>
      <c r="N21" s="36">
        <f>FBT!N$3</f>
        <v>3996.6979027219991</v>
      </c>
      <c r="O21" s="36">
        <f>FBT!O$3</f>
        <v>4194.3749725768948</v>
      </c>
      <c r="P21" s="36">
        <f>FBT!P$3</f>
        <v>4112.0953571363871</v>
      </c>
      <c r="Q21" s="36">
        <f>FBT!Q$3</f>
        <v>4229.0488033744214</v>
      </c>
    </row>
    <row r="22" spans="1:17" x14ac:dyDescent="0.25">
      <c r="A22" s="18" t="s">
        <v>53</v>
      </c>
      <c r="B22" s="35">
        <f>TRE!B$3</f>
        <v>8909.9249904648896</v>
      </c>
      <c r="C22" s="35">
        <f>TRE!C$3</f>
        <v>7650.4359642169629</v>
      </c>
      <c r="D22" s="35">
        <f>TRE!D$3</f>
        <v>7441.4935287043063</v>
      </c>
      <c r="E22" s="35">
        <f>TRE!E$3</f>
        <v>8218.0891279459101</v>
      </c>
      <c r="F22" s="35">
        <f>TRE!F$3</f>
        <v>8423.4437913140846</v>
      </c>
      <c r="G22" s="35">
        <f>TRE!G$3</f>
        <v>8014.6730670846528</v>
      </c>
      <c r="H22" s="35">
        <f>TRE!H$3</f>
        <v>8325.3792398159203</v>
      </c>
      <c r="I22" s="35">
        <f>TRE!I$3</f>
        <v>8567.2330172387046</v>
      </c>
      <c r="J22" s="35">
        <f>TRE!J$3</f>
        <v>8278.3547033028844</v>
      </c>
      <c r="K22" s="35">
        <f>TRE!K$3</f>
        <v>5690.5053409563179</v>
      </c>
      <c r="L22" s="35">
        <f>TRE!L$3</f>
        <v>8549.9</v>
      </c>
      <c r="M22" s="35">
        <f>TRE!M$3</f>
        <v>8457.967542069895</v>
      </c>
      <c r="N22" s="35">
        <f>TRE!N$3</f>
        <v>7509.7724230254362</v>
      </c>
      <c r="O22" s="35">
        <f>TRE!O$3</f>
        <v>7709.6222192970909</v>
      </c>
      <c r="P22" s="35">
        <f>TRE!P$3</f>
        <v>8292.1218049743675</v>
      </c>
      <c r="Q22" s="35">
        <f>TRE!Q$3</f>
        <v>10874.306485555768</v>
      </c>
    </row>
    <row r="23" spans="1:17" x14ac:dyDescent="0.25">
      <c r="A23" s="18" t="s">
        <v>52</v>
      </c>
      <c r="B23" s="35">
        <f>MAE!B$3</f>
        <v>21519.684705682921</v>
      </c>
      <c r="C23" s="35">
        <f>MAE!C$3</f>
        <v>19849.167704676707</v>
      </c>
      <c r="D23" s="35">
        <f>MAE!D$3</f>
        <v>19371.296796901723</v>
      </c>
      <c r="E23" s="35">
        <f>MAE!E$3</f>
        <v>19675.220875726351</v>
      </c>
      <c r="F23" s="35">
        <f>MAE!F$3</f>
        <v>22265.24987619232</v>
      </c>
      <c r="G23" s="35">
        <f>MAE!G$3</f>
        <v>22717.347527457576</v>
      </c>
      <c r="H23" s="35">
        <f>MAE!H$3</f>
        <v>24216.273223112323</v>
      </c>
      <c r="I23" s="35">
        <f>MAE!I$3</f>
        <v>24903.155086296938</v>
      </c>
      <c r="J23" s="35">
        <f>MAE!J$3</f>
        <v>23801.701959232138</v>
      </c>
      <c r="K23" s="35">
        <f>MAE!K$3</f>
        <v>18795.111705174717</v>
      </c>
      <c r="L23" s="35">
        <f>MAE!L$3</f>
        <v>22436.7</v>
      </c>
      <c r="M23" s="35">
        <f>MAE!M$3</f>
        <v>23302.229376860152</v>
      </c>
      <c r="N23" s="35">
        <f>MAE!N$3</f>
        <v>22089.781347612676</v>
      </c>
      <c r="O23" s="35">
        <f>MAE!O$3</f>
        <v>21896.976876837347</v>
      </c>
      <c r="P23" s="35">
        <f>MAE!P$3</f>
        <v>21632.33882216546</v>
      </c>
      <c r="Q23" s="35">
        <f>MAE!Q$3</f>
        <v>16881.94083832117</v>
      </c>
    </row>
    <row r="24" spans="1:17" x14ac:dyDescent="0.25">
      <c r="A24" s="18" t="s">
        <v>51</v>
      </c>
      <c r="B24" s="35">
        <f>TEL!B$3</f>
        <v>644.46751705725296</v>
      </c>
      <c r="C24" s="35">
        <f>TEL!C$3</f>
        <v>654.62575019816552</v>
      </c>
      <c r="D24" s="35">
        <f>TEL!D$3</f>
        <v>652.31543290926959</v>
      </c>
      <c r="E24" s="35">
        <f>TEL!E$3</f>
        <v>620.50417989760876</v>
      </c>
      <c r="F24" s="35">
        <f>TEL!F$3</f>
        <v>594.92280860409539</v>
      </c>
      <c r="G24" s="35">
        <f>TEL!G$3</f>
        <v>569.18002808346671</v>
      </c>
      <c r="H24" s="35">
        <f>TEL!H$3</f>
        <v>548.29981251065283</v>
      </c>
      <c r="I24" s="35">
        <f>TEL!I$3</f>
        <v>551.39036824851871</v>
      </c>
      <c r="J24" s="35">
        <f>TEL!J$3</f>
        <v>508.40042913537553</v>
      </c>
      <c r="K24" s="35">
        <f>TEL!K$3</f>
        <v>438.73344640510396</v>
      </c>
      <c r="L24" s="35">
        <f>TEL!L$3</f>
        <v>445</v>
      </c>
      <c r="M24" s="35">
        <f>TEL!M$3</f>
        <v>423.88109990079175</v>
      </c>
      <c r="N24" s="35">
        <f>TEL!N$3</f>
        <v>404.46229361892011</v>
      </c>
      <c r="O24" s="35">
        <f>TEL!O$3</f>
        <v>406.21297880742401</v>
      </c>
      <c r="P24" s="35">
        <f>TEL!P$3</f>
        <v>406.68079633353256</v>
      </c>
      <c r="Q24" s="35">
        <f>TEL!Q$3</f>
        <v>442.48271338380391</v>
      </c>
    </row>
    <row r="25" spans="1:17" x14ac:dyDescent="0.25">
      <c r="A25" s="18" t="s">
        <v>50</v>
      </c>
      <c r="B25" s="35">
        <f>WWP!B$3</f>
        <v>1887.9518582870703</v>
      </c>
      <c r="C25" s="35">
        <f>WWP!C$3</f>
        <v>1889.5934775223643</v>
      </c>
      <c r="D25" s="35">
        <f>WWP!D$3</f>
        <v>1984.9720294380511</v>
      </c>
      <c r="E25" s="35">
        <f>WWP!E$3</f>
        <v>2134.5559803858037</v>
      </c>
      <c r="F25" s="35">
        <f>WWP!F$3</f>
        <v>2044.2262558404927</v>
      </c>
      <c r="G25" s="35">
        <f>WWP!G$3</f>
        <v>2623.5182705809357</v>
      </c>
      <c r="H25" s="35">
        <f>WWP!H$3</f>
        <v>2702.722856655872</v>
      </c>
      <c r="I25" s="35">
        <f>WWP!I$3</f>
        <v>3039.3687759175191</v>
      </c>
      <c r="J25" s="35">
        <f>WWP!J$3</f>
        <v>2103.9090899621901</v>
      </c>
      <c r="K25" s="35">
        <f>WWP!K$3</f>
        <v>1965.8762875018253</v>
      </c>
      <c r="L25" s="35">
        <f>WWP!L$3</f>
        <v>2094.1</v>
      </c>
      <c r="M25" s="35">
        <f>WWP!M$3</f>
        <v>1761.7879939351965</v>
      </c>
      <c r="N25" s="35">
        <f>WWP!N$3</f>
        <v>1679.0718429272647</v>
      </c>
      <c r="O25" s="35">
        <f>WWP!O$3</f>
        <v>1780.2641393532535</v>
      </c>
      <c r="P25" s="35">
        <f>WWP!P$3</f>
        <v>2020.5423618281616</v>
      </c>
      <c r="Q25" s="35">
        <f>WWP!Q$3</f>
        <v>2204.5787896180091</v>
      </c>
    </row>
    <row r="26" spans="1:17" x14ac:dyDescent="0.25">
      <c r="A26" s="16" t="s">
        <v>49</v>
      </c>
      <c r="B26" s="34">
        <f>OIS!B$3</f>
        <v>3711.1709115565536</v>
      </c>
      <c r="C26" s="34">
        <f>OIS!C$3</f>
        <v>3782.5840788132714</v>
      </c>
      <c r="D26" s="34">
        <f>OIS!D$3</f>
        <v>3849.2348092815919</v>
      </c>
      <c r="E26" s="34">
        <f>OIS!E$3</f>
        <v>3940.1205365822052</v>
      </c>
      <c r="F26" s="34">
        <f>OIS!F$3</f>
        <v>3842.9903322352134</v>
      </c>
      <c r="G26" s="34">
        <f>OIS!G$3</f>
        <v>3830.018831161763</v>
      </c>
      <c r="H26" s="34">
        <f>OIS!H$3</f>
        <v>4107.0819839781834</v>
      </c>
      <c r="I26" s="34">
        <f>OIS!I$3</f>
        <v>4258.9011489022869</v>
      </c>
      <c r="J26" s="34">
        <f>OIS!J$3</f>
        <v>3920.5474600810358</v>
      </c>
      <c r="K26" s="34">
        <f>OIS!K$3</f>
        <v>3503.0158712329694</v>
      </c>
      <c r="L26" s="34">
        <f>OIS!L$3</f>
        <v>3683</v>
      </c>
      <c r="M26" s="34">
        <f>OIS!M$3</f>
        <v>3756.7152724481962</v>
      </c>
      <c r="N26" s="34">
        <f>OIS!N$3</f>
        <v>3585.6314145470769</v>
      </c>
      <c r="O26" s="34">
        <f>OIS!O$3</f>
        <v>3325.9620025448639</v>
      </c>
      <c r="P26" s="34">
        <f>OIS!P$3</f>
        <v>3422.6400739090263</v>
      </c>
      <c r="Q26" s="34">
        <f>OIS!Q$3</f>
        <v>3489.6644711069812</v>
      </c>
    </row>
    <row r="27" spans="1:17" x14ac:dyDescent="0.25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</row>
    <row r="28" spans="1:17" x14ac:dyDescent="0.25">
      <c r="A28" s="31" t="s">
        <v>77</v>
      </c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</row>
    <row r="29" spans="1:17" x14ac:dyDescent="0.25">
      <c r="A29" s="50" t="s">
        <v>69</v>
      </c>
      <c r="B29" s="38">
        <f>ISI!B25+NFM!B43+CHI!B32+NMM!B31+PPA!B32+FBT!B12+TRE!B12+MAE!B12+TEL!B12+WWP!B12+OIS!B12</f>
        <v>12854.408566067685</v>
      </c>
      <c r="C29" s="38">
        <f>ISI!C25+NFM!C43+CHI!C32+NMM!C31+PPA!C32+FBT!C12+TRE!C12+MAE!C12+TEL!C12+WWP!C12+OIS!C12</f>
        <v>12070.224589999998</v>
      </c>
      <c r="D29" s="38">
        <f>ISI!D25+NFM!D43+CHI!D32+NMM!D31+PPA!D32+FBT!D12+TRE!D12+MAE!D12+TEL!D12+WWP!D12+OIS!D12</f>
        <v>12254.798440000008</v>
      </c>
      <c r="E29" s="38">
        <f>ISI!E25+NFM!E43+CHI!E32+NMM!E31+PPA!E32+FBT!E12+TRE!E12+MAE!E12+TEL!E12+WWP!E12+OIS!E12</f>
        <v>12412.998879999997</v>
      </c>
      <c r="F29" s="38">
        <f>ISI!F25+NFM!F43+CHI!F32+NMM!F31+PPA!F32+FBT!F12+TRE!F12+MAE!F12+TEL!F12+WWP!F12+OIS!F12</f>
        <v>12551.174069999997</v>
      </c>
      <c r="G29" s="38">
        <f>ISI!G25+NFM!G43+CHI!G32+NMM!G31+PPA!G32+FBT!G12+TRE!G12+MAE!G12+TEL!G12+WWP!G12+OIS!G12</f>
        <v>12463.718899128982</v>
      </c>
      <c r="H29" s="38">
        <f>ISI!H25+NFM!H43+CHI!H32+NMM!H31+PPA!H32+FBT!H12+TRE!H12+MAE!H12+TEL!H12+WWP!H12+OIS!H12</f>
        <v>12633.42625</v>
      </c>
      <c r="I29" s="38">
        <f>ISI!I25+NFM!I43+CHI!I32+NMM!I31+PPA!I32+FBT!I12+TRE!I12+MAE!I12+TEL!I12+WWP!I12+OIS!I12</f>
        <v>12767.016560000002</v>
      </c>
      <c r="J29" s="38">
        <f>ISI!J25+NFM!J43+CHI!J32+NMM!J31+PPA!J32+FBT!J12+TRE!J12+MAE!J12+TEL!J12+WWP!J12+OIS!J12</f>
        <v>12173.602700000001</v>
      </c>
      <c r="K29" s="38">
        <f>ISI!K25+NFM!K43+CHI!K32+NMM!K31+PPA!K32+FBT!K12+TRE!K12+MAE!K12+TEL!K12+WWP!K12+OIS!K12</f>
        <v>11045.93383</v>
      </c>
      <c r="L29" s="38">
        <f>ISI!L25+NFM!L43+CHI!L32+NMM!L31+PPA!L32+FBT!L12+TRE!L12+MAE!L12+TEL!L12+WWP!L12+OIS!L12</f>
        <v>12205.167287517746</v>
      </c>
      <c r="M29" s="38">
        <f>ISI!M25+NFM!M43+CHI!M32+NMM!M31+PPA!M32+FBT!M12+TRE!M12+MAE!M12+TEL!M12+WWP!M12+OIS!M12</f>
        <v>11878.250151049055</v>
      </c>
      <c r="N29" s="38">
        <f>ISI!N25+NFM!N43+CHI!N32+NMM!N31+PPA!N32+FBT!N12+TRE!N12+MAE!N12+TEL!N12+WWP!N12+OIS!N12</f>
        <v>11665.843874975619</v>
      </c>
      <c r="O29" s="38">
        <f>ISI!O25+NFM!O43+CHI!O32+NMM!O31+PPA!O32+FBT!O12+TRE!O12+MAE!O12+TEL!O12+WWP!O12+OIS!O12</f>
        <v>11443.072644545655</v>
      </c>
      <c r="P29" s="38">
        <f>ISI!P25+NFM!P43+CHI!P32+NMM!P31+PPA!P32+FBT!P12+TRE!P12+MAE!P12+TEL!P12+WWP!P12+OIS!P12</f>
        <v>11236.317304421107</v>
      </c>
      <c r="Q29" s="38">
        <f>ISI!Q25+NFM!Q43+CHI!Q32+NMM!Q31+PPA!Q32+FBT!Q12+TRE!Q12+MAE!Q12+TEL!Q12+WWP!Q12+OIS!Q12</f>
        <v>11527.878852470156</v>
      </c>
    </row>
    <row r="30" spans="1:17" x14ac:dyDescent="0.25">
      <c r="A30" s="69" t="s">
        <v>33</v>
      </c>
      <c r="B30" s="68">
        <f t="shared" ref="B30:Q30" si="0">B31+B32</f>
        <v>1114.5059951443886</v>
      </c>
      <c r="C30" s="68">
        <f t="shared" si="0"/>
        <v>1122.7034299999982</v>
      </c>
      <c r="D30" s="68">
        <f t="shared" si="0"/>
        <v>1312.8858900000062</v>
      </c>
      <c r="E30" s="68">
        <f t="shared" si="0"/>
        <v>1338.8028199999994</v>
      </c>
      <c r="F30" s="68">
        <f t="shared" si="0"/>
        <v>1424.434009999997</v>
      </c>
      <c r="G30" s="68">
        <f t="shared" si="0"/>
        <v>1345.7407658654547</v>
      </c>
      <c r="H30" s="68">
        <f t="shared" si="0"/>
        <v>1202.29989</v>
      </c>
      <c r="I30" s="68">
        <f t="shared" si="0"/>
        <v>1268.9075099999998</v>
      </c>
      <c r="J30" s="68">
        <f t="shared" si="0"/>
        <v>1220.1455599999999</v>
      </c>
      <c r="K30" s="68">
        <f t="shared" si="0"/>
        <v>736.99244999999996</v>
      </c>
      <c r="L30" s="68">
        <f t="shared" si="0"/>
        <v>1201.8223024030765</v>
      </c>
      <c r="M30" s="68">
        <f t="shared" si="0"/>
        <v>1189.5213295470028</v>
      </c>
      <c r="N30" s="68">
        <f t="shared" si="0"/>
        <v>1036.2133297655464</v>
      </c>
      <c r="O30" s="68">
        <f t="shared" si="0"/>
        <v>1045.4176558111653</v>
      </c>
      <c r="P30" s="68">
        <f t="shared" si="0"/>
        <v>1034.3070708219489</v>
      </c>
      <c r="Q30" s="68">
        <f t="shared" si="0"/>
        <v>1036.2034580438658</v>
      </c>
    </row>
    <row r="31" spans="1:17" x14ac:dyDescent="0.25">
      <c r="A31" s="53" t="s">
        <v>48</v>
      </c>
      <c r="B31" s="51">
        <f>ISI!B27+NFM!B44+CHI!B33+NMM!B32+PPA!B33+FBT!B13+TRE!B13+MAE!B13+TEL!B13+WWP!B13+OIS!B13</f>
        <v>546.44018756062439</v>
      </c>
      <c r="C31" s="51">
        <f>ISI!C27+NFM!C44+CHI!C33+NMM!C32+PPA!C33+FBT!C13+TRE!C13+MAE!C13+TEL!C13+WWP!C13+OIS!C13</f>
        <v>616.60584999999821</v>
      </c>
      <c r="D31" s="51">
        <f>ISI!D27+NFM!D44+CHI!D33+NMM!D32+PPA!D33+FBT!D13+TRE!D13+MAE!D13+TEL!D13+WWP!D13+OIS!D13</f>
        <v>653.16463000000613</v>
      </c>
      <c r="E31" s="51">
        <f>ISI!E27+NFM!E44+CHI!E33+NMM!E32+PPA!E33+FBT!E13+TRE!E13+MAE!E13+TEL!E13+WWP!E13+OIS!E13</f>
        <v>619.00628999999935</v>
      </c>
      <c r="F31" s="51">
        <f>ISI!F27+NFM!F44+CHI!F33+NMM!F32+PPA!F33+FBT!F13+TRE!F13+MAE!F13+TEL!F13+WWP!F13+OIS!F13</f>
        <v>707.53267999999696</v>
      </c>
      <c r="G31" s="51">
        <f>ISI!G27+NFM!G44+CHI!G33+NMM!G32+PPA!G33+FBT!G13+TRE!G13+MAE!G13+TEL!G13+WWP!G13+OIS!G13</f>
        <v>684.49471743937886</v>
      </c>
      <c r="H31" s="51">
        <f>ISI!H27+NFM!H44+CHI!H33+NMM!H32+PPA!H33+FBT!H13+TRE!H13+MAE!H13+TEL!H13+WWP!H13+OIS!H13</f>
        <v>687.09537</v>
      </c>
      <c r="I31" s="51">
        <f>ISI!I27+NFM!I44+CHI!I33+NMM!I32+PPA!I33+FBT!I13+TRE!I13+MAE!I13+TEL!I13+WWP!I13+OIS!I13</f>
        <v>700.27496999999983</v>
      </c>
      <c r="J31" s="51">
        <f>ISI!J27+NFM!J44+CHI!J33+NMM!J32+PPA!J33+FBT!J13+TRE!J13+MAE!J13+TEL!J13+WWP!J13+OIS!J13</f>
        <v>688.75829999999996</v>
      </c>
      <c r="K31" s="51">
        <f>ISI!K27+NFM!K44+CHI!K33+NMM!K32+PPA!K33+FBT!K13+TRE!K13+MAE!K13+TEL!K13+WWP!K13+OIS!K13</f>
        <v>413.85386999999997</v>
      </c>
      <c r="L31" s="51">
        <f>ISI!L27+NFM!L44+CHI!L33+NMM!L32+PPA!L33+FBT!L13+TRE!L13+MAE!L13+TEL!L13+WWP!L13+OIS!L13</f>
        <v>573.97024939429855</v>
      </c>
      <c r="M31" s="51">
        <f>ISI!M27+NFM!M44+CHI!M33+NMM!M32+PPA!M33+FBT!M13+TRE!M13+MAE!M13+TEL!M13+WWP!M13+OIS!M13</f>
        <v>633.76306510893266</v>
      </c>
      <c r="N31" s="51">
        <f>ISI!N27+NFM!N44+CHI!N33+NMM!N32+PPA!N33+FBT!N13+TRE!N13+MAE!N13+TEL!N13+WWP!N13+OIS!N13</f>
        <v>572.13914854403879</v>
      </c>
      <c r="O31" s="51">
        <f>ISI!O27+NFM!O44+CHI!O33+NMM!O32+PPA!O33+FBT!O13+TRE!O13+MAE!O13+TEL!O13+WWP!O13+OIS!O13</f>
        <v>600.75873512507269</v>
      </c>
      <c r="P31" s="51">
        <f>ISI!P27+NFM!P44+CHI!P33+NMM!P32+PPA!P33+FBT!P13+TRE!P13+MAE!P13+TEL!P13+WWP!P13+OIS!P13</f>
        <v>559.61226363301307</v>
      </c>
      <c r="Q31" s="51">
        <f>ISI!Q27+NFM!Q44+CHI!Q33+NMM!Q32+PPA!Q33+FBT!Q13+TRE!Q13+MAE!Q13+TEL!Q13+WWP!Q13+OIS!Q13</f>
        <v>517.87334685438407</v>
      </c>
    </row>
    <row r="32" spans="1:17" x14ac:dyDescent="0.25">
      <c r="A32" s="53" t="s">
        <v>47</v>
      </c>
      <c r="B32" s="51">
        <f>ISI!B28</f>
        <v>568.06580758376424</v>
      </c>
      <c r="C32" s="51">
        <f>ISI!C28</f>
        <v>506.09757999999999</v>
      </c>
      <c r="D32" s="51">
        <f>ISI!D28</f>
        <v>659.72126000000003</v>
      </c>
      <c r="E32" s="51">
        <f>ISI!E28</f>
        <v>719.79652999999996</v>
      </c>
      <c r="F32" s="51">
        <f>ISI!F28</f>
        <v>716.90133000000003</v>
      </c>
      <c r="G32" s="51">
        <f>ISI!G28</f>
        <v>661.24604842607573</v>
      </c>
      <c r="H32" s="51">
        <f>ISI!H28</f>
        <v>515.20452</v>
      </c>
      <c r="I32" s="51">
        <f>ISI!I28</f>
        <v>568.63253999999995</v>
      </c>
      <c r="J32" s="51">
        <f>ISI!J28</f>
        <v>531.38725999999997</v>
      </c>
      <c r="K32" s="51">
        <f>ISI!K28</f>
        <v>323.13857999999999</v>
      </c>
      <c r="L32" s="51">
        <f>ISI!L28</f>
        <v>627.85205300877794</v>
      </c>
      <c r="M32" s="51">
        <f>ISI!M28</f>
        <v>555.75826443807011</v>
      </c>
      <c r="N32" s="51">
        <f>ISI!N28</f>
        <v>464.0741812215075</v>
      </c>
      <c r="O32" s="51">
        <f>ISI!O28</f>
        <v>444.65892068609253</v>
      </c>
      <c r="P32" s="51">
        <f>ISI!P28</f>
        <v>474.69480718893578</v>
      </c>
      <c r="Q32" s="51">
        <f>ISI!Q28</f>
        <v>518.33011118948161</v>
      </c>
    </row>
    <row r="33" spans="1:17" x14ac:dyDescent="0.25">
      <c r="A33" s="67" t="s">
        <v>32</v>
      </c>
      <c r="B33" s="66">
        <f t="shared" ref="B33:Q33" si="1">SUM(B34:B38)</f>
        <v>1664.1308303050412</v>
      </c>
      <c r="C33" s="66">
        <f t="shared" si="1"/>
        <v>1464.2177599999995</v>
      </c>
      <c r="D33" s="66">
        <f t="shared" si="1"/>
        <v>1549.7598000000007</v>
      </c>
      <c r="E33" s="66">
        <f t="shared" si="1"/>
        <v>1833.9369100000004</v>
      </c>
      <c r="F33" s="66">
        <f t="shared" si="1"/>
        <v>1806.69541</v>
      </c>
      <c r="G33" s="66">
        <f t="shared" si="1"/>
        <v>1677.5126379578087</v>
      </c>
      <c r="H33" s="66">
        <f t="shared" si="1"/>
        <v>1629.2403500000009</v>
      </c>
      <c r="I33" s="66">
        <f t="shared" si="1"/>
        <v>1485.39849</v>
      </c>
      <c r="J33" s="66">
        <f t="shared" si="1"/>
        <v>1268.3898100000001</v>
      </c>
      <c r="K33" s="66">
        <f t="shared" si="1"/>
        <v>1071.1830400000006</v>
      </c>
      <c r="L33" s="66">
        <f t="shared" si="1"/>
        <v>1164.9232904632936</v>
      </c>
      <c r="M33" s="66">
        <f t="shared" si="1"/>
        <v>1108.050577707701</v>
      </c>
      <c r="N33" s="66">
        <f t="shared" si="1"/>
        <v>1009.8468897106325</v>
      </c>
      <c r="O33" s="66">
        <f t="shared" si="1"/>
        <v>835.31466422758058</v>
      </c>
      <c r="P33" s="66">
        <f t="shared" si="1"/>
        <v>776.24668863696456</v>
      </c>
      <c r="Q33" s="66">
        <f t="shared" si="1"/>
        <v>824.59263754334233</v>
      </c>
    </row>
    <row r="34" spans="1:17" x14ac:dyDescent="0.25">
      <c r="A34" s="53" t="s">
        <v>31</v>
      </c>
      <c r="B34" s="51">
        <f>ISI!B30+NFM!B46+CHI!B35+NMM!B34+PPA!B35+FBT!B15+TRE!B15+MAE!B15+TEL!B15+WWP!B15+OIS!B15</f>
        <v>0</v>
      </c>
      <c r="C34" s="51">
        <f>ISI!C30+NFM!C46+CHI!C35+NMM!C34+PPA!C35+FBT!C15+TRE!C15+MAE!C15+TEL!C15+WWP!C15+OIS!C15</f>
        <v>0</v>
      </c>
      <c r="D34" s="51">
        <f>ISI!D30+NFM!D46+CHI!D35+NMM!D34+PPA!D35+FBT!D15+TRE!D15+MAE!D15+TEL!D15+WWP!D15+OIS!D15</f>
        <v>0</v>
      </c>
      <c r="E34" s="51">
        <f>ISI!E30+NFM!E46+CHI!E35+NMM!E34+PPA!E35+FBT!E15+TRE!E15+MAE!E15+TEL!E15+WWP!E15+OIS!E15</f>
        <v>0</v>
      </c>
      <c r="F34" s="51">
        <f>ISI!F30+NFM!F46+CHI!F35+NMM!F34+PPA!F35+FBT!F15+TRE!F15+MAE!F15+TEL!F15+WWP!F15+OIS!F15</f>
        <v>0</v>
      </c>
      <c r="G34" s="51">
        <f>ISI!G30+NFM!G46+CHI!G35+NMM!G34+PPA!G35+FBT!G15+TRE!G15+MAE!G15+TEL!G15+WWP!G15+OIS!G15</f>
        <v>0</v>
      </c>
      <c r="H34" s="51">
        <f>ISI!H30+NFM!H46+CHI!H35+NMM!H34+PPA!H35+FBT!H15+TRE!H15+MAE!H15+TEL!H15+WWP!H15+OIS!H15</f>
        <v>0</v>
      </c>
      <c r="I34" s="51">
        <f>ISI!I30+NFM!I46+CHI!I35+NMM!I34+PPA!I35+FBT!I15+TRE!I15+MAE!I15+TEL!I15+WWP!I15+OIS!I15</f>
        <v>0</v>
      </c>
      <c r="J34" s="51">
        <f>ISI!J30+NFM!J46+CHI!J35+NMM!J34+PPA!J35+FBT!J15+TRE!J15+MAE!J15+TEL!J15+WWP!J15+OIS!J15</f>
        <v>0</v>
      </c>
      <c r="K34" s="51">
        <f>ISI!K30+NFM!K46+CHI!K35+NMM!K34+PPA!K35+FBT!K15+TRE!K15+MAE!K15+TEL!K15+WWP!K15+OIS!K15</f>
        <v>0</v>
      </c>
      <c r="L34" s="51">
        <f>ISI!L30+NFM!L46+CHI!L35+NMM!L34+PPA!L35+FBT!L15+TRE!L15+MAE!L15+TEL!L15+WWP!L15+OIS!L15</f>
        <v>0</v>
      </c>
      <c r="M34" s="51">
        <f>ISI!M30+NFM!M46+CHI!M35+NMM!M34+PPA!M35+FBT!M15+TRE!M15+MAE!M15+TEL!M15+WWP!M15+OIS!M15</f>
        <v>0</v>
      </c>
      <c r="N34" s="51">
        <f>ISI!N30+NFM!N46+CHI!N35+NMM!N34+PPA!N35+FBT!N15+TRE!N15+MAE!N15+TEL!N15+WWP!N15+OIS!N15</f>
        <v>0</v>
      </c>
      <c r="O34" s="51">
        <f>ISI!O30+NFM!O46+CHI!O35+NMM!O34+PPA!O35+FBT!O15+TRE!O15+MAE!O15+TEL!O15+WWP!O15+OIS!O15</f>
        <v>0</v>
      </c>
      <c r="P34" s="51">
        <f>ISI!P30+NFM!P46+CHI!P35+NMM!P34+PPA!P35+FBT!P15+TRE!P15+MAE!P15+TEL!P15+WWP!P15+OIS!P15</f>
        <v>0</v>
      </c>
      <c r="Q34" s="51">
        <f>ISI!Q30+NFM!Q46+CHI!Q35+NMM!Q34+PPA!Q35+FBT!Q15+TRE!Q15+MAE!Q15+TEL!Q15+WWP!Q15+OIS!Q15</f>
        <v>0</v>
      </c>
    </row>
    <row r="35" spans="1:17" x14ac:dyDescent="0.25">
      <c r="A35" s="53" t="s">
        <v>30</v>
      </c>
      <c r="B35" s="51">
        <f>ISI!B31+NFM!B47+CHI!B36+NMM!B35+PPA!B36+FBT!B16+TRE!B16+MAE!B16+TEL!B16+WWP!B16+OIS!B16</f>
        <v>342.79073776491811</v>
      </c>
      <c r="C35" s="51">
        <f>ISI!C31+NFM!C47+CHI!C36+NMM!C35+PPA!C36+FBT!C16+TRE!C16+MAE!C16+TEL!C16+WWP!C16+OIS!C16</f>
        <v>335.10939999999988</v>
      </c>
      <c r="D35" s="51">
        <f>ISI!D31+NFM!D47+CHI!D36+NMM!D35+PPA!D36+FBT!D16+TRE!D16+MAE!D16+TEL!D16+WWP!D16+OIS!D16</f>
        <v>391.19040999999993</v>
      </c>
      <c r="E35" s="51">
        <f>ISI!E31+NFM!E47+CHI!E36+NMM!E35+PPA!E36+FBT!E16+TRE!E16+MAE!E16+TEL!E16+WWP!E16+OIS!E16</f>
        <v>397.74633</v>
      </c>
      <c r="F35" s="51">
        <f>ISI!F31+NFM!F47+CHI!F36+NMM!F35+PPA!F36+FBT!F16+TRE!F16+MAE!F16+TEL!F16+WWP!F16+OIS!F16</f>
        <v>410.89222000000007</v>
      </c>
      <c r="G35" s="51">
        <f>ISI!G31+NFM!G47+CHI!G36+NMM!G35+PPA!G36+FBT!G16+TRE!G16+MAE!G16+TEL!G16+WWP!G16+OIS!G16</f>
        <v>394.43003498829466</v>
      </c>
      <c r="H35" s="51">
        <f>ISI!H31+NFM!H47+CHI!H36+NMM!H35+PPA!H36+FBT!H16+TRE!H16+MAE!H16+TEL!H16+WWP!H16+OIS!H16</f>
        <v>381.19392999999997</v>
      </c>
      <c r="I35" s="51">
        <f>ISI!I31+NFM!I47+CHI!I36+NMM!I35+PPA!I36+FBT!I16+TRE!I16+MAE!I16+TEL!I16+WWP!I16+OIS!I16</f>
        <v>378.99299000000008</v>
      </c>
      <c r="J35" s="51">
        <f>ISI!J31+NFM!J47+CHI!J36+NMM!J35+PPA!J36+FBT!J16+TRE!J16+MAE!J16+TEL!J16+WWP!J16+OIS!J16</f>
        <v>349.39601999999996</v>
      </c>
      <c r="K35" s="51">
        <f>ISI!K31+NFM!K47+CHI!K36+NMM!K35+PPA!K36+FBT!K16+TRE!K16+MAE!K16+TEL!K16+WWP!K16+OIS!K16</f>
        <v>265.88805000000002</v>
      </c>
      <c r="L35" s="51">
        <f>ISI!L31+NFM!L47+CHI!L36+NMM!L35+PPA!L36+FBT!L16+TRE!L16+MAE!L16+TEL!L16+WWP!L16+OIS!L16</f>
        <v>310.93145178345986</v>
      </c>
      <c r="M35" s="51">
        <f>ISI!M31+NFM!M47+CHI!M36+NMM!M35+PPA!M36+FBT!M16+TRE!M16+MAE!M16+TEL!M16+WWP!M16+OIS!M16</f>
        <v>350.48000327180375</v>
      </c>
      <c r="N35" s="51">
        <f>ISI!N31+NFM!N47+CHI!N36+NMM!N35+PPA!N36+FBT!N16+TRE!N16+MAE!N16+TEL!N16+WWP!N16+OIS!N16</f>
        <v>324.11404562105213</v>
      </c>
      <c r="O35" s="51">
        <f>ISI!O31+NFM!O47+CHI!O36+NMM!O35+PPA!O36+FBT!O16+TRE!O16+MAE!O16+TEL!O16+WWP!O16+OIS!O16</f>
        <v>321.91598168005947</v>
      </c>
      <c r="P35" s="51">
        <f>ISI!P31+NFM!P47+CHI!P36+NMM!P35+PPA!P36+FBT!P16+TRE!P16+MAE!P16+TEL!P16+WWP!P16+OIS!P16</f>
        <v>341.6924300437409</v>
      </c>
      <c r="Q35" s="51">
        <f>ISI!Q31+NFM!Q47+CHI!Q36+NMM!Q35+PPA!Q36+FBT!Q16+TRE!Q16+MAE!Q16+TEL!Q16+WWP!Q16+OIS!Q16</f>
        <v>359.27217289150661</v>
      </c>
    </row>
    <row r="36" spans="1:17" x14ac:dyDescent="0.25">
      <c r="A36" s="53" t="s">
        <v>76</v>
      </c>
      <c r="B36" s="51">
        <f>ISI!B32+NFM!B48+CHI!B37+NMM!B36+PPA!B37+FBT!B17+TRE!B17+MAE!B17+TEL!B17+WWP!B17+OIS!B17</f>
        <v>452.89691262037559</v>
      </c>
      <c r="C36" s="51">
        <f>ISI!C32+NFM!C48+CHI!C37+NMM!C36+PPA!C37+FBT!C17+TRE!C17+MAE!C17+TEL!C17+WWP!C17+OIS!C17</f>
        <v>279.70533999999964</v>
      </c>
      <c r="D36" s="51">
        <f>ISI!D32+NFM!D48+CHI!D37+NMM!D36+PPA!D37+FBT!D17+TRE!D17+MAE!D17+TEL!D17+WWP!D17+OIS!D17</f>
        <v>276.69301000000087</v>
      </c>
      <c r="E36" s="51">
        <f>ISI!E32+NFM!E48+CHI!E37+NMM!E36+PPA!E37+FBT!E17+TRE!E17+MAE!E17+TEL!E17+WWP!E17+OIS!E17</f>
        <v>456.00657000000041</v>
      </c>
      <c r="F36" s="51">
        <f>ISI!F32+NFM!F48+CHI!F37+NMM!F36+PPA!F37+FBT!F17+TRE!F17+MAE!F17+TEL!F17+WWP!F17+OIS!F17</f>
        <v>423.19603000000006</v>
      </c>
      <c r="G36" s="51">
        <f>ISI!G32+NFM!G48+CHI!G37+NMM!G36+PPA!G37+FBT!G17+TRE!G17+MAE!G17+TEL!G17+WWP!G17+OIS!G17</f>
        <v>409.86137622032953</v>
      </c>
      <c r="H36" s="51">
        <f>ISI!H32+NFM!H48+CHI!H37+NMM!H36+PPA!H37+FBT!H17+TRE!H17+MAE!H17+TEL!H17+WWP!H17+OIS!H17</f>
        <v>386.29314000000068</v>
      </c>
      <c r="I36" s="51">
        <f>ISI!I32+NFM!I48+CHI!I37+NMM!I36+PPA!I37+FBT!I17+TRE!I17+MAE!I17+TEL!I17+WWP!I17+OIS!I17</f>
        <v>354.50601999999986</v>
      </c>
      <c r="J36" s="51">
        <f>ISI!J32+NFM!J48+CHI!J37+NMM!J36+PPA!J37+FBT!J17+TRE!J17+MAE!J17+TEL!J17+WWP!J17+OIS!J17</f>
        <v>295.08901000000014</v>
      </c>
      <c r="K36" s="51">
        <f>ISI!K32+NFM!K48+CHI!K37+NMM!K36+PPA!K37+FBT!K17+TRE!K17+MAE!K17+TEL!K17+WWP!K17+OIS!K17</f>
        <v>267.4018200000005</v>
      </c>
      <c r="L36" s="51">
        <f>ISI!L32+NFM!L48+CHI!L37+NMM!L36+PPA!L37+FBT!L17+TRE!L17+MAE!L17+TEL!L17+WWP!L17+OIS!L17</f>
        <v>280.76193999508268</v>
      </c>
      <c r="M36" s="51">
        <f>ISI!M32+NFM!M48+CHI!M37+NMM!M36+PPA!M37+FBT!M17+TRE!M17+MAE!M17+TEL!M17+WWP!M17+OIS!M17</f>
        <v>281.7888238077021</v>
      </c>
      <c r="N36" s="51">
        <f>ISI!N32+NFM!N48+CHI!N37+NMM!N36+PPA!N37+FBT!N17+TRE!N17+MAE!N17+TEL!N17+WWP!N17+OIS!N17</f>
        <v>251.02874291852368</v>
      </c>
      <c r="O36" s="51">
        <f>ISI!O32+NFM!O48+CHI!O37+NMM!O36+PPA!O37+FBT!O17+TRE!O17+MAE!O17+TEL!O17+WWP!O17+OIS!O17</f>
        <v>146.531913186981</v>
      </c>
      <c r="P36" s="51">
        <f>ISI!P32+NFM!P48+CHI!P37+NMM!P36+PPA!P37+FBT!P17+TRE!P17+MAE!P17+TEL!P17+WWP!P17+OIS!P17</f>
        <v>125.01164792309463</v>
      </c>
      <c r="Q36" s="51">
        <f>ISI!Q32+NFM!Q48+CHI!Q37+NMM!Q36+PPA!Q37+FBT!Q17+TRE!Q17+MAE!Q17+TEL!Q17+WWP!Q17+OIS!Q17</f>
        <v>255.13590823203864</v>
      </c>
    </row>
    <row r="37" spans="1:17" x14ac:dyDescent="0.25">
      <c r="A37" s="53" t="s">
        <v>29</v>
      </c>
      <c r="B37" s="51">
        <f>ISI!B33+NFM!B49+CHI!B38+NMM!B37+PPA!B38+FBT!B18+TRE!B18+MAE!B18+TEL!B18+WWP!B18+OIS!B18</f>
        <v>868.44317991974754</v>
      </c>
      <c r="C37" s="51">
        <f>ISI!C33+NFM!C49+CHI!C38+NMM!C37+PPA!C38+FBT!C18+TRE!C18+MAE!C18+TEL!C18+WWP!C18+OIS!C18</f>
        <v>849.40302000000008</v>
      </c>
      <c r="D37" s="51">
        <f>ISI!D33+NFM!D49+CHI!D38+NMM!D37+PPA!D38+FBT!D18+TRE!D18+MAE!D18+TEL!D18+WWP!D18+OIS!D18</f>
        <v>881.87638000000004</v>
      </c>
      <c r="E37" s="51">
        <f>ISI!E33+NFM!E49+CHI!E38+NMM!E37+PPA!E38+FBT!E18+TRE!E18+MAE!E18+TEL!E18+WWP!E18+OIS!E18</f>
        <v>980.18401000000006</v>
      </c>
      <c r="F37" s="51">
        <f>ISI!F33+NFM!F49+CHI!F38+NMM!F37+PPA!F38+FBT!F18+TRE!F18+MAE!F18+TEL!F18+WWP!F18+OIS!F18</f>
        <v>972.60715999999991</v>
      </c>
      <c r="G37" s="51">
        <f>ISI!G33+NFM!G49+CHI!G38+NMM!G37+PPA!G38+FBT!G18+TRE!G18+MAE!G18+TEL!G18+WWP!G18+OIS!G18</f>
        <v>873.22122674918444</v>
      </c>
      <c r="H37" s="51">
        <f>ISI!H33+NFM!H49+CHI!H38+NMM!H37+PPA!H38+FBT!H18+TRE!H18+MAE!H18+TEL!H18+WWP!H18+OIS!H18</f>
        <v>861.75328000000025</v>
      </c>
      <c r="I37" s="51">
        <f>ISI!I33+NFM!I49+CHI!I38+NMM!I37+PPA!I38+FBT!I18+TRE!I18+MAE!I18+TEL!I18+WWP!I18+OIS!I18</f>
        <v>751.89948000000004</v>
      </c>
      <c r="J37" s="51">
        <f>ISI!J33+NFM!J49+CHI!J38+NMM!J37+PPA!J38+FBT!J18+TRE!J18+MAE!J18+TEL!J18+WWP!J18+OIS!J18</f>
        <v>623.90477999999996</v>
      </c>
      <c r="K37" s="51">
        <f>ISI!K33+NFM!K49+CHI!K38+NMM!K37+PPA!K38+FBT!K18+TRE!K18+MAE!K18+TEL!K18+WWP!K18+OIS!K18</f>
        <v>537.89317000000005</v>
      </c>
      <c r="L37" s="51">
        <f>ISI!L33+NFM!L49+CHI!L38+NMM!L37+PPA!L38+FBT!L18+TRE!L18+MAE!L18+TEL!L18+WWP!L18+OIS!L18</f>
        <v>573.22989868475122</v>
      </c>
      <c r="M37" s="51">
        <f>ISI!M33+NFM!M49+CHI!M38+NMM!M37+PPA!M38+FBT!M18+TRE!M18+MAE!M18+TEL!M18+WWP!M18+OIS!M18</f>
        <v>475.78175062819514</v>
      </c>
      <c r="N37" s="51">
        <f>ISI!N33+NFM!N49+CHI!N38+NMM!N37+PPA!N38+FBT!N18+TRE!N18+MAE!N18+TEL!N18+WWP!N18+OIS!N18</f>
        <v>434.70410117105672</v>
      </c>
      <c r="O37" s="51">
        <f>ISI!O33+NFM!O49+CHI!O38+NMM!O37+PPA!O38+FBT!O18+TRE!O18+MAE!O18+TEL!O18+WWP!O18+OIS!O18</f>
        <v>366.8667693605401</v>
      </c>
      <c r="P37" s="51">
        <f>ISI!P33+NFM!P49+CHI!P38+NMM!P37+PPA!P38+FBT!P18+TRE!P18+MAE!P18+TEL!P18+WWP!P18+OIS!P18</f>
        <v>309.54261067012908</v>
      </c>
      <c r="Q37" s="51">
        <f>ISI!Q33+NFM!Q49+CHI!Q38+NMM!Q37+PPA!Q38+FBT!Q18+TRE!Q18+MAE!Q18+TEL!Q18+WWP!Q18+OIS!Q18</f>
        <v>210.18455641979713</v>
      </c>
    </row>
    <row r="38" spans="1:17" x14ac:dyDescent="0.25">
      <c r="A38" s="53" t="s">
        <v>28</v>
      </c>
      <c r="B38" s="51">
        <f>ISI!B34+NFM!B50+CHI!B39+NMM!B38+PPA!B39+FBT!B19+TRE!B19+MAE!B19+TEL!B19+WWP!B19+OIS!B19</f>
        <v>0</v>
      </c>
      <c r="C38" s="51">
        <f>ISI!C34+NFM!C50+CHI!C39+NMM!C38+PPA!C39+FBT!C19+TRE!C19+MAE!C19+TEL!C19+WWP!C19+OIS!C19</f>
        <v>0</v>
      </c>
      <c r="D38" s="51">
        <f>ISI!D34+NFM!D50+CHI!D39+NMM!D38+PPA!D39+FBT!D19+TRE!D19+MAE!D19+TEL!D19+WWP!D19+OIS!D19</f>
        <v>0</v>
      </c>
      <c r="E38" s="51">
        <f>ISI!E34+NFM!E50+CHI!E39+NMM!E38+PPA!E39+FBT!E19+TRE!E19+MAE!E19+TEL!E19+WWP!E19+OIS!E19</f>
        <v>0</v>
      </c>
      <c r="F38" s="51">
        <f>ISI!F34+NFM!F50+CHI!F39+NMM!F38+PPA!F39+FBT!F19+TRE!F19+MAE!F19+TEL!F19+WWP!F19+OIS!F19</f>
        <v>0</v>
      </c>
      <c r="G38" s="51">
        <f>ISI!G34+NFM!G50+CHI!G39+NMM!G38+PPA!G39+FBT!G19+TRE!G19+MAE!G19+TEL!G19+WWP!G19+OIS!G19</f>
        <v>0</v>
      </c>
      <c r="H38" s="51">
        <f>ISI!H34+NFM!H50+CHI!H39+NMM!H38+PPA!H39+FBT!H19+TRE!H19+MAE!H19+TEL!H19+WWP!H19+OIS!H19</f>
        <v>0</v>
      </c>
      <c r="I38" s="51">
        <f>ISI!I34+NFM!I50+CHI!I39+NMM!I38+PPA!I39+FBT!I19+TRE!I19+MAE!I19+TEL!I19+WWP!I19+OIS!I19</f>
        <v>0</v>
      </c>
      <c r="J38" s="51">
        <f>ISI!J34+NFM!J50+CHI!J39+NMM!J38+PPA!J39+FBT!J19+TRE!J19+MAE!J19+TEL!J19+WWP!J19+OIS!J19</f>
        <v>0</v>
      </c>
      <c r="K38" s="51">
        <f>ISI!K34+NFM!K50+CHI!K39+NMM!K38+PPA!K39+FBT!K19+TRE!K19+MAE!K19+TEL!K19+WWP!K19+OIS!K19</f>
        <v>0</v>
      </c>
      <c r="L38" s="51">
        <f>ISI!L34+NFM!L50+CHI!L39+NMM!L38+PPA!L39+FBT!L19+TRE!L19+MAE!L19+TEL!L19+WWP!L19+OIS!L19</f>
        <v>0</v>
      </c>
      <c r="M38" s="51">
        <f>ISI!M34+NFM!M50+CHI!M39+NMM!M38+PPA!M39+FBT!M19+TRE!M19+MAE!M19+TEL!M19+WWP!M19+OIS!M19</f>
        <v>0</v>
      </c>
      <c r="N38" s="51">
        <f>ISI!N34+NFM!N50+CHI!N39+NMM!N38+PPA!N39+FBT!N19+TRE!N19+MAE!N19+TEL!N19+WWP!N19+OIS!N19</f>
        <v>0</v>
      </c>
      <c r="O38" s="51">
        <f>ISI!O34+NFM!O50+CHI!O39+NMM!O38+PPA!O39+FBT!O19+TRE!O19+MAE!O19+TEL!O19+WWP!O19+OIS!O19</f>
        <v>0</v>
      </c>
      <c r="P38" s="51">
        <f>ISI!P34+NFM!P50+CHI!P39+NMM!P38+PPA!P39+FBT!P19+TRE!P19+MAE!P19+TEL!P19+WWP!P19+OIS!P19</f>
        <v>0</v>
      </c>
      <c r="Q38" s="51">
        <f>ISI!Q34+NFM!Q50+CHI!Q39+NMM!Q38+PPA!Q39+FBT!Q19+TRE!Q19+MAE!Q19+TEL!Q19+WWP!Q19+OIS!Q19</f>
        <v>0</v>
      </c>
    </row>
    <row r="39" spans="1:17" x14ac:dyDescent="0.25">
      <c r="A39" s="67" t="s">
        <v>75</v>
      </c>
      <c r="B39" s="66">
        <f t="shared" ref="B39:Q39" si="2">B40+B41</f>
        <v>501.78368219380332</v>
      </c>
      <c r="C39" s="66">
        <f t="shared" si="2"/>
        <v>560.89427999999998</v>
      </c>
      <c r="D39" s="66">
        <f t="shared" si="2"/>
        <v>526.40896000000009</v>
      </c>
      <c r="E39" s="66">
        <f t="shared" si="2"/>
        <v>545.55451000000005</v>
      </c>
      <c r="F39" s="66">
        <f t="shared" si="2"/>
        <v>574.33882000000006</v>
      </c>
      <c r="G39" s="66">
        <f t="shared" si="2"/>
        <v>560.74468290793652</v>
      </c>
      <c r="H39" s="66">
        <f t="shared" si="2"/>
        <v>558.90614000000005</v>
      </c>
      <c r="I39" s="66">
        <f t="shared" si="2"/>
        <v>562.66019999999992</v>
      </c>
      <c r="J39" s="66">
        <f t="shared" si="2"/>
        <v>487.61530000000005</v>
      </c>
      <c r="K39" s="66">
        <f t="shared" si="2"/>
        <v>407.45937000000004</v>
      </c>
      <c r="L39" s="66">
        <f t="shared" si="2"/>
        <v>482.14660651005033</v>
      </c>
      <c r="M39" s="66">
        <f t="shared" si="2"/>
        <v>483.5873873649607</v>
      </c>
      <c r="N39" s="66">
        <f t="shared" si="2"/>
        <v>527.44146290877927</v>
      </c>
      <c r="O39" s="66">
        <f t="shared" si="2"/>
        <v>457.90731159778431</v>
      </c>
      <c r="P39" s="66">
        <f t="shared" si="2"/>
        <v>512.92624801602005</v>
      </c>
      <c r="Q39" s="66">
        <f t="shared" si="2"/>
        <v>580.55850692116599</v>
      </c>
    </row>
    <row r="40" spans="1:17" x14ac:dyDescent="0.25">
      <c r="A40" s="53" t="s">
        <v>66</v>
      </c>
      <c r="B40" s="51">
        <f>ISI!B36+NFM!B52+CHI!B41+NMM!B40+PPA!B41+FBT!B21+TRE!B21+MAE!B21+TEL!B21+WWP!B21+OIS!B21</f>
        <v>302.56232608395675</v>
      </c>
      <c r="C40" s="51">
        <f>ISI!C36+NFM!C52+CHI!C41+NMM!C40+PPA!C41+FBT!C21+TRE!C21+MAE!C21+TEL!C21+WWP!C21+OIS!C21</f>
        <v>340.31573999999995</v>
      </c>
      <c r="D40" s="51">
        <f>ISI!D36+NFM!D52+CHI!D41+NMM!D40+PPA!D41+FBT!D21+TRE!D21+MAE!D21+TEL!D21+WWP!D21+OIS!D21</f>
        <v>316.09601000000004</v>
      </c>
      <c r="E40" s="51">
        <f>ISI!E36+NFM!E52+CHI!E41+NMM!E40+PPA!E41+FBT!E21+TRE!E21+MAE!E21+TEL!E21+WWP!E21+OIS!E21</f>
        <v>332.02145000000007</v>
      </c>
      <c r="F40" s="51">
        <f>ISI!F36+NFM!F52+CHI!F41+NMM!F40+PPA!F41+FBT!F21+TRE!F21+MAE!F21+TEL!F21+WWP!F21+OIS!F21</f>
        <v>352.85932000000003</v>
      </c>
      <c r="G40" s="51">
        <f>ISI!G36+NFM!G52+CHI!G41+NMM!G40+PPA!G41+FBT!G21+TRE!G21+MAE!G21+TEL!G21+WWP!G21+OIS!G21</f>
        <v>338.40304825044763</v>
      </c>
      <c r="H40" s="51">
        <f>ISI!H36+NFM!H52+CHI!H41+NMM!H40+PPA!H41+FBT!H21+TRE!H21+MAE!H21+TEL!H21+WWP!H21+OIS!H21</f>
        <v>355.60514000000012</v>
      </c>
      <c r="I40" s="51">
        <f>ISI!I36+NFM!I52+CHI!I41+NMM!I40+PPA!I41+FBT!I21+TRE!I21+MAE!I21+TEL!I21+WWP!I21+OIS!I21</f>
        <v>360.16042999999991</v>
      </c>
      <c r="J40" s="51">
        <f>ISI!J36+NFM!J52+CHI!J41+NMM!J40+PPA!J41+FBT!J21+TRE!J21+MAE!J21+TEL!J21+WWP!J21+OIS!J21</f>
        <v>289.80112000000008</v>
      </c>
      <c r="K40" s="51">
        <f>ISI!K36+NFM!K52+CHI!K41+NMM!K40+PPA!K41+FBT!K21+TRE!K21+MAE!K21+TEL!K21+WWP!K21+OIS!K21</f>
        <v>289.34321000000006</v>
      </c>
      <c r="L40" s="51">
        <f>ISI!L36+NFM!L52+CHI!L41+NMM!L40+PPA!L41+FBT!L21+TRE!L21+MAE!L21+TEL!L21+WWP!L21+OIS!L21</f>
        <v>322.74382412513125</v>
      </c>
      <c r="M40" s="51">
        <f>ISI!M36+NFM!M52+CHI!M41+NMM!M40+PPA!M41+FBT!M21+TRE!M21+MAE!M21+TEL!M21+WWP!M21+OIS!M21</f>
        <v>336.14924874414311</v>
      </c>
      <c r="N40" s="51">
        <f>ISI!N36+NFM!N52+CHI!N41+NMM!N40+PPA!N41+FBT!N21+TRE!N21+MAE!N21+TEL!N21+WWP!N21+OIS!N21</f>
        <v>350.65176781471303</v>
      </c>
      <c r="O40" s="51">
        <f>ISI!O36+NFM!O52+CHI!O41+NMM!O40+PPA!O41+FBT!O21+TRE!O21+MAE!O21+TEL!O21+WWP!O21+OIS!O21</f>
        <v>280.34907293849932</v>
      </c>
      <c r="P40" s="51">
        <f>ISI!P36+NFM!P52+CHI!P41+NMM!P40+PPA!P41+FBT!P21+TRE!P21+MAE!P21+TEL!P21+WWP!P21+OIS!P21</f>
        <v>340.07889622973477</v>
      </c>
      <c r="Q40" s="51">
        <f>ISI!Q36+NFM!Q52+CHI!Q41+NMM!Q40+PPA!Q41+FBT!Q21+TRE!Q21+MAE!Q21+TEL!Q21+WWP!Q21+OIS!Q21</f>
        <v>403.4309453610108</v>
      </c>
    </row>
    <row r="41" spans="1:17" x14ac:dyDescent="0.25">
      <c r="A41" s="53" t="s">
        <v>25</v>
      </c>
      <c r="B41" s="51">
        <f>ISI!B37+NFM!B53+CHI!B42+NMM!B41+PPA!B42+FBT!B22+TRE!B22+MAE!B22+TEL!B22+WWP!B22+OIS!B22</f>
        <v>199.22135610984657</v>
      </c>
      <c r="C41" s="51">
        <f>ISI!C37+NFM!C53+CHI!C42+NMM!C41+PPA!C42+FBT!C22+TRE!C22+MAE!C22+TEL!C22+WWP!C22+OIS!C22</f>
        <v>220.57853999999998</v>
      </c>
      <c r="D41" s="51">
        <f>ISI!D37+NFM!D53+CHI!D42+NMM!D41+PPA!D42+FBT!D22+TRE!D22+MAE!D22+TEL!D22+WWP!D22+OIS!D22</f>
        <v>210.31295000000003</v>
      </c>
      <c r="E41" s="51">
        <f>ISI!E37+NFM!E53+CHI!E42+NMM!E41+PPA!E42+FBT!E22+TRE!E22+MAE!E22+TEL!E22+WWP!E22+OIS!E22</f>
        <v>213.53306000000001</v>
      </c>
      <c r="F41" s="51">
        <f>ISI!F37+NFM!F53+CHI!F42+NMM!F41+PPA!F42+FBT!F22+TRE!F22+MAE!F22+TEL!F22+WWP!F22+OIS!F22</f>
        <v>221.47950000000006</v>
      </c>
      <c r="G41" s="51">
        <f>ISI!G37+NFM!G53+CHI!G42+NMM!G41+PPA!G42+FBT!G22+TRE!G22+MAE!G22+TEL!G22+WWP!G22+OIS!G22</f>
        <v>222.3416346574889</v>
      </c>
      <c r="H41" s="51">
        <f>ISI!H37+NFM!H53+CHI!H42+NMM!H41+PPA!H42+FBT!H22+TRE!H22+MAE!H22+TEL!H22+WWP!H22+OIS!H22</f>
        <v>203.30099999999999</v>
      </c>
      <c r="I41" s="51">
        <f>ISI!I37+NFM!I53+CHI!I42+NMM!I41+PPA!I42+FBT!I22+TRE!I22+MAE!I22+TEL!I22+WWP!I22+OIS!I22</f>
        <v>202.49976999999998</v>
      </c>
      <c r="J41" s="51">
        <f>ISI!J37+NFM!J53+CHI!J42+NMM!J41+PPA!J42+FBT!J22+TRE!J22+MAE!J22+TEL!J22+WWP!J22+OIS!J22</f>
        <v>197.81417999999996</v>
      </c>
      <c r="K41" s="51">
        <f>ISI!K37+NFM!K53+CHI!K42+NMM!K41+PPA!K42+FBT!K22+TRE!K22+MAE!K22+TEL!K22+WWP!K22+OIS!K22</f>
        <v>118.11616000000001</v>
      </c>
      <c r="L41" s="51">
        <f>ISI!L37+NFM!L53+CHI!L42+NMM!L41+PPA!L42+FBT!L22+TRE!L22+MAE!L22+TEL!L22+WWP!L22+OIS!L22</f>
        <v>159.40278238491905</v>
      </c>
      <c r="M41" s="51">
        <f>ISI!M37+NFM!M53+CHI!M42+NMM!M41+PPA!M42+FBT!M22+TRE!M22+MAE!M22+TEL!M22+WWP!M22+OIS!M22</f>
        <v>147.43813862081757</v>
      </c>
      <c r="N41" s="51">
        <f>ISI!N37+NFM!N53+CHI!N42+NMM!N41+PPA!N42+FBT!N22+TRE!N22+MAE!N22+TEL!N22+WWP!N22+OIS!N22</f>
        <v>176.78969509406622</v>
      </c>
      <c r="O41" s="51">
        <f>ISI!O37+NFM!O53+CHI!O42+NMM!O41+PPA!O42+FBT!O22+TRE!O22+MAE!O22+TEL!O22+WWP!O22+OIS!O22</f>
        <v>177.558238659285</v>
      </c>
      <c r="P41" s="51">
        <f>ISI!P37+NFM!P53+CHI!P42+NMM!P41+PPA!P42+FBT!P22+TRE!P22+MAE!P22+TEL!P22+WWP!P22+OIS!P22</f>
        <v>172.84735178628532</v>
      </c>
      <c r="Q41" s="51">
        <f>ISI!Q37+NFM!Q53+CHI!Q42+NMM!Q41+PPA!Q42+FBT!Q22+TRE!Q22+MAE!Q22+TEL!Q22+WWP!Q22+OIS!Q22</f>
        <v>177.12756156015516</v>
      </c>
    </row>
    <row r="42" spans="1:17" x14ac:dyDescent="0.25">
      <c r="A42" s="67" t="s">
        <v>24</v>
      </c>
      <c r="B42" s="66">
        <f t="shared" ref="B42:Q42" si="3">SUM(B43:B47)</f>
        <v>4334.0246764521953</v>
      </c>
      <c r="C42" s="66">
        <f t="shared" si="3"/>
        <v>3558.2892499999998</v>
      </c>
      <c r="D42" s="66">
        <f t="shared" si="3"/>
        <v>3549.6838400000001</v>
      </c>
      <c r="E42" s="66">
        <f t="shared" si="3"/>
        <v>3489.1551200000004</v>
      </c>
      <c r="F42" s="66">
        <f t="shared" si="3"/>
        <v>3422.5582899999995</v>
      </c>
      <c r="G42" s="66">
        <f t="shared" si="3"/>
        <v>3551.0085834041129</v>
      </c>
      <c r="H42" s="66">
        <f t="shared" si="3"/>
        <v>3924.6939799999996</v>
      </c>
      <c r="I42" s="66">
        <f t="shared" si="3"/>
        <v>4081.8994199999997</v>
      </c>
      <c r="J42" s="66">
        <f t="shared" si="3"/>
        <v>3863.3749599999996</v>
      </c>
      <c r="K42" s="66">
        <f t="shared" si="3"/>
        <v>4025.8</v>
      </c>
      <c r="L42" s="66">
        <f t="shared" si="3"/>
        <v>4230.9732589306595</v>
      </c>
      <c r="M42" s="66">
        <f t="shared" si="3"/>
        <v>4091.1674787427164</v>
      </c>
      <c r="N42" s="66">
        <f t="shared" si="3"/>
        <v>4035.5133830558079</v>
      </c>
      <c r="O42" s="66">
        <f t="shared" si="3"/>
        <v>4173.8376140244181</v>
      </c>
      <c r="P42" s="66">
        <f t="shared" si="3"/>
        <v>4105.448634784434</v>
      </c>
      <c r="Q42" s="66">
        <f t="shared" si="3"/>
        <v>4280.9305436132718</v>
      </c>
    </row>
    <row r="43" spans="1:17" x14ac:dyDescent="0.25">
      <c r="A43" s="53" t="s">
        <v>23</v>
      </c>
      <c r="B43" s="51">
        <f>ISI!B39+NFM!B55+CHI!B44+NMM!B43+PPA!B44+FBT!B24+TRE!B24+MAE!B24+TEL!B24+WWP!B24+OIS!B24</f>
        <v>4334.0246764521953</v>
      </c>
      <c r="C43" s="51">
        <f>ISI!C39+NFM!C55+CHI!C44+NMM!C43+PPA!C44+FBT!C24+TRE!C24+MAE!C24+TEL!C24+WWP!C24+OIS!C24</f>
        <v>3558.2892499999998</v>
      </c>
      <c r="D43" s="51">
        <f>ISI!D39+NFM!D55+CHI!D44+NMM!D43+PPA!D44+FBT!D24+TRE!D24+MAE!D24+TEL!D24+WWP!D24+OIS!D24</f>
        <v>3549.6838400000001</v>
      </c>
      <c r="E43" s="51">
        <f>ISI!E39+NFM!E55+CHI!E44+NMM!E43+PPA!E44+FBT!E24+TRE!E24+MAE!E24+TEL!E24+WWP!E24+OIS!E24</f>
        <v>3489.1551200000004</v>
      </c>
      <c r="F43" s="51">
        <f>ISI!F39+NFM!F55+CHI!F44+NMM!F43+PPA!F44+FBT!F24+TRE!F24+MAE!F24+TEL!F24+WWP!F24+OIS!F24</f>
        <v>3422.5582899999995</v>
      </c>
      <c r="G43" s="51">
        <f>ISI!G39+NFM!G55+CHI!G44+NMM!G43+PPA!G44+FBT!G24+TRE!G24+MAE!G24+TEL!G24+WWP!G24+OIS!G24</f>
        <v>3551.0085834041129</v>
      </c>
      <c r="H43" s="51">
        <f>ISI!H39+NFM!H55+CHI!H44+NMM!H43+PPA!H44+FBT!H24+TRE!H24+MAE!H24+TEL!H24+WWP!H24+OIS!H24</f>
        <v>3924.6939799999996</v>
      </c>
      <c r="I43" s="51">
        <f>ISI!I39+NFM!I55+CHI!I44+NMM!I43+PPA!I44+FBT!I24+TRE!I24+MAE!I24+TEL!I24+WWP!I24+OIS!I24</f>
        <v>4081.8994199999997</v>
      </c>
      <c r="J43" s="51">
        <f>ISI!J39+NFM!J55+CHI!J44+NMM!J43+PPA!J44+FBT!J24+TRE!J24+MAE!J24+TEL!J24+WWP!J24+OIS!J24</f>
        <v>3863.3749599999996</v>
      </c>
      <c r="K43" s="51">
        <f>ISI!K39+NFM!K55+CHI!K44+NMM!K43+PPA!K44+FBT!K24+TRE!K24+MAE!K24+TEL!K24+WWP!K24+OIS!K24</f>
        <v>4025.8</v>
      </c>
      <c r="L43" s="51">
        <f>ISI!L39+NFM!L55+CHI!L44+NMM!L43+PPA!L44+FBT!L24+TRE!L24+MAE!L24+TEL!L24+WWP!L24+OIS!L24</f>
        <v>4230.9732589306595</v>
      </c>
      <c r="M43" s="51">
        <f>ISI!M39+NFM!M55+CHI!M44+NMM!M43+PPA!M44+FBT!M24+TRE!M24+MAE!M24+TEL!M24+WWP!M24+OIS!M24</f>
        <v>4078.6041845801101</v>
      </c>
      <c r="N43" s="51">
        <f>ISI!N39+NFM!N55+CHI!N44+NMM!N43+PPA!N44+FBT!N24+TRE!N24+MAE!N24+TEL!N24+WWP!N24+OIS!N24</f>
        <v>4033.459302957157</v>
      </c>
      <c r="O43" s="51">
        <f>ISI!O39+NFM!O55+CHI!O44+NMM!O43+PPA!O44+FBT!O24+TRE!O24+MAE!O24+TEL!O24+WWP!O24+OIS!O24</f>
        <v>4172.9300037971043</v>
      </c>
      <c r="P43" s="51">
        <f>ISI!P39+NFM!P55+CHI!P44+NMM!P43+PPA!P44+FBT!P24+TRE!P24+MAE!P24+TEL!P24+WWP!P24+OIS!P24</f>
        <v>4104.9231835736819</v>
      </c>
      <c r="Q43" s="51">
        <f>ISI!Q39+NFM!Q55+CHI!Q44+NMM!Q43+PPA!Q44+FBT!Q24+TRE!Q24+MAE!Q24+TEL!Q24+WWP!Q24+OIS!Q24</f>
        <v>4280.9305436132718</v>
      </c>
    </row>
    <row r="44" spans="1:17" x14ac:dyDescent="0.25">
      <c r="A44" s="53" t="s">
        <v>74</v>
      </c>
      <c r="B44" s="51">
        <f>ISI!B40+NFM!B56+CHI!B45+NMM!B44+PPA!B45+FBT!B25+TRE!B25+MAE!B25+TEL!B25+WWP!B25+OIS!B25</f>
        <v>0</v>
      </c>
      <c r="C44" s="51">
        <f>ISI!C40+NFM!C56+CHI!C45+NMM!C44+PPA!C45+FBT!C25+TRE!C25+MAE!C25+TEL!C25+WWP!C25+OIS!C25</f>
        <v>0</v>
      </c>
      <c r="D44" s="51">
        <f>ISI!D40+NFM!D56+CHI!D45+NMM!D44+PPA!D45+FBT!D25+TRE!D25+MAE!D25+TEL!D25+WWP!D25+OIS!D25</f>
        <v>0</v>
      </c>
      <c r="E44" s="51">
        <f>ISI!E40+NFM!E56+CHI!E45+NMM!E44+PPA!E45+FBT!E25+TRE!E25+MAE!E25+TEL!E25+WWP!E25+OIS!E25</f>
        <v>0</v>
      </c>
      <c r="F44" s="51">
        <f>ISI!F40+NFM!F56+CHI!F45+NMM!F44+PPA!F45+FBT!F25+TRE!F25+MAE!F25+TEL!F25+WWP!F25+OIS!F25</f>
        <v>0</v>
      </c>
      <c r="G44" s="51">
        <f>ISI!G40+NFM!G56+CHI!G45+NMM!G44+PPA!G45+FBT!G25+TRE!G25+MAE!G25+TEL!G25+WWP!G25+OIS!G25</f>
        <v>0</v>
      </c>
      <c r="H44" s="51">
        <f>ISI!H40+NFM!H56+CHI!H45+NMM!H44+PPA!H45+FBT!H25+TRE!H25+MAE!H25+TEL!H25+WWP!H25+OIS!H25</f>
        <v>0</v>
      </c>
      <c r="I44" s="51">
        <f>ISI!I40+NFM!I56+CHI!I45+NMM!I44+PPA!I45+FBT!I25+TRE!I25+MAE!I25+TEL!I25+WWP!I25+OIS!I25</f>
        <v>0</v>
      </c>
      <c r="J44" s="51">
        <f>ISI!J40+NFM!J56+CHI!J45+NMM!J44+PPA!J45+FBT!J25+TRE!J25+MAE!J25+TEL!J25+WWP!J25+OIS!J25</f>
        <v>0</v>
      </c>
      <c r="K44" s="51">
        <f>ISI!K40+NFM!K56+CHI!K45+NMM!K44+PPA!K45+FBT!K25+TRE!K25+MAE!K25+TEL!K25+WWP!K25+OIS!K25</f>
        <v>0</v>
      </c>
      <c r="L44" s="51">
        <f>ISI!L40+NFM!L56+CHI!L45+NMM!L44+PPA!L45+FBT!L25+TRE!L25+MAE!L25+TEL!L25+WWP!L25+OIS!L25</f>
        <v>0</v>
      </c>
      <c r="M44" s="51">
        <f>ISI!M40+NFM!M56+CHI!M45+NMM!M44+PPA!M45+FBT!M25+TRE!M25+MAE!M25+TEL!M25+WWP!M25+OIS!M25</f>
        <v>12.563294162606301</v>
      </c>
      <c r="N44" s="51">
        <f>ISI!N40+NFM!N56+CHI!N45+NMM!N44+PPA!N45+FBT!N25+TRE!N25+MAE!N25+TEL!N25+WWP!N25+OIS!N25</f>
        <v>2.0540800986511272</v>
      </c>
      <c r="O44" s="51">
        <f>ISI!O40+NFM!O56+CHI!O45+NMM!O44+PPA!O45+FBT!O25+TRE!O25+MAE!O25+TEL!O25+WWP!O25+OIS!O25</f>
        <v>0.90761022731388152</v>
      </c>
      <c r="P44" s="51">
        <f>ISI!P40+NFM!P56+CHI!P45+NMM!P44+PPA!P45+FBT!P25+TRE!P25+MAE!P25+TEL!P25+WWP!P25+OIS!P25</f>
        <v>0.52545121075249313</v>
      </c>
      <c r="Q44" s="51">
        <f>ISI!Q40+NFM!Q56+CHI!Q45+NMM!Q44+PPA!Q45+FBT!Q25+TRE!Q25+MAE!Q25+TEL!Q25+WWP!Q25+OIS!Q25</f>
        <v>0</v>
      </c>
    </row>
    <row r="45" spans="1:17" x14ac:dyDescent="0.25">
      <c r="A45" s="53" t="s">
        <v>73</v>
      </c>
      <c r="B45" s="51">
        <f>ISI!B41+NFM!B57+CHI!B46+NMM!B45+PPA!B46+FBT!B26+TRE!B26+MAE!B26+TEL!B26+WWP!B26+OIS!B26</f>
        <v>0</v>
      </c>
      <c r="C45" s="51">
        <f>ISI!C41+NFM!C57+CHI!C46+NMM!C45+PPA!C46+FBT!C26+TRE!C26+MAE!C26+TEL!C26+WWP!C26+OIS!C26</f>
        <v>0</v>
      </c>
      <c r="D45" s="51">
        <f>ISI!D41+NFM!D57+CHI!D46+NMM!D45+PPA!D46+FBT!D26+TRE!D26+MAE!D26+TEL!D26+WWP!D26+OIS!D26</f>
        <v>0</v>
      </c>
      <c r="E45" s="51">
        <f>ISI!E41+NFM!E57+CHI!E46+NMM!E45+PPA!E46+FBT!E26+TRE!E26+MAE!E26+TEL!E26+WWP!E26+OIS!E26</f>
        <v>0</v>
      </c>
      <c r="F45" s="51">
        <f>ISI!F41+NFM!F57+CHI!F46+NMM!F45+PPA!F46+FBT!F26+TRE!F26+MAE!F26+TEL!F26+WWP!F26+OIS!F26</f>
        <v>0</v>
      </c>
      <c r="G45" s="51">
        <f>ISI!G41+NFM!G57+CHI!G46+NMM!G45+PPA!G46+FBT!G26+TRE!G26+MAE!G26+TEL!G26+WWP!G26+OIS!G26</f>
        <v>0</v>
      </c>
      <c r="H45" s="51">
        <f>ISI!H41+NFM!H57+CHI!H46+NMM!H45+PPA!H46+FBT!H26+TRE!H26+MAE!H26+TEL!H26+WWP!H26+OIS!H26</f>
        <v>0</v>
      </c>
      <c r="I45" s="51">
        <f>ISI!I41+NFM!I57+CHI!I46+NMM!I45+PPA!I46+FBT!I26+TRE!I26+MAE!I26+TEL!I26+WWP!I26+OIS!I26</f>
        <v>0</v>
      </c>
      <c r="J45" s="51">
        <f>ISI!J41+NFM!J57+CHI!J46+NMM!J45+PPA!J46+FBT!J26+TRE!J26+MAE!J26+TEL!J26+WWP!J26+OIS!J26</f>
        <v>0</v>
      </c>
      <c r="K45" s="51">
        <f>ISI!K41+NFM!K57+CHI!K46+NMM!K45+PPA!K46+FBT!K26+TRE!K26+MAE!K26+TEL!K26+WWP!K26+OIS!K26</f>
        <v>0</v>
      </c>
      <c r="L45" s="51">
        <f>ISI!L41+NFM!L57+CHI!L46+NMM!L45+PPA!L46+FBT!L26+TRE!L26+MAE!L26+TEL!L26+WWP!L26+OIS!L26</f>
        <v>0</v>
      </c>
      <c r="M45" s="51">
        <f>ISI!M41+NFM!M57+CHI!M46+NMM!M45+PPA!M46+FBT!M26+TRE!M26+MAE!M26+TEL!M26+WWP!M26+OIS!M26</f>
        <v>0</v>
      </c>
      <c r="N45" s="51">
        <f>ISI!N41+NFM!N57+CHI!N46+NMM!N45+PPA!N46+FBT!N26+TRE!N26+MAE!N26+TEL!N26+WWP!N26+OIS!N26</f>
        <v>0</v>
      </c>
      <c r="O45" s="51">
        <f>ISI!O41+NFM!O57+CHI!O46+NMM!O45+PPA!O46+FBT!O26+TRE!O26+MAE!O26+TEL!O26+WWP!O26+OIS!O26</f>
        <v>0</v>
      </c>
      <c r="P45" s="51">
        <f>ISI!P41+NFM!P57+CHI!P46+NMM!P45+PPA!P46+FBT!P26+TRE!P26+MAE!P26+TEL!P26+WWP!P26+OIS!P26</f>
        <v>0</v>
      </c>
      <c r="Q45" s="51">
        <f>ISI!Q41+NFM!Q57+CHI!Q46+NMM!Q45+PPA!Q46+FBT!Q26+TRE!Q26+MAE!Q26+TEL!Q26+WWP!Q26+OIS!Q26</f>
        <v>0</v>
      </c>
    </row>
    <row r="46" spans="1:17" x14ac:dyDescent="0.25">
      <c r="A46" s="53" t="s">
        <v>72</v>
      </c>
      <c r="B46" s="51">
        <f>ISI!B42+NFM!B58+CHI!B47+NMM!B46+PPA!B47+FBT!B27+TRE!B27+MAE!B27+TEL!B27+WWP!B27+OIS!B27</f>
        <v>0</v>
      </c>
      <c r="C46" s="51">
        <f>ISI!C42+NFM!C58+CHI!C47+NMM!C46+PPA!C47+FBT!C27+TRE!C27+MAE!C27+TEL!C27+WWP!C27+OIS!C27</f>
        <v>0</v>
      </c>
      <c r="D46" s="51">
        <f>ISI!D42+NFM!D58+CHI!D47+NMM!D46+PPA!D47+FBT!D27+TRE!D27+MAE!D27+TEL!D27+WWP!D27+OIS!D27</f>
        <v>0</v>
      </c>
      <c r="E46" s="51">
        <f>ISI!E42+NFM!E58+CHI!E47+NMM!E46+PPA!E47+FBT!E27+TRE!E27+MAE!E27+TEL!E27+WWP!E27+OIS!E27</f>
        <v>0</v>
      </c>
      <c r="F46" s="51">
        <f>ISI!F42+NFM!F58+CHI!F47+NMM!F46+PPA!F47+FBT!F27+TRE!F27+MAE!F27+TEL!F27+WWP!F27+OIS!F27</f>
        <v>0</v>
      </c>
      <c r="G46" s="51">
        <f>ISI!G42+NFM!G58+CHI!G47+NMM!G46+PPA!G47+FBT!G27+TRE!G27+MAE!G27+TEL!G27+WWP!G27+OIS!G27</f>
        <v>0</v>
      </c>
      <c r="H46" s="51">
        <f>ISI!H42+NFM!H58+CHI!H47+NMM!H46+PPA!H47+FBT!H27+TRE!H27+MAE!H27+TEL!H27+WWP!H27+OIS!H27</f>
        <v>0</v>
      </c>
      <c r="I46" s="51">
        <f>ISI!I42+NFM!I58+CHI!I47+NMM!I46+PPA!I47+FBT!I27+TRE!I27+MAE!I27+TEL!I27+WWP!I27+OIS!I27</f>
        <v>0</v>
      </c>
      <c r="J46" s="51">
        <f>ISI!J42+NFM!J58+CHI!J47+NMM!J46+PPA!J47+FBT!J27+TRE!J27+MAE!J27+TEL!J27+WWP!J27+OIS!J27</f>
        <v>0</v>
      </c>
      <c r="K46" s="51">
        <f>ISI!K42+NFM!K58+CHI!K47+NMM!K46+PPA!K47+FBT!K27+TRE!K27+MAE!K27+TEL!K27+WWP!K27+OIS!K27</f>
        <v>0</v>
      </c>
      <c r="L46" s="51">
        <f>ISI!L42+NFM!L58+CHI!L47+NMM!L46+PPA!L47+FBT!L27+TRE!L27+MAE!L27+TEL!L27+WWP!L27+OIS!L27</f>
        <v>0</v>
      </c>
      <c r="M46" s="51">
        <f>ISI!M42+NFM!M58+CHI!M47+NMM!M46+PPA!M47+FBT!M27+TRE!M27+MAE!M27+TEL!M27+WWP!M27+OIS!M27</f>
        <v>0</v>
      </c>
      <c r="N46" s="51">
        <f>ISI!N42+NFM!N58+CHI!N47+NMM!N46+PPA!N47+FBT!N27+TRE!N27+MAE!N27+TEL!N27+WWP!N27+OIS!N27</f>
        <v>0</v>
      </c>
      <c r="O46" s="51">
        <f>ISI!O42+NFM!O58+CHI!O47+NMM!O46+PPA!O47+FBT!O27+TRE!O27+MAE!O27+TEL!O27+WWP!O27+OIS!O27</f>
        <v>0</v>
      </c>
      <c r="P46" s="51">
        <f>ISI!P42+NFM!P58+CHI!P47+NMM!P46+PPA!P47+FBT!P27+TRE!P27+MAE!P27+TEL!P27+WWP!P27+OIS!P27</f>
        <v>0</v>
      </c>
      <c r="Q46" s="51">
        <f>ISI!Q42+NFM!Q58+CHI!Q47+NMM!Q46+PPA!Q47+FBT!Q27+TRE!Q27+MAE!Q27+TEL!Q27+WWP!Q27+OIS!Q27</f>
        <v>0</v>
      </c>
    </row>
    <row r="47" spans="1:17" x14ac:dyDescent="0.25">
      <c r="A47" s="53" t="s">
        <v>71</v>
      </c>
      <c r="B47" s="51">
        <f>ISI!B43+NFM!B59+CHI!B48+NMM!B47+PPA!B48+FBT!B28+TRE!B28+MAE!B28+TEL!B28+WWP!B28+OIS!B28</f>
        <v>0</v>
      </c>
      <c r="C47" s="51">
        <f>ISI!C43+NFM!C59+CHI!C48+NMM!C47+PPA!C48+FBT!C28+TRE!C28+MAE!C28+TEL!C28+WWP!C28+OIS!C28</f>
        <v>0</v>
      </c>
      <c r="D47" s="51">
        <f>ISI!D43+NFM!D59+CHI!D48+NMM!D47+PPA!D48+FBT!D28+TRE!D28+MAE!D28+TEL!D28+WWP!D28+OIS!D28</f>
        <v>0</v>
      </c>
      <c r="E47" s="51">
        <f>ISI!E43+NFM!E59+CHI!E48+NMM!E47+PPA!E48+FBT!E28+TRE!E28+MAE!E28+TEL!E28+WWP!E28+OIS!E28</f>
        <v>0</v>
      </c>
      <c r="F47" s="51">
        <f>ISI!F43+NFM!F59+CHI!F48+NMM!F47+PPA!F48+FBT!F28+TRE!F28+MAE!F28+TEL!F28+WWP!F28+OIS!F28</f>
        <v>0</v>
      </c>
      <c r="G47" s="51">
        <f>ISI!G43+NFM!G59+CHI!G48+NMM!G47+PPA!G48+FBT!G28+TRE!G28+MAE!G28+TEL!G28+WWP!G28+OIS!G28</f>
        <v>0</v>
      </c>
      <c r="H47" s="51">
        <f>ISI!H43+NFM!H59+CHI!H48+NMM!H47+PPA!H48+FBT!H28+TRE!H28+MAE!H28+TEL!H28+WWP!H28+OIS!H28</f>
        <v>0</v>
      </c>
      <c r="I47" s="51">
        <f>ISI!I43+NFM!I59+CHI!I48+NMM!I47+PPA!I48+FBT!I28+TRE!I28+MAE!I28+TEL!I28+WWP!I28+OIS!I28</f>
        <v>0</v>
      </c>
      <c r="J47" s="51">
        <f>ISI!J43+NFM!J59+CHI!J48+NMM!J47+PPA!J48+FBT!J28+TRE!J28+MAE!J28+TEL!J28+WWP!J28+OIS!J28</f>
        <v>0</v>
      </c>
      <c r="K47" s="51">
        <f>ISI!K43+NFM!K59+CHI!K48+NMM!K47+PPA!K48+FBT!K28+TRE!K28+MAE!K28+TEL!K28+WWP!K28+OIS!K28</f>
        <v>0</v>
      </c>
      <c r="L47" s="51">
        <f>ISI!L43+NFM!L59+CHI!L48+NMM!L47+PPA!L48+FBT!L28+TRE!L28+MAE!L28+TEL!L28+WWP!L28+OIS!L28</f>
        <v>0</v>
      </c>
      <c r="M47" s="51">
        <f>ISI!M43+NFM!M59+CHI!M48+NMM!M47+PPA!M48+FBT!M28+TRE!M28+MAE!M28+TEL!M28+WWP!M28+OIS!M28</f>
        <v>0</v>
      </c>
      <c r="N47" s="51">
        <f>ISI!N43+NFM!N59+CHI!N48+NMM!N47+PPA!N48+FBT!N28+TRE!N28+MAE!N28+TEL!N28+WWP!N28+OIS!N28</f>
        <v>0</v>
      </c>
      <c r="O47" s="51">
        <f>ISI!O43+NFM!O59+CHI!O48+NMM!O47+PPA!O48+FBT!O28+TRE!O28+MAE!O28+TEL!O28+WWP!O28+OIS!O28</f>
        <v>0</v>
      </c>
      <c r="P47" s="51">
        <f>ISI!P43+NFM!P59+CHI!P48+NMM!P47+PPA!P48+FBT!P28+TRE!P28+MAE!P28+TEL!P28+WWP!P28+OIS!P28</f>
        <v>0</v>
      </c>
      <c r="Q47" s="51">
        <f>ISI!Q43+NFM!Q59+CHI!Q48+NMM!Q47+PPA!Q48+FBT!Q28+TRE!Q28+MAE!Q28+TEL!Q28+WWP!Q28+OIS!Q28</f>
        <v>0</v>
      </c>
    </row>
    <row r="48" spans="1:17" x14ac:dyDescent="0.25">
      <c r="A48" s="65" t="s">
        <v>22</v>
      </c>
      <c r="B48" s="64">
        <f>ISI!B44+NFM!B60+CHI!B49+NMM!B48+PPA!B49+FBT!B29+TRE!B29+MAE!B29+TEL!B29+WWP!B29+OIS!B29</f>
        <v>344.17641670432931</v>
      </c>
      <c r="C48" s="64">
        <f>ISI!C44+NFM!C60+CHI!C49+NMM!C48+PPA!C49+FBT!C29+TRE!C29+MAE!C29+TEL!C29+WWP!C29+OIS!C29</f>
        <v>384.89233999999988</v>
      </c>
      <c r="D48" s="64">
        <f>ISI!D44+NFM!D60+CHI!D49+NMM!D48+PPA!D49+FBT!D29+TRE!D29+MAE!D29+TEL!D29+WWP!D29+OIS!D29</f>
        <v>391.4973200000004</v>
      </c>
      <c r="E48" s="64">
        <f>ISI!E44+NFM!E60+CHI!E49+NMM!E48+PPA!E49+FBT!E29+TRE!E29+MAE!E29+TEL!E29+WWP!E29+OIS!E29</f>
        <v>381.19061999999985</v>
      </c>
      <c r="F48" s="64">
        <f>ISI!F44+NFM!F60+CHI!F49+NMM!F48+PPA!F49+FBT!F29+TRE!F29+MAE!F29+TEL!F29+WWP!F29+OIS!F29</f>
        <v>405.39930000000004</v>
      </c>
      <c r="G48" s="64">
        <f>ISI!G44+NFM!G60+CHI!G49+NMM!G48+PPA!G49+FBT!G29+TRE!G29+MAE!G29+TEL!G29+WWP!G29+OIS!G29</f>
        <v>379.62035185487775</v>
      </c>
      <c r="H48" s="64">
        <f>ISI!H44+NFM!H60+CHI!H49+NMM!H48+PPA!H49+FBT!H29+TRE!H29+MAE!H29+TEL!H29+WWP!H29+OIS!H29</f>
        <v>387.80649999999969</v>
      </c>
      <c r="I48" s="64">
        <f>ISI!I44+NFM!I60+CHI!I49+NMM!I48+PPA!I49+FBT!I29+TRE!I29+MAE!I29+TEL!I29+WWP!I29+OIS!I29</f>
        <v>382.50909000000001</v>
      </c>
      <c r="J48" s="64">
        <f>ISI!J44+NFM!J60+CHI!J49+NMM!J48+PPA!J49+FBT!J29+TRE!J29+MAE!J29+TEL!J29+WWP!J29+OIS!J29</f>
        <v>375.90723000000025</v>
      </c>
      <c r="K48" s="64">
        <f>ISI!K44+NFM!K60+CHI!K49+NMM!K48+PPA!K49+FBT!K29+TRE!K29+MAE!K29+TEL!K29+WWP!K29+OIS!K29</f>
        <v>382.2</v>
      </c>
      <c r="L48" s="64">
        <f>ISI!L44+NFM!L60+CHI!L49+NMM!L48+PPA!L49+FBT!L29+TRE!L29+MAE!L29+TEL!L29+WWP!L29+OIS!L29</f>
        <v>448.934747301041</v>
      </c>
      <c r="M48" s="64">
        <f>ISI!M44+NFM!M60+CHI!M49+NMM!M48+PPA!M49+FBT!M29+TRE!M29+MAE!M29+TEL!M29+WWP!M29+OIS!M29</f>
        <v>379.7888602273797</v>
      </c>
      <c r="N48" s="64">
        <f>ISI!N44+NFM!N60+CHI!N49+NMM!N48+PPA!N49+FBT!N29+TRE!N29+MAE!N29+TEL!N29+WWP!N29+OIS!N29</f>
        <v>407.04122056267579</v>
      </c>
      <c r="O48" s="64">
        <f>ISI!O44+NFM!O60+CHI!O49+NMM!O48+PPA!O49+FBT!O29+TRE!O29+MAE!O29+TEL!O29+WWP!O29+OIS!O29</f>
        <v>458.20113575590312</v>
      </c>
      <c r="P48" s="64">
        <f>ISI!P44+NFM!P60+CHI!P49+NMM!P48+PPA!P49+FBT!P29+TRE!P29+MAE!P29+TEL!P29+WWP!P29+OIS!P29</f>
        <v>445.39898228879701</v>
      </c>
      <c r="Q48" s="64">
        <f>ISI!Q44+NFM!Q60+CHI!Q49+NMM!Q48+PPA!Q49+FBT!Q29+TRE!Q29+MAE!Q29+TEL!Q29+WWP!Q29+OIS!Q29</f>
        <v>482.20598070125243</v>
      </c>
    </row>
    <row r="49" spans="1:17" x14ac:dyDescent="0.25">
      <c r="A49" s="63" t="s">
        <v>21</v>
      </c>
      <c r="B49" s="62">
        <f>ISI!B45+NFM!B61+CHI!B50+NMM!B49+PPA!B50+FBT!B30+TRE!B30+MAE!B30+TEL!B30+WWP!B30+OIS!B30</f>
        <v>4895.7869652679265</v>
      </c>
      <c r="C49" s="62">
        <f>ISI!C45+NFM!C61+CHI!C50+NMM!C49+PPA!C50+FBT!C30+TRE!C30+MAE!C30+TEL!C30+WWP!C30+OIS!C30</f>
        <v>4979.2275300000001</v>
      </c>
      <c r="D49" s="62">
        <f>ISI!D45+NFM!D61+CHI!D50+NMM!D49+PPA!D50+FBT!D30+TRE!D30+MAE!D30+TEL!D30+WWP!D30+OIS!D30</f>
        <v>4924.5626299999994</v>
      </c>
      <c r="E49" s="62">
        <f>ISI!E45+NFM!E61+CHI!E50+NMM!E49+PPA!E50+FBT!E30+TRE!E30+MAE!E30+TEL!E30+WWP!E30+OIS!E30</f>
        <v>4824.3588999999993</v>
      </c>
      <c r="F49" s="62">
        <f>ISI!F45+NFM!F61+CHI!F50+NMM!F49+PPA!F50+FBT!F30+TRE!F30+MAE!F30+TEL!F30+WWP!F30+OIS!F30</f>
        <v>4917.7482400000008</v>
      </c>
      <c r="G49" s="62">
        <f>ISI!G45+NFM!G61+CHI!G50+NMM!G49+PPA!G50+FBT!G30+TRE!G30+MAE!G30+TEL!G30+WWP!G30+OIS!G30</f>
        <v>4949.0918771387924</v>
      </c>
      <c r="H49" s="62">
        <f>ISI!H45+NFM!H61+CHI!H50+NMM!H49+PPA!H50+FBT!H30+TRE!H30+MAE!H30+TEL!H30+WWP!H30+OIS!H30</f>
        <v>4930.4793899999986</v>
      </c>
      <c r="I49" s="62">
        <f>ISI!I45+NFM!I61+CHI!I50+NMM!I49+PPA!I50+FBT!I30+TRE!I30+MAE!I30+TEL!I30+WWP!I30+OIS!I30</f>
        <v>4985.64185</v>
      </c>
      <c r="J49" s="62">
        <f>ISI!J45+NFM!J61+CHI!J50+NMM!J49+PPA!J50+FBT!J30+TRE!J30+MAE!J30+TEL!J30+WWP!J30+OIS!J30</f>
        <v>4958.1698400000005</v>
      </c>
      <c r="K49" s="62">
        <f>ISI!K45+NFM!K61+CHI!K50+NMM!K49+PPA!K50+FBT!K30+TRE!K30+MAE!K30+TEL!K30+WWP!K30+OIS!K30</f>
        <v>4422.2989699999989</v>
      </c>
      <c r="L49" s="62">
        <f>ISI!L45+NFM!L61+CHI!L50+NMM!L49+PPA!L50+FBT!L30+TRE!L30+MAE!L30+TEL!L30+WWP!L30+OIS!L30</f>
        <v>4676.3670819096224</v>
      </c>
      <c r="M49" s="62">
        <f>ISI!M45+NFM!M61+CHI!M50+NMM!M49+PPA!M50+FBT!M30+TRE!M30+MAE!M30+TEL!M30+WWP!M30+OIS!M30</f>
        <v>4626.1345174592916</v>
      </c>
      <c r="N49" s="62">
        <f>ISI!N45+NFM!N61+CHI!N50+NMM!N49+PPA!N50+FBT!N30+TRE!N30+MAE!N30+TEL!N30+WWP!N30+OIS!N30</f>
        <v>4649.7875889721754</v>
      </c>
      <c r="O49" s="62">
        <f>ISI!O45+NFM!O61+CHI!O50+NMM!O49+PPA!O50+FBT!O30+TRE!O30+MAE!O30+TEL!O30+WWP!O30+OIS!O30</f>
        <v>4472.3942631288037</v>
      </c>
      <c r="P49" s="62">
        <f>ISI!P45+NFM!P61+CHI!P50+NMM!P49+PPA!P50+FBT!P30+TRE!P30+MAE!P30+TEL!P30+WWP!P30+OIS!P30</f>
        <v>4361.9896798729415</v>
      </c>
      <c r="Q49" s="62">
        <f>ISI!Q45+NFM!Q61+CHI!Q50+NMM!Q49+PPA!Q50+FBT!Q30+TRE!Q30+MAE!Q30+TEL!Q30+WWP!Q30+OIS!Q30</f>
        <v>4323.3877256472579</v>
      </c>
    </row>
    <row r="50" spans="1:17" x14ac:dyDescent="0.25">
      <c r="A50" s="50" t="s">
        <v>65</v>
      </c>
      <c r="B50" s="38">
        <f t="shared" ref="B50:Q50" si="4">SUM(B51,B54,B60,B64,B68,B72:B77)</f>
        <v>12854.408566067685</v>
      </c>
      <c r="C50" s="38">
        <f t="shared" si="4"/>
        <v>12070.224589999996</v>
      </c>
      <c r="D50" s="38">
        <f t="shared" si="4"/>
        <v>12254.798440000006</v>
      </c>
      <c r="E50" s="38">
        <f t="shared" si="4"/>
        <v>12412.998879999997</v>
      </c>
      <c r="F50" s="38">
        <f t="shared" si="4"/>
        <v>12551.174069999997</v>
      </c>
      <c r="G50" s="38">
        <f t="shared" si="4"/>
        <v>12463.71889912898</v>
      </c>
      <c r="H50" s="38">
        <f t="shared" si="4"/>
        <v>12633.42625</v>
      </c>
      <c r="I50" s="38">
        <f t="shared" si="4"/>
        <v>12767.016560000002</v>
      </c>
      <c r="J50" s="38">
        <f t="shared" si="4"/>
        <v>12173.602700000001</v>
      </c>
      <c r="K50" s="38">
        <f t="shared" si="4"/>
        <v>11045.933830000002</v>
      </c>
      <c r="L50" s="38">
        <f t="shared" si="4"/>
        <v>12205.167287517746</v>
      </c>
      <c r="M50" s="38">
        <f t="shared" si="4"/>
        <v>11878.250151049055</v>
      </c>
      <c r="N50" s="38">
        <f t="shared" si="4"/>
        <v>11665.843874975617</v>
      </c>
      <c r="O50" s="38">
        <f t="shared" si="4"/>
        <v>11443.072644545655</v>
      </c>
      <c r="P50" s="38">
        <f t="shared" si="4"/>
        <v>11236.317304421109</v>
      </c>
      <c r="Q50" s="38">
        <f t="shared" si="4"/>
        <v>11527.878852470154</v>
      </c>
    </row>
    <row r="51" spans="1:17" x14ac:dyDescent="0.25">
      <c r="A51" s="61" t="s">
        <v>13</v>
      </c>
      <c r="B51" s="45">
        <f>ISI!B$46</f>
        <v>1755.4410962084819</v>
      </c>
      <c r="C51" s="45">
        <f>ISI!C$46</f>
        <v>1785.1377899999975</v>
      </c>
      <c r="D51" s="45">
        <f>ISI!D$46</f>
        <v>1964.0537300000065</v>
      </c>
      <c r="E51" s="45">
        <f>ISI!E$46</f>
        <v>2022.8630299999986</v>
      </c>
      <c r="F51" s="45">
        <f>ISI!F$46</f>
        <v>2089.8348799999976</v>
      </c>
      <c r="G51" s="45">
        <f>ISI!G$46</f>
        <v>2045.7877306295245</v>
      </c>
      <c r="H51" s="45">
        <f>ISI!H$46</f>
        <v>1867.62653</v>
      </c>
      <c r="I51" s="45">
        <f>ISI!I$46</f>
        <v>1939.2546499999992</v>
      </c>
      <c r="J51" s="45">
        <f>ISI!J$46</f>
        <v>1849.5178300000009</v>
      </c>
      <c r="K51" s="45">
        <f>ISI!K$46</f>
        <v>1136.5065299999997</v>
      </c>
      <c r="L51" s="45">
        <f>ISI!L$46</f>
        <v>1751.2930476434813</v>
      </c>
      <c r="M51" s="45">
        <f>ISI!M$46</f>
        <v>1716.1934978758159</v>
      </c>
      <c r="N51" s="45">
        <f>ISI!N$46</f>
        <v>1534.6688134726671</v>
      </c>
      <c r="O51" s="45">
        <f>ISI!O$46</f>
        <v>1565.9185049394421</v>
      </c>
      <c r="P51" s="45">
        <f>ISI!P$46</f>
        <v>1534.5166148890048</v>
      </c>
      <c r="Q51" s="45">
        <f>ISI!Q$46</f>
        <v>1548.9895644309129</v>
      </c>
    </row>
    <row r="52" spans="1:17" x14ac:dyDescent="0.25">
      <c r="A52" s="57" t="s">
        <v>46</v>
      </c>
      <c r="B52" s="35">
        <f>ISI!B$47</f>
        <v>1523.3884790868935</v>
      </c>
      <c r="C52" s="35">
        <f>ISI!C$47</f>
        <v>1579.8965523130751</v>
      </c>
      <c r="D52" s="35">
        <f>ISI!D$47</f>
        <v>1742.8604101577496</v>
      </c>
      <c r="E52" s="35">
        <f>ISI!E$47</f>
        <v>1812.0785708448036</v>
      </c>
      <c r="F52" s="35">
        <f>ISI!F$47</f>
        <v>1876.1051988875397</v>
      </c>
      <c r="G52" s="35">
        <f>ISI!G$47</f>
        <v>1837.1135815727662</v>
      </c>
      <c r="H52" s="35">
        <f>ISI!H$47</f>
        <v>1651.8898445648774</v>
      </c>
      <c r="I52" s="35">
        <f>ISI!I$47</f>
        <v>1719.4673459298101</v>
      </c>
      <c r="J52" s="35">
        <f>ISI!J$47</f>
        <v>1642.8587950730612</v>
      </c>
      <c r="K52" s="35">
        <f>ISI!K$47</f>
        <v>1010.7231404221305</v>
      </c>
      <c r="L52" s="35">
        <f>ISI!L$47</f>
        <v>1574.0901705468259</v>
      </c>
      <c r="M52" s="35">
        <f>ISI!M$47</f>
        <v>1519.5893454620521</v>
      </c>
      <c r="N52" s="35">
        <f>ISI!N$47</f>
        <v>1365.8751188830436</v>
      </c>
      <c r="O52" s="35">
        <f>ISI!O$47</f>
        <v>1401.173248449451</v>
      </c>
      <c r="P52" s="35">
        <f>ISI!P$47</f>
        <v>1373.4148818674007</v>
      </c>
      <c r="Q52" s="35">
        <f>ISI!Q$47</f>
        <v>1374.7499918370784</v>
      </c>
    </row>
    <row r="53" spans="1:17" x14ac:dyDescent="0.25">
      <c r="A53" s="57" t="s">
        <v>45</v>
      </c>
      <c r="B53" s="35">
        <f>ISI!B$48</f>
        <v>232.05261712158833</v>
      </c>
      <c r="C53" s="35">
        <f>ISI!C$48</f>
        <v>205.24123768692243</v>
      </c>
      <c r="D53" s="35">
        <f>ISI!D$48</f>
        <v>221.1933198422569</v>
      </c>
      <c r="E53" s="35">
        <f>ISI!E$48</f>
        <v>210.78445915519495</v>
      </c>
      <c r="F53" s="35">
        <f>ISI!F$48</f>
        <v>213.72968111245768</v>
      </c>
      <c r="G53" s="35">
        <f>ISI!G$48</f>
        <v>208.67414905675841</v>
      </c>
      <c r="H53" s="35">
        <f>ISI!H$48</f>
        <v>215.73668543512255</v>
      </c>
      <c r="I53" s="35">
        <f>ISI!I$48</f>
        <v>219.78730407018912</v>
      </c>
      <c r="J53" s="35">
        <f>ISI!J$48</f>
        <v>206.65903492693974</v>
      </c>
      <c r="K53" s="35">
        <f>ISI!K$48</f>
        <v>125.78338957786913</v>
      </c>
      <c r="L53" s="35">
        <f>ISI!L$48</f>
        <v>177.20287709665527</v>
      </c>
      <c r="M53" s="35">
        <f>ISI!M$48</f>
        <v>196.6041524137639</v>
      </c>
      <c r="N53" s="35">
        <f>ISI!N$48</f>
        <v>168.7936945896235</v>
      </c>
      <c r="O53" s="35">
        <f>ISI!O$48</f>
        <v>164.74525648999108</v>
      </c>
      <c r="P53" s="35">
        <f>ISI!P$48</f>
        <v>161.10173302160399</v>
      </c>
      <c r="Q53" s="35">
        <f>ISI!Q$48</f>
        <v>174.23957259383459</v>
      </c>
    </row>
    <row r="54" spans="1:17" x14ac:dyDescent="0.25">
      <c r="A54" s="58" t="s">
        <v>12</v>
      </c>
      <c r="B54" s="37">
        <f>NFM!B$62</f>
        <v>331.18451443609638</v>
      </c>
      <c r="C54" s="37">
        <f>NFM!C$62</f>
        <v>322.29376999999999</v>
      </c>
      <c r="D54" s="37">
        <f>NFM!D$62</f>
        <v>319.90156000000002</v>
      </c>
      <c r="E54" s="37">
        <f>NFM!E$62</f>
        <v>316.50243</v>
      </c>
      <c r="F54" s="37">
        <f>NFM!F$62</f>
        <v>317.39490000000001</v>
      </c>
      <c r="G54" s="37">
        <f>NFM!G$62</f>
        <v>338.87448598654981</v>
      </c>
      <c r="H54" s="37">
        <f>NFM!H$62</f>
        <v>334.78451999999999</v>
      </c>
      <c r="I54" s="37">
        <f>NFM!I$62</f>
        <v>340.58680999999996</v>
      </c>
      <c r="J54" s="37">
        <f>NFM!J$62</f>
        <v>334.40703999999999</v>
      </c>
      <c r="K54" s="37">
        <f>NFM!K$62</f>
        <v>265.58904000000001</v>
      </c>
      <c r="L54" s="37">
        <f>NFM!L$62</f>
        <v>273.54991042656508</v>
      </c>
      <c r="M54" s="37">
        <f>NFM!M$62</f>
        <v>324.52097440796069</v>
      </c>
      <c r="N54" s="37">
        <f>NFM!N$62</f>
        <v>340.57087651524319</v>
      </c>
      <c r="O54" s="37">
        <f>NFM!O$62</f>
        <v>329.03554131805225</v>
      </c>
      <c r="P54" s="37">
        <f>NFM!P$62</f>
        <v>310.49855732956433</v>
      </c>
      <c r="Q54" s="37">
        <f>NFM!Q$62</f>
        <v>316.58936415487085</v>
      </c>
    </row>
    <row r="55" spans="1:17" x14ac:dyDescent="0.25">
      <c r="A55" s="57" t="s">
        <v>44</v>
      </c>
      <c r="B55" s="35">
        <f>NFM!B$63</f>
        <v>0</v>
      </c>
      <c r="C55" s="35">
        <f>NFM!C$63</f>
        <v>0</v>
      </c>
      <c r="D55" s="35">
        <f>NFM!D$63</f>
        <v>0</v>
      </c>
      <c r="E55" s="35">
        <f>NFM!E$63</f>
        <v>0</v>
      </c>
      <c r="F55" s="35">
        <f>NFM!F$63</f>
        <v>0</v>
      </c>
      <c r="G55" s="35">
        <f>NFM!G$63</f>
        <v>0</v>
      </c>
      <c r="H55" s="35">
        <f>NFM!H$63</f>
        <v>0</v>
      </c>
      <c r="I55" s="35">
        <f>NFM!I$63</f>
        <v>0</v>
      </c>
      <c r="J55" s="35">
        <f>NFM!J$63</f>
        <v>0</v>
      </c>
      <c r="K55" s="35">
        <f>NFM!K$63</f>
        <v>0</v>
      </c>
      <c r="L55" s="35">
        <f>NFM!L$63</f>
        <v>0</v>
      </c>
      <c r="M55" s="35">
        <f>NFM!M$63</f>
        <v>0</v>
      </c>
      <c r="N55" s="35">
        <f>NFM!N$63</f>
        <v>0</v>
      </c>
      <c r="O55" s="35">
        <f>NFM!O$63</f>
        <v>0</v>
      </c>
      <c r="P55" s="35">
        <f>NFM!P$63</f>
        <v>0</v>
      </c>
      <c r="Q55" s="35">
        <f>NFM!Q$63</f>
        <v>0</v>
      </c>
    </row>
    <row r="56" spans="1:17" x14ac:dyDescent="0.25">
      <c r="A56" s="57" t="s">
        <v>59</v>
      </c>
      <c r="B56" s="35">
        <f>NFM!B$64</f>
        <v>184.96701144568158</v>
      </c>
      <c r="C56" s="35">
        <f>NFM!C$64</f>
        <v>159.52136048515712</v>
      </c>
      <c r="D56" s="35">
        <f>NFM!D$64</f>
        <v>153.21673272801993</v>
      </c>
      <c r="E56" s="35">
        <f>NFM!E$64</f>
        <v>155.21917496692149</v>
      </c>
      <c r="F56" s="35">
        <f>NFM!F$64</f>
        <v>150.3439764874438</v>
      </c>
      <c r="G56" s="35">
        <f>NFM!G$64</f>
        <v>158.29458187775623</v>
      </c>
      <c r="H56" s="35">
        <f>NFM!H$64</f>
        <v>161.39511376517154</v>
      </c>
      <c r="I56" s="35">
        <f>NFM!I$64</f>
        <v>166.7879920960593</v>
      </c>
      <c r="J56" s="35">
        <f>NFM!J$64</f>
        <v>166.726607509947</v>
      </c>
      <c r="K56" s="35">
        <f>NFM!K$64</f>
        <v>105.45756279484307</v>
      </c>
      <c r="L56" s="35">
        <f>NFM!L$64</f>
        <v>131.92350250564061</v>
      </c>
      <c r="M56" s="35">
        <f>NFM!M$64</f>
        <v>162.20939060474282</v>
      </c>
      <c r="N56" s="35">
        <f>NFM!N$64</f>
        <v>177.12910721559487</v>
      </c>
      <c r="O56" s="35">
        <f>NFM!O$64</f>
        <v>174.07252420200686</v>
      </c>
      <c r="P56" s="35">
        <f>NFM!P$64</f>
        <v>154.62382628153131</v>
      </c>
      <c r="Q56" s="35">
        <f>NFM!Q$64</f>
        <v>168.0764452547013</v>
      </c>
    </row>
    <row r="57" spans="1:17" x14ac:dyDescent="0.25">
      <c r="A57" s="60" t="s">
        <v>43</v>
      </c>
      <c r="B57" s="44">
        <f>NFM!B$65</f>
        <v>180.01423873961801</v>
      </c>
      <c r="C57" s="44">
        <f>NFM!C$65</f>
        <v>155.44934107264513</v>
      </c>
      <c r="D57" s="44">
        <f>NFM!D$65</f>
        <v>148.79910521726225</v>
      </c>
      <c r="E57" s="44">
        <f>NFM!E$65</f>
        <v>150.56526457811358</v>
      </c>
      <c r="F57" s="44">
        <f>NFM!F$65</f>
        <v>145.99049105964761</v>
      </c>
      <c r="G57" s="44">
        <f>NFM!G$65</f>
        <v>153.69725459848121</v>
      </c>
      <c r="H57" s="44">
        <f>NFM!H$65</f>
        <v>156.35236185341776</v>
      </c>
      <c r="I57" s="44">
        <f>NFM!I$65</f>
        <v>161.41206240600883</v>
      </c>
      <c r="J57" s="44">
        <f>NFM!J$65</f>
        <v>161.98229417958859</v>
      </c>
      <c r="K57" s="44">
        <f>NFM!K$65</f>
        <v>101.00160793925554</v>
      </c>
      <c r="L57" s="44">
        <f>NFM!L$65</f>
        <v>127.8169884612082</v>
      </c>
      <c r="M57" s="44">
        <f>NFM!M$65</f>
        <v>157.95747263069157</v>
      </c>
      <c r="N57" s="44">
        <f>NFM!N$65</f>
        <v>172.74825876371489</v>
      </c>
      <c r="O57" s="44">
        <f>NFM!O$65</f>
        <v>169.96159152279142</v>
      </c>
      <c r="P57" s="44">
        <f>NFM!P$65</f>
        <v>149.92849285528126</v>
      </c>
      <c r="Q57" s="44">
        <f>NFM!Q$65</f>
        <v>162.91476880605569</v>
      </c>
    </row>
    <row r="58" spans="1:17" x14ac:dyDescent="0.25">
      <c r="A58" s="59" t="s">
        <v>344</v>
      </c>
      <c r="B58" s="43">
        <f>NFM!B$66</f>
        <v>4.9527727060635645</v>
      </c>
      <c r="C58" s="43">
        <f>NFM!C$66</f>
        <v>4.0720194125119882</v>
      </c>
      <c r="D58" s="43">
        <f>NFM!D$66</f>
        <v>4.4176275107576872</v>
      </c>
      <c r="E58" s="43">
        <f>NFM!E$66</f>
        <v>4.6539103888078914</v>
      </c>
      <c r="F58" s="43">
        <f>NFM!F$66</f>
        <v>4.3534854277961745</v>
      </c>
      <c r="G58" s="43">
        <f>NFM!G$66</f>
        <v>4.5973272792750235</v>
      </c>
      <c r="H58" s="43">
        <f>NFM!H$66</f>
        <v>5.04275191175378</v>
      </c>
      <c r="I58" s="43">
        <f>NFM!I$66</f>
        <v>5.3759296900504738</v>
      </c>
      <c r="J58" s="43">
        <f>NFM!J$66</f>
        <v>4.7443133303584224</v>
      </c>
      <c r="K58" s="43">
        <f>NFM!K$66</f>
        <v>4.4559548555875326</v>
      </c>
      <c r="L58" s="43">
        <f>NFM!L$66</f>
        <v>4.1065140444324193</v>
      </c>
      <c r="M58" s="43">
        <f>NFM!M$66</f>
        <v>4.2519179740512412</v>
      </c>
      <c r="N58" s="43">
        <f>NFM!N$66</f>
        <v>4.3808484518799924</v>
      </c>
      <c r="O58" s="43">
        <f>NFM!O$66</f>
        <v>4.1109326792154333</v>
      </c>
      <c r="P58" s="43">
        <f>NFM!P$66</f>
        <v>4.6953334262500386</v>
      </c>
      <c r="Q58" s="43">
        <f>NFM!Q$66</f>
        <v>5.1616764486455979</v>
      </c>
    </row>
    <row r="59" spans="1:17" x14ac:dyDescent="0.25">
      <c r="A59" s="57" t="s">
        <v>42</v>
      </c>
      <c r="B59" s="35">
        <f>NFM!B$67</f>
        <v>146.2175029904148</v>
      </c>
      <c r="C59" s="35">
        <f>NFM!C$67</f>
        <v>162.77240951484288</v>
      </c>
      <c r="D59" s="35">
        <f>NFM!D$67</f>
        <v>166.68482727198008</v>
      </c>
      <c r="E59" s="35">
        <f>NFM!E$67</f>
        <v>161.28325503307852</v>
      </c>
      <c r="F59" s="35">
        <f>NFM!F$67</f>
        <v>167.05092351255621</v>
      </c>
      <c r="G59" s="35">
        <f>NFM!G$67</f>
        <v>180.57990410879358</v>
      </c>
      <c r="H59" s="35">
        <f>NFM!H$67</f>
        <v>173.38940623482844</v>
      </c>
      <c r="I59" s="35">
        <f>NFM!I$67</f>
        <v>173.79881790394066</v>
      </c>
      <c r="J59" s="35">
        <f>NFM!J$67</f>
        <v>167.68043249005299</v>
      </c>
      <c r="K59" s="35">
        <f>NFM!K$67</f>
        <v>160.13147720515693</v>
      </c>
      <c r="L59" s="35">
        <f>NFM!L$67</f>
        <v>141.62640792092446</v>
      </c>
      <c r="M59" s="35">
        <f>NFM!M$67</f>
        <v>162.31158380321787</v>
      </c>
      <c r="N59" s="35">
        <f>NFM!N$67</f>
        <v>163.44176929964829</v>
      </c>
      <c r="O59" s="35">
        <f>NFM!O$67</f>
        <v>154.96301711604539</v>
      </c>
      <c r="P59" s="35">
        <f>NFM!P$67</f>
        <v>155.87473104803303</v>
      </c>
      <c r="Q59" s="35">
        <f>NFM!Q$67</f>
        <v>148.51291890016955</v>
      </c>
    </row>
    <row r="60" spans="1:17" x14ac:dyDescent="0.25">
      <c r="A60" s="58" t="s">
        <v>11</v>
      </c>
      <c r="B60" s="37">
        <f>CHI!B$51</f>
        <v>621.04295449335768</v>
      </c>
      <c r="C60" s="37">
        <f>CHI!C$51</f>
        <v>625.88402999999948</v>
      </c>
      <c r="D60" s="37">
        <f>CHI!D$51</f>
        <v>644.62402999999961</v>
      </c>
      <c r="E60" s="37">
        <f>CHI!E$51</f>
        <v>795.5218000000001</v>
      </c>
      <c r="F60" s="37">
        <f>CHI!F$51</f>
        <v>883.7687899999994</v>
      </c>
      <c r="G60" s="37">
        <f>CHI!G$51</f>
        <v>819.2954488351703</v>
      </c>
      <c r="H60" s="37">
        <f>CHI!H$51</f>
        <v>792.61817999999948</v>
      </c>
      <c r="I60" s="37">
        <f>CHI!I$51</f>
        <v>783.66019999999958</v>
      </c>
      <c r="J60" s="37">
        <f>CHI!J$51</f>
        <v>653.16633999999999</v>
      </c>
      <c r="K60" s="37">
        <f>CHI!K$51</f>
        <v>540.4493200000004</v>
      </c>
      <c r="L60" s="37">
        <f>CHI!L$51</f>
        <v>568.07230509922101</v>
      </c>
      <c r="M60" s="37">
        <f>CHI!M$51</f>
        <v>591.09588936421687</v>
      </c>
      <c r="N60" s="37">
        <f>CHI!N$51</f>
        <v>557.98444477537032</v>
      </c>
      <c r="O60" s="37">
        <f>CHI!O$51</f>
        <v>556.92823695103652</v>
      </c>
      <c r="P60" s="37">
        <f>CHI!P$51</f>
        <v>627.83812767661561</v>
      </c>
      <c r="Q60" s="37">
        <f>CHI!Q$51</f>
        <v>661.27165891461004</v>
      </c>
    </row>
    <row r="61" spans="1:17" x14ac:dyDescent="0.25">
      <c r="A61" s="57" t="s">
        <v>61</v>
      </c>
      <c r="B61" s="35">
        <f>CHI!B$52</f>
        <v>558.40821670893479</v>
      </c>
      <c r="C61" s="35">
        <f>CHI!C$52</f>
        <v>559.64411851126374</v>
      </c>
      <c r="D61" s="35">
        <f>CHI!D$52</f>
        <v>571.8957226348009</v>
      </c>
      <c r="E61" s="35">
        <f>CHI!E$52</f>
        <v>713.04403954695726</v>
      </c>
      <c r="F61" s="35">
        <f>CHI!F$52</f>
        <v>792.46051373758951</v>
      </c>
      <c r="G61" s="35">
        <f>CHI!G$52</f>
        <v>729.4766266626757</v>
      </c>
      <c r="H61" s="35">
        <f>CHI!H$52</f>
        <v>711.93634203022179</v>
      </c>
      <c r="I61" s="35">
        <f>CHI!I$52</f>
        <v>706.94974514984347</v>
      </c>
      <c r="J61" s="35">
        <f>CHI!J$52</f>
        <v>593.20184941917159</v>
      </c>
      <c r="K61" s="35">
        <f>CHI!K$52</f>
        <v>489.9999571627614</v>
      </c>
      <c r="L61" s="35">
        <f>CHI!L$52</f>
        <v>515.57153363023087</v>
      </c>
      <c r="M61" s="35">
        <f>CHI!M$52</f>
        <v>536.8911948009204</v>
      </c>
      <c r="N61" s="35">
        <f>CHI!N$52</f>
        <v>505.2732435622346</v>
      </c>
      <c r="O61" s="35">
        <f>CHI!O$52</f>
        <v>509.28662865717376</v>
      </c>
      <c r="P61" s="35">
        <f>CHI!P$52</f>
        <v>579.25389374465306</v>
      </c>
      <c r="Q61" s="35">
        <f>CHI!Q$52</f>
        <v>611.13072112691407</v>
      </c>
    </row>
    <row r="62" spans="1:17" x14ac:dyDescent="0.25">
      <c r="A62" s="57" t="s">
        <v>40</v>
      </c>
      <c r="B62" s="35">
        <f>CHI!B$53</f>
        <v>56.747349033826296</v>
      </c>
      <c r="C62" s="35">
        <f>CHI!C$53</f>
        <v>60.085217466758607</v>
      </c>
      <c r="D62" s="35">
        <f>CHI!D$53</f>
        <v>65.080120484284819</v>
      </c>
      <c r="E62" s="35">
        <f>CHI!E$53</f>
        <v>74.974316442498449</v>
      </c>
      <c r="F62" s="35">
        <f>CHI!F$53</f>
        <v>83.653890011563576</v>
      </c>
      <c r="G62" s="35">
        <f>CHI!G$53</f>
        <v>81.332211145565836</v>
      </c>
      <c r="H62" s="35">
        <f>CHI!H$53</f>
        <v>71.791616570163214</v>
      </c>
      <c r="I62" s="35">
        <f>CHI!I$53</f>
        <v>68.276859181136075</v>
      </c>
      <c r="J62" s="35">
        <f>CHI!J$53</f>
        <v>53.686043596687256</v>
      </c>
      <c r="K62" s="35">
        <f>CHI!K$53</f>
        <v>43.072442593979524</v>
      </c>
      <c r="L62" s="35">
        <f>CHI!L$53</f>
        <v>43.936639617590153</v>
      </c>
      <c r="M62" s="35">
        <f>CHI!M$53</f>
        <v>46.088615054934323</v>
      </c>
      <c r="N62" s="35">
        <f>CHI!N$53</f>
        <v>44.486280538095606</v>
      </c>
      <c r="O62" s="35">
        <f>CHI!O$53</f>
        <v>40.195090794780981</v>
      </c>
      <c r="P62" s="35">
        <f>CHI!P$53</f>
        <v>41.857517088331619</v>
      </c>
      <c r="Q62" s="35">
        <f>CHI!Q$53</f>
        <v>45.594960003142361</v>
      </c>
    </row>
    <row r="63" spans="1:17" x14ac:dyDescent="0.25">
      <c r="A63" s="57" t="s">
        <v>39</v>
      </c>
      <c r="B63" s="35">
        <f>CHI!B$54</f>
        <v>5.8873887505966183</v>
      </c>
      <c r="C63" s="35">
        <f>CHI!C$54</f>
        <v>6.1546940219771287</v>
      </c>
      <c r="D63" s="35">
        <f>CHI!D$54</f>
        <v>7.6481868809138049</v>
      </c>
      <c r="E63" s="35">
        <f>CHI!E$54</f>
        <v>7.5034440105444036</v>
      </c>
      <c r="F63" s="35">
        <f>CHI!F$54</f>
        <v>7.6543862508463549</v>
      </c>
      <c r="G63" s="35">
        <f>CHI!G$54</f>
        <v>8.4866110269287969</v>
      </c>
      <c r="H63" s="35">
        <f>CHI!H$54</f>
        <v>8.8902213996145054</v>
      </c>
      <c r="I63" s="35">
        <f>CHI!I$54</f>
        <v>8.4335956690200184</v>
      </c>
      <c r="J63" s="35">
        <f>CHI!J$54</f>
        <v>6.2784469841412234</v>
      </c>
      <c r="K63" s="35">
        <f>CHI!K$54</f>
        <v>7.3769202432594936</v>
      </c>
      <c r="L63" s="35">
        <f>CHI!L$54</f>
        <v>8.5641318513999707</v>
      </c>
      <c r="M63" s="35">
        <f>CHI!M$54</f>
        <v>8.1160795083621817</v>
      </c>
      <c r="N63" s="35">
        <f>CHI!N$54</f>
        <v>8.2249206750401669</v>
      </c>
      <c r="O63" s="35">
        <f>CHI!O$54</f>
        <v>7.4465174990818115</v>
      </c>
      <c r="P63" s="35">
        <f>CHI!P$54</f>
        <v>6.7267168436309293</v>
      </c>
      <c r="Q63" s="35">
        <f>CHI!Q$54</f>
        <v>4.54597778455366</v>
      </c>
    </row>
    <row r="64" spans="1:17" x14ac:dyDescent="0.25">
      <c r="A64" s="58" t="s">
        <v>10</v>
      </c>
      <c r="B64" s="37">
        <f>NMM!B$50</f>
        <v>499.02190527761599</v>
      </c>
      <c r="C64" s="37">
        <f>NMM!C$50</f>
        <v>504.78464999999994</v>
      </c>
      <c r="D64" s="37">
        <f>NMM!D$50</f>
        <v>490.44070000000005</v>
      </c>
      <c r="E64" s="37">
        <f>NMM!E$50</f>
        <v>437.78640999999999</v>
      </c>
      <c r="F64" s="37">
        <f>NMM!F$50</f>
        <v>459.70149000000004</v>
      </c>
      <c r="G64" s="37">
        <f>NMM!G$50</f>
        <v>441.69578980891055</v>
      </c>
      <c r="H64" s="37">
        <f>NMM!H$50</f>
        <v>458.68738999999999</v>
      </c>
      <c r="I64" s="37">
        <f>NMM!I$50</f>
        <v>456.56251000000015</v>
      </c>
      <c r="J64" s="37">
        <f>NMM!J$50</f>
        <v>439.87779999999998</v>
      </c>
      <c r="K64" s="37">
        <f>NMM!K$50</f>
        <v>379.71350000000001</v>
      </c>
      <c r="L64" s="37">
        <f>NMM!L$50</f>
        <v>428.14615931188808</v>
      </c>
      <c r="M64" s="37">
        <f>NMM!M$50</f>
        <v>440.93660140918314</v>
      </c>
      <c r="N64" s="37">
        <f>NMM!N$50</f>
        <v>421.6495370526788</v>
      </c>
      <c r="O64" s="37">
        <f>NMM!O$50</f>
        <v>319.76894209382249</v>
      </c>
      <c r="P64" s="37">
        <f>NMM!P$50</f>
        <v>310.19165703399199</v>
      </c>
      <c r="Q64" s="37">
        <f>NMM!Q$50</f>
        <v>352.54386379415496</v>
      </c>
    </row>
    <row r="65" spans="1:17" x14ac:dyDescent="0.25">
      <c r="A65" s="57" t="s">
        <v>38</v>
      </c>
      <c r="B65" s="35">
        <f>NMM!B$51</f>
        <v>318.12</v>
      </c>
      <c r="C65" s="35">
        <f>NMM!C$51</f>
        <v>312.2311650314125</v>
      </c>
      <c r="D65" s="35">
        <f>NMM!D$51</f>
        <v>306.76820669380584</v>
      </c>
      <c r="E65" s="35">
        <f>NMM!E$51</f>
        <v>273.56330833683876</v>
      </c>
      <c r="F65" s="35">
        <f>NMM!F$51</f>
        <v>282.58942962614253</v>
      </c>
      <c r="G65" s="35">
        <f>NMM!G$51</f>
        <v>275.96076080478167</v>
      </c>
      <c r="H65" s="35">
        <f>NMM!H$51</f>
        <v>293.30397594786962</v>
      </c>
      <c r="I65" s="35">
        <f>NMM!I$51</f>
        <v>290.8687916010922</v>
      </c>
      <c r="J65" s="35">
        <f>NMM!J$51</f>
        <v>287.60221507772178</v>
      </c>
      <c r="K65" s="35">
        <f>NMM!K$51</f>
        <v>232.22110688112184</v>
      </c>
      <c r="L65" s="35">
        <f>NMM!L$51</f>
        <v>242.95556870145563</v>
      </c>
      <c r="M65" s="35">
        <f>NMM!M$51</f>
        <v>210.22665195219275</v>
      </c>
      <c r="N65" s="35">
        <f>NMM!N$51</f>
        <v>215.83108955996249</v>
      </c>
      <c r="O65" s="35">
        <f>NMM!O$51</f>
        <v>194.88313058563929</v>
      </c>
      <c r="P65" s="35">
        <f>NMM!P$51</f>
        <v>185.29875003893409</v>
      </c>
      <c r="Q65" s="35">
        <f>NMM!Q$51</f>
        <v>206.23442875063421</v>
      </c>
    </row>
    <row r="66" spans="1:17" x14ac:dyDescent="0.25">
      <c r="A66" s="57" t="s">
        <v>37</v>
      </c>
      <c r="B66" s="35">
        <f>NMM!B$52</f>
        <v>37.065534353131817</v>
      </c>
      <c r="C66" s="35">
        <f>NMM!C$52</f>
        <v>49.595008100387986</v>
      </c>
      <c r="D66" s="35">
        <f>NMM!D$52</f>
        <v>47.259444388471913</v>
      </c>
      <c r="E66" s="35">
        <f>NMM!E$52</f>
        <v>35.911515230751839</v>
      </c>
      <c r="F66" s="35">
        <f>NMM!F$52</f>
        <v>48.606490074052353</v>
      </c>
      <c r="G66" s="35">
        <f>NMM!G$52</f>
        <v>47.44224322925951</v>
      </c>
      <c r="H66" s="35">
        <f>NMM!H$52</f>
        <v>43.264264120029161</v>
      </c>
      <c r="I66" s="35">
        <f>NMM!I$52</f>
        <v>45.953138435675037</v>
      </c>
      <c r="J66" s="35">
        <f>NMM!J$52</f>
        <v>51.406572426562775</v>
      </c>
      <c r="K66" s="35">
        <f>NMM!K$52</f>
        <v>52.579496996016111</v>
      </c>
      <c r="L66" s="35">
        <f>NMM!L$52</f>
        <v>69.260835633550144</v>
      </c>
      <c r="M66" s="35">
        <f>NMM!M$52</f>
        <v>105.29257910976891</v>
      </c>
      <c r="N66" s="35">
        <f>NMM!N$52</f>
        <v>94.419502451651795</v>
      </c>
      <c r="O66" s="35">
        <f>NMM!O$52</f>
        <v>41.341450908729982</v>
      </c>
      <c r="P66" s="35">
        <f>NMM!P$52</f>
        <v>42.198786118235049</v>
      </c>
      <c r="Q66" s="35">
        <f>NMM!Q$52</f>
        <v>62.006817209863272</v>
      </c>
    </row>
    <row r="67" spans="1:17" x14ac:dyDescent="0.25">
      <c r="A67" s="57" t="s">
        <v>57</v>
      </c>
      <c r="B67" s="35">
        <f>NMM!B$53</f>
        <v>143.83637092448419</v>
      </c>
      <c r="C67" s="35">
        <f>NMM!C$53</f>
        <v>142.95847686819945</v>
      </c>
      <c r="D67" s="35">
        <f>NMM!D$53</f>
        <v>136.41304891772228</v>
      </c>
      <c r="E67" s="35">
        <f>NMM!E$53</f>
        <v>128.3115864324094</v>
      </c>
      <c r="F67" s="35">
        <f>NMM!F$53</f>
        <v>128.50557029980513</v>
      </c>
      <c r="G67" s="35">
        <f>NMM!G$53</f>
        <v>118.29278577486936</v>
      </c>
      <c r="H67" s="35">
        <f>NMM!H$53</f>
        <v>122.11914993210121</v>
      </c>
      <c r="I67" s="35">
        <f>NMM!I$53</f>
        <v>119.74057996323292</v>
      </c>
      <c r="J67" s="35">
        <f>NMM!J$53</f>
        <v>100.86901249571541</v>
      </c>
      <c r="K67" s="35">
        <f>NMM!K$53</f>
        <v>94.912896122862037</v>
      </c>
      <c r="L67" s="35">
        <f>NMM!L$53</f>
        <v>115.92975497688229</v>
      </c>
      <c r="M67" s="35">
        <f>NMM!M$53</f>
        <v>125.41737034722149</v>
      </c>
      <c r="N67" s="35">
        <f>NMM!N$53</f>
        <v>111.39894504106452</v>
      </c>
      <c r="O67" s="35">
        <f>NMM!O$53</f>
        <v>83.544360599453256</v>
      </c>
      <c r="P67" s="35">
        <f>NMM!P$53</f>
        <v>82.694120876822836</v>
      </c>
      <c r="Q67" s="35">
        <f>NMM!Q$53</f>
        <v>84.302617833657422</v>
      </c>
    </row>
    <row r="68" spans="1:17" x14ac:dyDescent="0.25">
      <c r="A68" s="58" t="s">
        <v>9</v>
      </c>
      <c r="B68" s="37">
        <f>PPA!B$51</f>
        <v>5991.6255702560093</v>
      </c>
      <c r="C68" s="37">
        <f>PPA!C$51</f>
        <v>5665.5200299999997</v>
      </c>
      <c r="D68" s="37">
        <f>PPA!D$51</f>
        <v>5559.5316599999996</v>
      </c>
      <c r="E68" s="37">
        <f>PPA!E$51</f>
        <v>5543.5602699999999</v>
      </c>
      <c r="F68" s="37">
        <f>PPA!F$51</f>
        <v>5513.0861800000002</v>
      </c>
      <c r="G68" s="37">
        <f>PPA!G$51</f>
        <v>5606.4438110509609</v>
      </c>
      <c r="H68" s="37">
        <f>PPA!H$51</f>
        <v>6075.7005400000007</v>
      </c>
      <c r="I68" s="37">
        <f>PPA!I$51</f>
        <v>6186.6432100000011</v>
      </c>
      <c r="J68" s="37">
        <f>PPA!J$51</f>
        <v>5956.9322900000016</v>
      </c>
      <c r="K68" s="37">
        <f>PPA!K$51</f>
        <v>5910.7049000000015</v>
      </c>
      <c r="L68" s="37">
        <f>PPA!L$51</f>
        <v>6136.6213439206149</v>
      </c>
      <c r="M68" s="37">
        <f>PPA!M$51</f>
        <v>5928.944631151835</v>
      </c>
      <c r="N68" s="37">
        <f>PPA!N$51</f>
        <v>5896.3570993777457</v>
      </c>
      <c r="O68" s="37">
        <f>PPA!O$51</f>
        <v>5848.2915575400448</v>
      </c>
      <c r="P68" s="37">
        <f>PPA!P$51</f>
        <v>5739.2417383318279</v>
      </c>
      <c r="Q68" s="37">
        <f>PPA!Q$51</f>
        <v>5819.033883985835</v>
      </c>
    </row>
    <row r="69" spans="1:17" x14ac:dyDescent="0.25">
      <c r="A69" s="57" t="s">
        <v>35</v>
      </c>
      <c r="B69" s="35">
        <f>PPA!B$52</f>
        <v>3522.508099435368</v>
      </c>
      <c r="C69" s="35">
        <f>PPA!C$52</f>
        <v>3299.8134270136993</v>
      </c>
      <c r="D69" s="35">
        <f>PPA!D$52</f>
        <v>3259.1558059307299</v>
      </c>
      <c r="E69" s="35">
        <f>PPA!E$52</f>
        <v>3248.4588490372957</v>
      </c>
      <c r="F69" s="35">
        <f>PPA!F$52</f>
        <v>3229.1567003999871</v>
      </c>
      <c r="G69" s="35">
        <f>PPA!G$52</f>
        <v>3279.3181376457419</v>
      </c>
      <c r="H69" s="35">
        <f>PPA!H$52</f>
        <v>3498.4331201839655</v>
      </c>
      <c r="I69" s="35">
        <f>PPA!I$52</f>
        <v>3682.4126181430256</v>
      </c>
      <c r="J69" s="35">
        <f>PPA!J$52</f>
        <v>3485.3557951331468</v>
      </c>
      <c r="K69" s="35">
        <f>PPA!K$52</f>
        <v>3461.2133227071831</v>
      </c>
      <c r="L69" s="35">
        <f>PPA!L$52</f>
        <v>3624.9524453547388</v>
      </c>
      <c r="M69" s="35">
        <f>PPA!M$52</f>
        <v>3512.5548329091721</v>
      </c>
      <c r="N69" s="35">
        <f>PPA!N$52</f>
        <v>3453.292882024854</v>
      </c>
      <c r="O69" s="35">
        <f>PPA!O$52</f>
        <v>3968.7189961669542</v>
      </c>
      <c r="P69" s="35">
        <f>PPA!P$52</f>
        <v>3196.5348885320104</v>
      </c>
      <c r="Q69" s="35">
        <f>PPA!Q$52</f>
        <v>3275.7765690490605</v>
      </c>
    </row>
    <row r="70" spans="1:17" x14ac:dyDescent="0.25">
      <c r="A70" s="57" t="s">
        <v>56</v>
      </c>
      <c r="B70" s="35">
        <f>PPA!B$53</f>
        <v>2414.1796325708519</v>
      </c>
      <c r="C70" s="35">
        <f>PPA!C$53</f>
        <v>2312.5255852744372</v>
      </c>
      <c r="D70" s="35">
        <f>PPA!D$53</f>
        <v>2252.7322179371895</v>
      </c>
      <c r="E70" s="35">
        <f>PPA!E$53</f>
        <v>2251.1017752663092</v>
      </c>
      <c r="F70" s="35">
        <f>PPA!F$53</f>
        <v>2241.715392776252</v>
      </c>
      <c r="G70" s="35">
        <f>PPA!G$53</f>
        <v>2285.4555870044737</v>
      </c>
      <c r="H70" s="35">
        <f>PPA!H$53</f>
        <v>2533.1899548761585</v>
      </c>
      <c r="I70" s="35">
        <f>PPA!I$53</f>
        <v>2460.5647147841119</v>
      </c>
      <c r="J70" s="35">
        <f>PPA!J$53</f>
        <v>2429.3953831461918</v>
      </c>
      <c r="K70" s="35">
        <f>PPA!K$53</f>
        <v>2409.6411182453494</v>
      </c>
      <c r="L70" s="35">
        <f>PPA!L$53</f>
        <v>2478.2297695674556</v>
      </c>
      <c r="M70" s="35">
        <f>PPA!M$53</f>
        <v>2384.1420829581962</v>
      </c>
      <c r="N70" s="35">
        <f>PPA!N$53</f>
        <v>2411.9267458211939</v>
      </c>
      <c r="O70" s="35">
        <f>PPA!O$53</f>
        <v>1856.232501878306</v>
      </c>
      <c r="P70" s="35">
        <f>PPA!P$53</f>
        <v>2515.5903456706019</v>
      </c>
      <c r="Q70" s="35">
        <f>PPA!Q$53</f>
        <v>2517.5057450558979</v>
      </c>
    </row>
    <row r="71" spans="1:17" x14ac:dyDescent="0.25">
      <c r="A71" s="57" t="s">
        <v>55</v>
      </c>
      <c r="B71" s="35">
        <f>PPA!B$54</f>
        <v>54.937838249789863</v>
      </c>
      <c r="C71" s="35">
        <f>PPA!C$54</f>
        <v>53.181017711863284</v>
      </c>
      <c r="D71" s="35">
        <f>PPA!D$54</f>
        <v>47.643636132080474</v>
      </c>
      <c r="E71" s="35">
        <f>PPA!E$54</f>
        <v>43.999645696394424</v>
      </c>
      <c r="F71" s="35">
        <f>PPA!F$54</f>
        <v>42.214086823761129</v>
      </c>
      <c r="G71" s="35">
        <f>PPA!G$54</f>
        <v>41.670086400744999</v>
      </c>
      <c r="H71" s="35">
        <f>PPA!H$54</f>
        <v>44.077464939876421</v>
      </c>
      <c r="I71" s="35">
        <f>PPA!I$54</f>
        <v>43.665877072863367</v>
      </c>
      <c r="J71" s="35">
        <f>PPA!J$54</f>
        <v>42.181111720662365</v>
      </c>
      <c r="K71" s="35">
        <f>PPA!K$54</f>
        <v>39.85045904746854</v>
      </c>
      <c r="L71" s="35">
        <f>PPA!L$54</f>
        <v>33.439128998420188</v>
      </c>
      <c r="M71" s="35">
        <f>PPA!M$54</f>
        <v>32.24771528446685</v>
      </c>
      <c r="N71" s="35">
        <f>PPA!N$54</f>
        <v>31.137471531697628</v>
      </c>
      <c r="O71" s="35">
        <f>PPA!O$54</f>
        <v>23.340059494783912</v>
      </c>
      <c r="P71" s="35">
        <f>PPA!P$54</f>
        <v>27.116504129215112</v>
      </c>
      <c r="Q71" s="35">
        <f>PPA!Q$54</f>
        <v>25.751569880876971</v>
      </c>
    </row>
    <row r="72" spans="1:17" x14ac:dyDescent="0.25">
      <c r="A72" s="56" t="s">
        <v>54</v>
      </c>
      <c r="B72" s="36">
        <f>FBT!B$12</f>
        <v>517.23031272967035</v>
      </c>
      <c r="C72" s="36">
        <f>FBT!C$12</f>
        <v>506.77004999999997</v>
      </c>
      <c r="D72" s="36">
        <f>FBT!D$12</f>
        <v>501.14747</v>
      </c>
      <c r="E72" s="36">
        <f>FBT!E$12</f>
        <v>504.09208999999998</v>
      </c>
      <c r="F72" s="36">
        <f>FBT!F$12</f>
        <v>479.29396000000003</v>
      </c>
      <c r="G72" s="36">
        <f>FBT!G$12</f>
        <v>439.08871211000849</v>
      </c>
      <c r="H72" s="36">
        <f>FBT!H$12</f>
        <v>422.71321</v>
      </c>
      <c r="I72" s="36">
        <f>FBT!I$12</f>
        <v>400.20326</v>
      </c>
      <c r="J72" s="36">
        <f>FBT!J$12</f>
        <v>401.50398000000001</v>
      </c>
      <c r="K72" s="36">
        <f>FBT!K$12</f>
        <v>396.43043</v>
      </c>
      <c r="L72" s="36">
        <f>FBT!L$12</f>
        <v>416.36115832889442</v>
      </c>
      <c r="M72" s="36">
        <f>FBT!M$12</f>
        <v>403.74832503482963</v>
      </c>
      <c r="N72" s="36">
        <f>FBT!N$12</f>
        <v>398.98625990479201</v>
      </c>
      <c r="O72" s="36">
        <f>FBT!O$12</f>
        <v>376.2272446303686</v>
      </c>
      <c r="P72" s="36">
        <f>FBT!P$12</f>
        <v>355.12565717111761</v>
      </c>
      <c r="Q72" s="36">
        <f>FBT!Q$12</f>
        <v>359.67609027907469</v>
      </c>
    </row>
    <row r="73" spans="1:17" x14ac:dyDescent="0.25">
      <c r="A73" s="21" t="s">
        <v>53</v>
      </c>
      <c r="B73" s="35">
        <f>TRE!B$12</f>
        <v>276.72873458610525</v>
      </c>
      <c r="C73" s="35">
        <f>TRE!C$12</f>
        <v>306.9984</v>
      </c>
      <c r="D73" s="35">
        <f>TRE!D$12</f>
        <v>298.30624999999998</v>
      </c>
      <c r="E73" s="35">
        <f>TRE!E$12</f>
        <v>294.10417000000001</v>
      </c>
      <c r="F73" s="35">
        <f>TRE!F$12</f>
        <v>301.79688999999996</v>
      </c>
      <c r="G73" s="35">
        <f>TRE!G$12</f>
        <v>311.45292192491132</v>
      </c>
      <c r="H73" s="35">
        <f>TRE!H$12</f>
        <v>291.39091000000002</v>
      </c>
      <c r="I73" s="35">
        <f>TRE!I$12</f>
        <v>286.19531999999998</v>
      </c>
      <c r="J73" s="35">
        <f>TRE!J$12</f>
        <v>229.70806000000002</v>
      </c>
      <c r="K73" s="35">
        <f>TRE!K$12</f>
        <v>183.80005</v>
      </c>
      <c r="L73" s="35">
        <f>TRE!L$12</f>
        <v>195.85468143031503</v>
      </c>
      <c r="M73" s="35">
        <f>TRE!M$12</f>
        <v>210.56741305719169</v>
      </c>
      <c r="N73" s="35">
        <f>TRE!N$12</f>
        <v>197.358834363852</v>
      </c>
      <c r="O73" s="35">
        <f>TRE!O$12</f>
        <v>201.70582621615796</v>
      </c>
      <c r="P73" s="35">
        <f>TRE!P$12</f>
        <v>188.92689489501697</v>
      </c>
      <c r="Q73" s="35">
        <f>TRE!Q$12</f>
        <v>190.52907317473165</v>
      </c>
    </row>
    <row r="74" spans="1:17" x14ac:dyDescent="0.25">
      <c r="A74" s="21" t="s">
        <v>52</v>
      </c>
      <c r="B74" s="35">
        <f>MAE!B$12</f>
        <v>286.02275316997259</v>
      </c>
      <c r="C74" s="35">
        <f>MAE!C$12</f>
        <v>261.31665999999996</v>
      </c>
      <c r="D74" s="35">
        <f>MAE!D$12</f>
        <v>267.72298999999998</v>
      </c>
      <c r="E74" s="35">
        <f>MAE!E$12</f>
        <v>304.10858000000002</v>
      </c>
      <c r="F74" s="35">
        <f>MAE!F$12</f>
        <v>296.29867999999999</v>
      </c>
      <c r="G74" s="35">
        <f>MAE!G$12</f>
        <v>279.82728180614868</v>
      </c>
      <c r="H74" s="35">
        <f>MAE!H$12</f>
        <v>279.79793000000001</v>
      </c>
      <c r="I74" s="35">
        <f>MAE!I$12</f>
        <v>264.00716999999997</v>
      </c>
      <c r="J74" s="35">
        <f>MAE!J$12</f>
        <v>211.43269000000004</v>
      </c>
      <c r="K74" s="35">
        <f>MAE!K$12</f>
        <v>264.73307</v>
      </c>
      <c r="L74" s="35">
        <f>MAE!L$12</f>
        <v>437.66002266445048</v>
      </c>
      <c r="M74" s="35">
        <f>MAE!M$12</f>
        <v>431.62766180811252</v>
      </c>
      <c r="N74" s="35">
        <f>MAE!N$12</f>
        <v>404.6503690958956</v>
      </c>
      <c r="O74" s="35">
        <f>MAE!O$12</f>
        <v>344.03304567251405</v>
      </c>
      <c r="P74" s="35">
        <f>MAE!P$12</f>
        <v>354.37610621988512</v>
      </c>
      <c r="Q74" s="35">
        <f>MAE!Q$12</f>
        <v>346.80640128257357</v>
      </c>
    </row>
    <row r="75" spans="1:17" x14ac:dyDescent="0.25">
      <c r="A75" s="21" t="s">
        <v>51</v>
      </c>
      <c r="B75" s="35">
        <f>TEL!B$12</f>
        <v>47.96016141339355</v>
      </c>
      <c r="C75" s="35">
        <f>TEL!C$12</f>
        <v>74.598479999999995</v>
      </c>
      <c r="D75" s="35">
        <f>TEL!D$12</f>
        <v>66.302220000000005</v>
      </c>
      <c r="E75" s="35">
        <f>TEL!E$12</f>
        <v>63.698169999999998</v>
      </c>
      <c r="F75" s="35">
        <f>TEL!F$12</f>
        <v>62.298789999999997</v>
      </c>
      <c r="G75" s="35">
        <f>TEL!G$12</f>
        <v>48.939237181660971</v>
      </c>
      <c r="H75" s="35">
        <f>TEL!H$12</f>
        <v>38.897759999999998</v>
      </c>
      <c r="I75" s="35">
        <f>TEL!I$12</f>
        <v>35.698890000000006</v>
      </c>
      <c r="J75" s="35">
        <f>TEL!J$12</f>
        <v>42.202500000000001</v>
      </c>
      <c r="K75" s="35">
        <f>TEL!K$12</f>
        <v>28.303660000000001</v>
      </c>
      <c r="L75" s="35">
        <f>TEL!L$12</f>
        <v>31.073948457390934</v>
      </c>
      <c r="M75" s="35">
        <f>TEL!M$12</f>
        <v>25.27032051385817</v>
      </c>
      <c r="N75" s="35">
        <f>TEL!N$12</f>
        <v>20.158350604353721</v>
      </c>
      <c r="O75" s="35">
        <f>TEL!O$12</f>
        <v>19.632741382812195</v>
      </c>
      <c r="P75" s="35">
        <f>TEL!P$12</f>
        <v>21.353233862701671</v>
      </c>
      <c r="Q75" s="35">
        <f>TEL!Q$12</f>
        <v>22.666519534176011</v>
      </c>
    </row>
    <row r="76" spans="1:17" x14ac:dyDescent="0.25">
      <c r="A76" s="21" t="s">
        <v>50</v>
      </c>
      <c r="B76" s="35">
        <f>WWP!B$12</f>
        <v>1084.2139276254056</v>
      </c>
      <c r="C76" s="35">
        <f>WWP!C$12</f>
        <v>589.00251000000003</v>
      </c>
      <c r="D76" s="35">
        <f>WWP!D$12</f>
        <v>654.39580999999998</v>
      </c>
      <c r="E76" s="35">
        <f>WWP!E$12</f>
        <v>667.29696999999999</v>
      </c>
      <c r="F76" s="35">
        <f>WWP!F$12</f>
        <v>653.19983999999999</v>
      </c>
      <c r="G76" s="35">
        <f>WWP!G$12</f>
        <v>656.80379638321756</v>
      </c>
      <c r="H76" s="35">
        <f>WWP!H$12</f>
        <v>664.70713999999998</v>
      </c>
      <c r="I76" s="35">
        <f>WWP!I$12</f>
        <v>644.70002999999997</v>
      </c>
      <c r="J76" s="35">
        <f>WWP!J$12</f>
        <v>592.32949000000008</v>
      </c>
      <c r="K76" s="35">
        <f>WWP!K$12</f>
        <v>539.40091000000007</v>
      </c>
      <c r="L76" s="35">
        <f>WWP!L$12</f>
        <v>586.65828417346984</v>
      </c>
      <c r="M76" s="35">
        <f>WWP!M$12</f>
        <v>531.45920868583516</v>
      </c>
      <c r="N76" s="35">
        <f>WWP!N$12</f>
        <v>507.88266840758655</v>
      </c>
      <c r="O76" s="35">
        <f>WWP!O$12</f>
        <v>541.55874981698548</v>
      </c>
      <c r="P76" s="35">
        <f>WWP!P$12</f>
        <v>525.41278570505483</v>
      </c>
      <c r="Q76" s="35">
        <f>WWP!Q$12</f>
        <v>554.41203242915401</v>
      </c>
    </row>
    <row r="77" spans="1:17" x14ac:dyDescent="0.25">
      <c r="A77" s="47" t="s">
        <v>49</v>
      </c>
      <c r="B77" s="34">
        <f>OIS!B$12</f>
        <v>1443.9366358715736</v>
      </c>
      <c r="C77" s="34">
        <f>OIS!C$12</f>
        <v>1427.91822</v>
      </c>
      <c r="D77" s="34">
        <f>OIS!D$12</f>
        <v>1488.3720200000002</v>
      </c>
      <c r="E77" s="34">
        <f>OIS!E$12</f>
        <v>1463.4649599999998</v>
      </c>
      <c r="F77" s="34">
        <f>OIS!F$12</f>
        <v>1494.4996700000002</v>
      </c>
      <c r="G77" s="34">
        <f>OIS!G$12</f>
        <v>1475.509683411919</v>
      </c>
      <c r="H77" s="34">
        <f>OIS!H$12</f>
        <v>1406.5021399999996</v>
      </c>
      <c r="I77" s="34">
        <f>OIS!I$12</f>
        <v>1429.50451</v>
      </c>
      <c r="J77" s="34">
        <f>OIS!J$12</f>
        <v>1462.5246800000004</v>
      </c>
      <c r="K77" s="34">
        <f>OIS!K$12</f>
        <v>1400.30242</v>
      </c>
      <c r="L77" s="34">
        <f>OIS!L$12</f>
        <v>1379.8764260614548</v>
      </c>
      <c r="M77" s="34">
        <f>OIS!M$12</f>
        <v>1273.8856277402131</v>
      </c>
      <c r="N77" s="34">
        <f>OIS!N$12</f>
        <v>1385.5766214054324</v>
      </c>
      <c r="O77" s="34">
        <f>OIS!O$12</f>
        <v>1339.9722539844195</v>
      </c>
      <c r="P77" s="34">
        <f>OIS!P$12</f>
        <v>1268.835931306327</v>
      </c>
      <c r="Q77" s="34">
        <f>OIS!Q$12</f>
        <v>1355.3604004900615</v>
      </c>
    </row>
    <row r="78" spans="1:17" x14ac:dyDescent="0.25">
      <c r="A78" s="40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</row>
    <row r="79" spans="1:17" x14ac:dyDescent="0.25">
      <c r="A79" s="31" t="s">
        <v>70</v>
      </c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</row>
    <row r="80" spans="1:17" x14ac:dyDescent="0.25">
      <c r="A80" s="50" t="s">
        <v>69</v>
      </c>
      <c r="B80" s="38">
        <v>2964.5754732748101</v>
      </c>
      <c r="C80" s="38">
        <v>3108.6969399999998</v>
      </c>
      <c r="D80" s="38">
        <v>3322.51199</v>
      </c>
      <c r="E80" s="38">
        <v>2375.8919499999997</v>
      </c>
      <c r="F80" s="38">
        <v>2377.9509499999999</v>
      </c>
      <c r="G80" s="38">
        <v>2260.413639401781</v>
      </c>
      <c r="H80" s="38">
        <v>2208.2682500000001</v>
      </c>
      <c r="I80" s="38">
        <v>2247.5808999999999</v>
      </c>
      <c r="J80" s="38">
        <v>2135.7927099999997</v>
      </c>
      <c r="K80" s="38">
        <v>1703.17073</v>
      </c>
      <c r="L80" s="38">
        <v>2054.2833020580656</v>
      </c>
      <c r="M80" s="38">
        <v>1880.0105913966454</v>
      </c>
      <c r="N80" s="38">
        <v>1799.2985720462384</v>
      </c>
      <c r="O80" s="38">
        <v>2043.1122760223232</v>
      </c>
      <c r="P80" s="38">
        <v>1945.5173140332188</v>
      </c>
      <c r="Q80" s="38">
        <v>1739.2294435908548</v>
      </c>
    </row>
    <row r="81" spans="1:17" x14ac:dyDescent="0.25">
      <c r="A81" s="55" t="s">
        <v>33</v>
      </c>
      <c r="B81" s="54">
        <v>14.283177283908344</v>
      </c>
      <c r="C81" s="54">
        <v>14.298740000000066</v>
      </c>
      <c r="D81" s="54">
        <v>14.998739999999998</v>
      </c>
      <c r="E81" s="54">
        <v>14.301090000000045</v>
      </c>
      <c r="F81" s="54">
        <v>17.001139999999964</v>
      </c>
      <c r="G81" s="54">
        <v>16.336775939484596</v>
      </c>
      <c r="H81" s="54">
        <v>14.999429999999961</v>
      </c>
      <c r="I81" s="54">
        <v>21.101410000000101</v>
      </c>
      <c r="J81" s="54">
        <v>18.399509999999964</v>
      </c>
      <c r="K81" s="54">
        <v>11.598189999999988</v>
      </c>
      <c r="L81" s="54">
        <v>15.668097303131844</v>
      </c>
      <c r="M81" s="54">
        <v>14.975902279295383</v>
      </c>
      <c r="N81" s="54">
        <v>12.945621356943207</v>
      </c>
      <c r="O81" s="54">
        <v>14.282984618324299</v>
      </c>
      <c r="P81" s="54">
        <v>14.975667903527892</v>
      </c>
      <c r="Q81" s="54">
        <v>12.94485206070874</v>
      </c>
    </row>
    <row r="82" spans="1:17" x14ac:dyDescent="0.25">
      <c r="A82" s="52" t="s">
        <v>32</v>
      </c>
      <c r="B82" s="51">
        <v>2950.2922959909019</v>
      </c>
      <c r="C82" s="51">
        <v>3094.3981999999996</v>
      </c>
      <c r="D82" s="51">
        <v>3307.51325</v>
      </c>
      <c r="E82" s="51">
        <v>2361.5908599999998</v>
      </c>
      <c r="F82" s="51">
        <v>2360.9498100000001</v>
      </c>
      <c r="G82" s="51">
        <v>2244.0768634622964</v>
      </c>
      <c r="H82" s="51">
        <v>2193.2688200000002</v>
      </c>
      <c r="I82" s="51">
        <v>2226.4794899999997</v>
      </c>
      <c r="J82" s="51">
        <v>2117.3932</v>
      </c>
      <c r="K82" s="51">
        <v>1586.6426200000001</v>
      </c>
      <c r="L82" s="51">
        <v>1931.3261870765668</v>
      </c>
      <c r="M82" s="51">
        <v>1768.3496080793448</v>
      </c>
      <c r="N82" s="51">
        <v>1690.5513314997013</v>
      </c>
      <c r="O82" s="51">
        <v>1934.9362351674897</v>
      </c>
      <c r="P82" s="51">
        <v>1839.5668162785989</v>
      </c>
      <c r="Q82" s="51">
        <v>1628.3556183614241</v>
      </c>
    </row>
    <row r="83" spans="1:17" x14ac:dyDescent="0.25">
      <c r="A83" s="53" t="s">
        <v>31</v>
      </c>
      <c r="B83" s="51">
        <v>15.381703625763656</v>
      </c>
      <c r="C83" s="51">
        <v>226.99968000000001</v>
      </c>
      <c r="D83" s="51">
        <v>314.49898999999999</v>
      </c>
      <c r="E83" s="51">
        <v>282.60080999999997</v>
      </c>
      <c r="F83" s="51">
        <v>280.19367</v>
      </c>
      <c r="G83" s="51">
        <v>373.6027515047283</v>
      </c>
      <c r="H83" s="51">
        <v>401.99405999999999</v>
      </c>
      <c r="I83" s="51">
        <v>425.60336000000001</v>
      </c>
      <c r="J83" s="51">
        <v>386.60545000000002</v>
      </c>
      <c r="K83" s="51">
        <v>347.59702999999996</v>
      </c>
      <c r="L83" s="51">
        <v>394.88349890232121</v>
      </c>
      <c r="M83" s="51">
        <v>419.70077117967173</v>
      </c>
      <c r="N83" s="51">
        <v>405.51229416115751</v>
      </c>
      <c r="O83" s="51">
        <v>365.33795781694079</v>
      </c>
      <c r="P83" s="51">
        <v>404.34221840068722</v>
      </c>
      <c r="Q83" s="51">
        <v>310.92958822967398</v>
      </c>
    </row>
    <row r="84" spans="1:17" x14ac:dyDescent="0.25">
      <c r="A84" s="53" t="s">
        <v>30</v>
      </c>
      <c r="B84" s="51">
        <v>452.65959618905919</v>
      </c>
      <c r="C84" s="51">
        <v>526.29206999999997</v>
      </c>
      <c r="D84" s="51">
        <v>663.58438999999998</v>
      </c>
      <c r="E84" s="51">
        <v>380.14578999999998</v>
      </c>
      <c r="F84" s="51">
        <v>415.29067000000003</v>
      </c>
      <c r="G84" s="51">
        <v>561.43124775253909</v>
      </c>
      <c r="H84" s="51">
        <v>631.6921900000001</v>
      </c>
      <c r="I84" s="51">
        <v>688.91592999999989</v>
      </c>
      <c r="J84" s="51">
        <v>628.43775000000005</v>
      </c>
      <c r="K84" s="51">
        <v>307.60390000000001</v>
      </c>
      <c r="L84" s="51">
        <v>547.14488947832137</v>
      </c>
      <c r="M84" s="51">
        <v>632.84994788212805</v>
      </c>
      <c r="N84" s="51">
        <v>524.07593077369006</v>
      </c>
      <c r="O84" s="51">
        <v>772.37862347990949</v>
      </c>
      <c r="P84" s="51">
        <v>683.38590667395101</v>
      </c>
      <c r="Q84" s="51">
        <v>629.54984784456121</v>
      </c>
    </row>
    <row r="85" spans="1:17" x14ac:dyDescent="0.25">
      <c r="A85" s="53" t="s">
        <v>68</v>
      </c>
      <c r="B85" s="51">
        <v>0</v>
      </c>
      <c r="C85" s="51">
        <v>0</v>
      </c>
      <c r="D85" s="51">
        <v>0</v>
      </c>
      <c r="E85" s="51">
        <v>0</v>
      </c>
      <c r="F85" s="51">
        <v>0</v>
      </c>
      <c r="G85" s="51">
        <v>0</v>
      </c>
      <c r="H85" s="51">
        <v>0</v>
      </c>
      <c r="I85" s="51">
        <v>0</v>
      </c>
      <c r="J85" s="51">
        <v>0</v>
      </c>
      <c r="K85" s="51">
        <v>0</v>
      </c>
      <c r="L85" s="51">
        <v>0</v>
      </c>
      <c r="M85" s="51">
        <v>0</v>
      </c>
      <c r="N85" s="51">
        <v>0</v>
      </c>
      <c r="O85" s="51">
        <v>0</v>
      </c>
      <c r="P85" s="51">
        <v>0</v>
      </c>
      <c r="Q85" s="51">
        <v>0</v>
      </c>
    </row>
    <row r="86" spans="1:17" x14ac:dyDescent="0.25">
      <c r="A86" s="53" t="s">
        <v>29</v>
      </c>
      <c r="B86" s="51">
        <v>34.393796097342374</v>
      </c>
      <c r="C86" s="51">
        <v>60.198270000000093</v>
      </c>
      <c r="D86" s="51">
        <v>70.697200000000066</v>
      </c>
      <c r="E86" s="51">
        <v>50.599350000000072</v>
      </c>
      <c r="F86" s="51">
        <v>21.000110000000063</v>
      </c>
      <c r="G86" s="51">
        <v>0</v>
      </c>
      <c r="H86" s="51">
        <v>0</v>
      </c>
      <c r="I86" s="51">
        <v>0</v>
      </c>
      <c r="J86" s="51">
        <v>0</v>
      </c>
      <c r="K86" s="51">
        <v>0</v>
      </c>
      <c r="L86" s="51">
        <v>0</v>
      </c>
      <c r="M86" s="51">
        <v>0</v>
      </c>
      <c r="N86" s="51">
        <v>0</v>
      </c>
      <c r="O86" s="51">
        <v>0</v>
      </c>
      <c r="P86" s="51">
        <v>0</v>
      </c>
      <c r="Q86" s="51">
        <v>0</v>
      </c>
    </row>
    <row r="87" spans="1:17" x14ac:dyDescent="0.25">
      <c r="A87" s="53" t="s">
        <v>28</v>
      </c>
      <c r="B87" s="51">
        <f t="shared" ref="B87:Q87" si="5">IF(ABS(B82-B83-B84-B85-B86-B88)&lt;0.0000001,0,B82-B83-B84-B85-B86-B88)</f>
        <v>641.32376398476845</v>
      </c>
      <c r="C87" s="51">
        <f t="shared" si="5"/>
        <v>608.90438999999947</v>
      </c>
      <c r="D87" s="51">
        <f t="shared" si="5"/>
        <v>703.43668000000002</v>
      </c>
      <c r="E87" s="51">
        <f t="shared" si="5"/>
        <v>624.64604999999983</v>
      </c>
      <c r="F87" s="51">
        <f t="shared" si="5"/>
        <v>754.28557999999975</v>
      </c>
      <c r="G87" s="51">
        <f t="shared" si="5"/>
        <v>669.03131461750468</v>
      </c>
      <c r="H87" s="51">
        <f t="shared" si="5"/>
        <v>672.98915</v>
      </c>
      <c r="I87" s="51">
        <f t="shared" si="5"/>
        <v>703.15594999999973</v>
      </c>
      <c r="J87" s="51">
        <f t="shared" si="5"/>
        <v>754.53542999999991</v>
      </c>
      <c r="K87" s="51">
        <f t="shared" si="5"/>
        <v>510.04545000000007</v>
      </c>
      <c r="L87" s="51">
        <f t="shared" si="5"/>
        <v>469.09240432059516</v>
      </c>
      <c r="M87" s="51">
        <f t="shared" si="5"/>
        <v>399.47081011954896</v>
      </c>
      <c r="N87" s="51">
        <f t="shared" si="5"/>
        <v>382.63142980262239</v>
      </c>
      <c r="O87" s="51">
        <f t="shared" si="5"/>
        <v>418.88738271646264</v>
      </c>
      <c r="P87" s="51">
        <f t="shared" si="5"/>
        <v>413.44207863470109</v>
      </c>
      <c r="Q87" s="51">
        <f t="shared" si="5"/>
        <v>436.70583739371398</v>
      </c>
    </row>
    <row r="88" spans="1:17" x14ac:dyDescent="0.25">
      <c r="A88" s="53" t="s">
        <v>67</v>
      </c>
      <c r="B88" s="51">
        <v>1806.5334360939678</v>
      </c>
      <c r="C88" s="51">
        <v>1672.00379</v>
      </c>
      <c r="D88" s="51">
        <v>1555.2959899999998</v>
      </c>
      <c r="E88" s="51">
        <v>1023.5988600000001</v>
      </c>
      <c r="F88" s="51">
        <v>890.17977999999994</v>
      </c>
      <c r="G88" s="51">
        <v>640.01154958752431</v>
      </c>
      <c r="H88" s="51">
        <v>486.59342000000004</v>
      </c>
      <c r="I88" s="51">
        <v>408.80425000000002</v>
      </c>
      <c r="J88" s="51">
        <v>347.81457</v>
      </c>
      <c r="K88" s="51">
        <v>421.39624000000003</v>
      </c>
      <c r="L88" s="51">
        <v>520.20539437532909</v>
      </c>
      <c r="M88" s="51">
        <v>316.32807889799591</v>
      </c>
      <c r="N88" s="51">
        <v>378.33167676223127</v>
      </c>
      <c r="O88" s="51">
        <v>378.33227115417674</v>
      </c>
      <c r="P88" s="51">
        <v>338.39661256925962</v>
      </c>
      <c r="Q88" s="51">
        <v>251.170344893475</v>
      </c>
    </row>
    <row r="89" spans="1:17" x14ac:dyDescent="0.25">
      <c r="A89" s="52" t="s">
        <v>27</v>
      </c>
      <c r="B89" s="51">
        <v>0</v>
      </c>
      <c r="C89" s="51">
        <v>0</v>
      </c>
      <c r="D89" s="51">
        <v>0</v>
      </c>
      <c r="E89" s="51">
        <v>0</v>
      </c>
      <c r="F89" s="51">
        <v>0</v>
      </c>
      <c r="G89" s="51">
        <v>0</v>
      </c>
      <c r="H89" s="51">
        <v>0</v>
      </c>
      <c r="I89" s="51">
        <v>0</v>
      </c>
      <c r="J89" s="51">
        <v>0</v>
      </c>
      <c r="K89" s="51">
        <v>104.9299200000001</v>
      </c>
      <c r="L89" s="51">
        <v>107.28901767836703</v>
      </c>
      <c r="M89" s="51">
        <v>96.685081038005251</v>
      </c>
      <c r="N89" s="51">
        <v>95.801619189593907</v>
      </c>
      <c r="O89" s="51">
        <v>93.89305623650921</v>
      </c>
      <c r="P89" s="51">
        <v>90.974829851091897</v>
      </c>
      <c r="Q89" s="51">
        <v>97.928973168722052</v>
      </c>
    </row>
    <row r="90" spans="1:17" x14ac:dyDescent="0.25">
      <c r="A90" s="53" t="s">
        <v>66</v>
      </c>
      <c r="B90" s="51">
        <v>0</v>
      </c>
      <c r="C90" s="51">
        <v>0</v>
      </c>
      <c r="D90" s="51">
        <v>0</v>
      </c>
      <c r="E90" s="51">
        <v>0</v>
      </c>
      <c r="F90" s="51">
        <v>0</v>
      </c>
      <c r="G90" s="51">
        <v>0</v>
      </c>
      <c r="H90" s="51">
        <v>0</v>
      </c>
      <c r="I90" s="51">
        <v>0</v>
      </c>
      <c r="J90" s="51">
        <v>0</v>
      </c>
      <c r="K90" s="51">
        <v>104.9299200000001</v>
      </c>
      <c r="L90" s="51">
        <v>107.28901767836703</v>
      </c>
      <c r="M90" s="51">
        <v>96.685081038005251</v>
      </c>
      <c r="N90" s="51">
        <v>95.801619189593907</v>
      </c>
      <c r="O90" s="51">
        <v>93.89305623650921</v>
      </c>
      <c r="P90" s="51">
        <v>90.974829851091897</v>
      </c>
      <c r="Q90" s="51">
        <v>97.928973168722052</v>
      </c>
    </row>
    <row r="91" spans="1:17" x14ac:dyDescent="0.25">
      <c r="A91" s="53" t="s">
        <v>25</v>
      </c>
      <c r="B91" s="51">
        <v>0</v>
      </c>
      <c r="C91" s="51">
        <v>0</v>
      </c>
      <c r="D91" s="51">
        <v>0</v>
      </c>
      <c r="E91" s="51">
        <v>0</v>
      </c>
      <c r="F91" s="51">
        <v>0</v>
      </c>
      <c r="G91" s="51">
        <v>0</v>
      </c>
      <c r="H91" s="51">
        <v>0</v>
      </c>
      <c r="I91" s="51">
        <v>0</v>
      </c>
      <c r="J91" s="51">
        <v>0</v>
      </c>
      <c r="K91" s="51">
        <v>0</v>
      </c>
      <c r="L91" s="51">
        <v>0</v>
      </c>
      <c r="M91" s="51">
        <v>0</v>
      </c>
      <c r="N91" s="51">
        <v>0</v>
      </c>
      <c r="O91" s="51">
        <v>0</v>
      </c>
      <c r="P91" s="51">
        <v>0</v>
      </c>
      <c r="Q91" s="51">
        <v>0</v>
      </c>
    </row>
    <row r="92" spans="1:17" x14ac:dyDescent="0.25">
      <c r="A92" s="52" t="s">
        <v>24</v>
      </c>
      <c r="B92" s="51">
        <v>0</v>
      </c>
      <c r="C92" s="51">
        <v>0</v>
      </c>
      <c r="D92" s="51">
        <v>0</v>
      </c>
      <c r="E92" s="51">
        <v>0</v>
      </c>
      <c r="F92" s="51">
        <v>0</v>
      </c>
      <c r="G92" s="51">
        <v>0</v>
      </c>
      <c r="H92" s="51">
        <v>0</v>
      </c>
      <c r="I92" s="51">
        <v>0</v>
      </c>
      <c r="J92" s="51">
        <v>0</v>
      </c>
      <c r="K92" s="51">
        <v>0</v>
      </c>
      <c r="L92" s="51">
        <v>0</v>
      </c>
      <c r="M92" s="51">
        <v>0</v>
      </c>
      <c r="N92" s="51">
        <v>0</v>
      </c>
      <c r="O92" s="51">
        <v>0</v>
      </c>
      <c r="P92" s="51">
        <v>0</v>
      </c>
      <c r="Q92" s="51">
        <v>0</v>
      </c>
    </row>
    <row r="93" spans="1:17" x14ac:dyDescent="0.25">
      <c r="A93" s="50" t="s">
        <v>65</v>
      </c>
      <c r="B93" s="38">
        <f t="shared" ref="B93:Q93" si="6">SUM(B94:B95)</f>
        <v>2964.5754732748101</v>
      </c>
      <c r="C93" s="38">
        <f t="shared" si="6"/>
        <v>3108.6969399999998</v>
      </c>
      <c r="D93" s="38">
        <f t="shared" si="6"/>
        <v>3322.51199</v>
      </c>
      <c r="E93" s="38">
        <f t="shared" si="6"/>
        <v>2375.8919499999997</v>
      </c>
      <c r="F93" s="38">
        <f t="shared" si="6"/>
        <v>2377.9509499999999</v>
      </c>
      <c r="G93" s="38">
        <f t="shared" si="6"/>
        <v>2260.413639401781</v>
      </c>
      <c r="H93" s="38">
        <f t="shared" si="6"/>
        <v>2208.2682500000001</v>
      </c>
      <c r="I93" s="38">
        <f t="shared" si="6"/>
        <v>2247.5808999999999</v>
      </c>
      <c r="J93" s="38">
        <f t="shared" si="6"/>
        <v>2135.7927099999997</v>
      </c>
      <c r="K93" s="38">
        <f t="shared" si="6"/>
        <v>1703.17073</v>
      </c>
      <c r="L93" s="38">
        <f t="shared" si="6"/>
        <v>2054.2833020580656</v>
      </c>
      <c r="M93" s="38">
        <f t="shared" si="6"/>
        <v>1880.0105913966454</v>
      </c>
      <c r="N93" s="38">
        <f t="shared" si="6"/>
        <v>1799.2985720462384</v>
      </c>
      <c r="O93" s="38">
        <f t="shared" si="6"/>
        <v>2043.1122760223232</v>
      </c>
      <c r="P93" s="38">
        <f t="shared" si="6"/>
        <v>1945.5173140332188</v>
      </c>
      <c r="Q93" s="38">
        <f t="shared" si="6"/>
        <v>1739.2294435908548</v>
      </c>
    </row>
    <row r="94" spans="1:17" x14ac:dyDescent="0.25">
      <c r="A94" s="49" t="s">
        <v>41</v>
      </c>
      <c r="B94" s="48">
        <f>CHI!B57</f>
        <v>2308.9685320061326</v>
      </c>
      <c r="C94" s="48">
        <f>CHI!C57</f>
        <v>2485.4938099999999</v>
      </c>
      <c r="D94" s="48">
        <f>CHI!D57</f>
        <v>2604.0765699999997</v>
      </c>
      <c r="E94" s="48">
        <f>CHI!E57</f>
        <v>1736.94481</v>
      </c>
      <c r="F94" s="48">
        <f>CHI!F57</f>
        <v>1606.6642299999999</v>
      </c>
      <c r="G94" s="48">
        <f>CHI!G57</f>
        <v>1575.0455488447917</v>
      </c>
      <c r="H94" s="48">
        <f>CHI!H57</f>
        <v>1520.2796700000004</v>
      </c>
      <c r="I94" s="48">
        <f>CHI!I57</f>
        <v>1523.3235399999999</v>
      </c>
      <c r="J94" s="48">
        <f>CHI!J57</f>
        <v>1362.8577700000001</v>
      </c>
      <c r="K94" s="48">
        <f>CHI!K57</f>
        <v>1181.52709</v>
      </c>
      <c r="L94" s="48">
        <f>CHI!L57</f>
        <v>1569.5228004343389</v>
      </c>
      <c r="M94" s="48">
        <f>CHI!M57</f>
        <v>1465.5638789978011</v>
      </c>
      <c r="N94" s="48">
        <f>CHI!N57</f>
        <v>1403.7215208866728</v>
      </c>
      <c r="O94" s="48">
        <f>CHI!O57</f>
        <v>1609.9419086875362</v>
      </c>
      <c r="P94" s="48">
        <f>CHI!P57</f>
        <v>1517.0995674949897</v>
      </c>
      <c r="Q94" s="48">
        <f>CHI!Q57</f>
        <v>1289.5787541364323</v>
      </c>
    </row>
    <row r="95" spans="1:17" x14ac:dyDescent="0.25">
      <c r="A95" s="47" t="s">
        <v>64</v>
      </c>
      <c r="B95" s="34">
        <v>655.60694126867747</v>
      </c>
      <c r="C95" s="34">
        <v>623.20312999999987</v>
      </c>
      <c r="D95" s="34">
        <v>718.43542000000025</v>
      </c>
      <c r="E95" s="34">
        <v>638.94713999999976</v>
      </c>
      <c r="F95" s="34">
        <v>771.28672000000006</v>
      </c>
      <c r="G95" s="34">
        <v>685.36809055698927</v>
      </c>
      <c r="H95" s="34">
        <v>687.98857999999973</v>
      </c>
      <c r="I95" s="34">
        <v>724.25736000000006</v>
      </c>
      <c r="J95" s="34">
        <v>772.93493999999964</v>
      </c>
      <c r="K95" s="34">
        <v>521.64364</v>
      </c>
      <c r="L95" s="34">
        <v>484.76050162372667</v>
      </c>
      <c r="M95" s="34">
        <v>414.44671239884428</v>
      </c>
      <c r="N95" s="34">
        <v>395.5770511595656</v>
      </c>
      <c r="O95" s="34">
        <v>433.17036733478699</v>
      </c>
      <c r="P95" s="34">
        <v>428.41774653822904</v>
      </c>
      <c r="Q95" s="34">
        <v>449.65068945442249</v>
      </c>
    </row>
    <row r="96" spans="1:17" x14ac:dyDescent="0.25">
      <c r="A96" s="40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</row>
    <row r="97" spans="1:17" x14ac:dyDescent="0.25">
      <c r="A97" s="31" t="s">
        <v>63</v>
      </c>
      <c r="B97" s="46">
        <f t="shared" ref="B97:Q97" si="7">SUM(B98,B101,B107,B111,B115,B119:B125)</f>
        <v>14974.061726770691</v>
      </c>
      <c r="C97" s="46">
        <f t="shared" si="7"/>
        <v>14810.921543997949</v>
      </c>
      <c r="D97" s="46">
        <f t="shared" si="7"/>
        <v>15714.182942174066</v>
      </c>
      <c r="E97" s="46">
        <f t="shared" si="7"/>
        <v>16719.362921909</v>
      </c>
      <c r="F97" s="46">
        <f t="shared" si="7"/>
        <v>17148.474520610514</v>
      </c>
      <c r="G97" s="46">
        <f t="shared" si="7"/>
        <v>16565.713316262223</v>
      </c>
      <c r="H97" s="46">
        <f t="shared" si="7"/>
        <v>15596.005677743773</v>
      </c>
      <c r="I97" s="46">
        <f t="shared" si="7"/>
        <v>15457.327688799072</v>
      </c>
      <c r="J97" s="46">
        <f t="shared" si="7"/>
        <v>14394.385478051596</v>
      </c>
      <c r="K97" s="46">
        <f t="shared" si="7"/>
        <v>10569.259987374844</v>
      </c>
      <c r="L97" s="46">
        <f t="shared" si="7"/>
        <v>13799.762301604558</v>
      </c>
      <c r="M97" s="46">
        <f t="shared" si="7"/>
        <v>13526.115577940518</v>
      </c>
      <c r="N97" s="46">
        <f t="shared" si="7"/>
        <v>12855.101173420237</v>
      </c>
      <c r="O97" s="46">
        <f t="shared" si="7"/>
        <v>12106.473771069301</v>
      </c>
      <c r="P97" s="46">
        <f t="shared" si="7"/>
        <v>11840.591793870581</v>
      </c>
      <c r="Q97" s="46">
        <f t="shared" si="7"/>
        <v>12370.12452403214</v>
      </c>
    </row>
    <row r="98" spans="1:17" x14ac:dyDescent="0.25">
      <c r="A98" s="29" t="s">
        <v>13</v>
      </c>
      <c r="B98" s="45">
        <f>ISI!B$53</f>
        <v>6014.6976409658118</v>
      </c>
      <c r="C98" s="45">
        <f>ISI!C$53</f>
        <v>6453.499364987737</v>
      </c>
      <c r="D98" s="45">
        <f>ISI!D$53</f>
        <v>7137.1197226090208</v>
      </c>
      <c r="E98" s="45">
        <f>ISI!E$53</f>
        <v>7428.4085405371316</v>
      </c>
      <c r="F98" s="45">
        <f>ISI!F$53</f>
        <v>7608.0042035631568</v>
      </c>
      <c r="G98" s="45">
        <f>ISI!G$53</f>
        <v>7329.1172777409593</v>
      </c>
      <c r="H98" s="45">
        <f>ISI!H$53</f>
        <v>6388.0818157225995</v>
      </c>
      <c r="I98" s="45">
        <f>ISI!I$53</f>
        <v>6771.764330340352</v>
      </c>
      <c r="J98" s="45">
        <f>ISI!J$53</f>
        <v>6391.529302338603</v>
      </c>
      <c r="K98" s="45">
        <f>ISI!K$53</f>
        <v>3592.575624910181</v>
      </c>
      <c r="L98" s="45">
        <f>ISI!L$53</f>
        <v>6238.097402051787</v>
      </c>
      <c r="M98" s="45">
        <f>ISI!M$53</f>
        <v>5937.370234432894</v>
      </c>
      <c r="N98" s="45">
        <f>ISI!N$53</f>
        <v>5272.1150991141803</v>
      </c>
      <c r="O98" s="45">
        <f>ISI!O$53</f>
        <v>5424.5155284579196</v>
      </c>
      <c r="P98" s="45">
        <f>ISI!P$53</f>
        <v>5351.9111352192376</v>
      </c>
      <c r="Q98" s="45">
        <f>ISI!Q$53</f>
        <v>5413.7652865114478</v>
      </c>
    </row>
    <row r="99" spans="1:17" x14ac:dyDescent="0.25">
      <c r="A99" s="21" t="s">
        <v>46</v>
      </c>
      <c r="B99" s="35">
        <f>ISI!B$54</f>
        <v>5810.617810371381</v>
      </c>
      <c r="C99" s="35">
        <f>ISI!C$54</f>
        <v>6266.1802920219643</v>
      </c>
      <c r="D99" s="35">
        <f>ISI!D$54</f>
        <v>6927.7430500156343</v>
      </c>
      <c r="E99" s="35">
        <f>ISI!E$54</f>
        <v>7230.2178212716635</v>
      </c>
      <c r="F99" s="35">
        <f>ISI!F$54</f>
        <v>7406.1888625403526</v>
      </c>
      <c r="G99" s="35">
        <f>ISI!G$54</f>
        <v>7140.3259579480282</v>
      </c>
      <c r="H99" s="35">
        <f>ISI!H$54</f>
        <v>6194.3787274905244</v>
      </c>
      <c r="I99" s="35">
        <f>ISI!I$54</f>
        <v>6570.1507144461866</v>
      </c>
      <c r="J99" s="35">
        <f>ISI!J$54</f>
        <v>6207.6229425060201</v>
      </c>
      <c r="K99" s="35">
        <f>ISI!K$54</f>
        <v>3487.4972567353652</v>
      </c>
      <c r="L99" s="35">
        <f>ISI!L$54</f>
        <v>6077.7967761933596</v>
      </c>
      <c r="M99" s="35">
        <f>ISI!M$54</f>
        <v>5765.5052175652054</v>
      </c>
      <c r="N99" s="35">
        <f>ISI!N$54</f>
        <v>5127.1640618869251</v>
      </c>
      <c r="O99" s="35">
        <f>ISI!O$54</f>
        <v>5281.2364386475101</v>
      </c>
      <c r="P99" s="35">
        <f>ISI!P$54</f>
        <v>5206.7592059290546</v>
      </c>
      <c r="Q99" s="35">
        <f>ISI!Q$54</f>
        <v>5278.8697921876583</v>
      </c>
    </row>
    <row r="100" spans="1:17" x14ac:dyDescent="0.25">
      <c r="A100" s="21" t="s">
        <v>45</v>
      </c>
      <c r="B100" s="35">
        <f>ISI!B$55</f>
        <v>204.07983059443043</v>
      </c>
      <c r="C100" s="35">
        <f>ISI!C$55</f>
        <v>187.3190729657729</v>
      </c>
      <c r="D100" s="35">
        <f>ISI!D$55</f>
        <v>209.37667259338608</v>
      </c>
      <c r="E100" s="35">
        <f>ISI!E$55</f>
        <v>198.19071926546815</v>
      </c>
      <c r="F100" s="35">
        <f>ISI!F$55</f>
        <v>201.81534102280435</v>
      </c>
      <c r="G100" s="35">
        <f>ISI!G$55</f>
        <v>188.79131979293066</v>
      </c>
      <c r="H100" s="35">
        <f>ISI!H$55</f>
        <v>193.70308823207463</v>
      </c>
      <c r="I100" s="35">
        <f>ISI!I$55</f>
        <v>201.61361589416546</v>
      </c>
      <c r="J100" s="35">
        <f>ISI!J$55</f>
        <v>183.90635983258289</v>
      </c>
      <c r="K100" s="35">
        <f>ISI!K$55</f>
        <v>105.07836817481588</v>
      </c>
      <c r="L100" s="35">
        <f>ISI!L$55</f>
        <v>160.30062585842714</v>
      </c>
      <c r="M100" s="35">
        <f>ISI!M$55</f>
        <v>171.86501686768815</v>
      </c>
      <c r="N100" s="35">
        <f>ISI!N$55</f>
        <v>144.95103722725514</v>
      </c>
      <c r="O100" s="35">
        <f>ISI!O$55</f>
        <v>143.2790898104094</v>
      </c>
      <c r="P100" s="35">
        <f>ISI!P$55</f>
        <v>145.1519292901834</v>
      </c>
      <c r="Q100" s="35">
        <f>ISI!Q$55</f>
        <v>134.89549432378922</v>
      </c>
    </row>
    <row r="101" spans="1:17" x14ac:dyDescent="0.25">
      <c r="A101" s="23" t="s">
        <v>12</v>
      </c>
      <c r="B101" s="37">
        <f>NFM!B$72</f>
        <v>690.20626683784383</v>
      </c>
      <c r="C101" s="37">
        <f>NFM!C$72</f>
        <v>627.43490680586001</v>
      </c>
      <c r="D101" s="37">
        <f>NFM!D$72</f>
        <v>618.98148220727194</v>
      </c>
      <c r="E101" s="37">
        <f>NFM!E$72</f>
        <v>605.57412432377589</v>
      </c>
      <c r="F101" s="37">
        <f>NFM!F$72</f>
        <v>594.35681153657993</v>
      </c>
      <c r="G101" s="37">
        <f>NFM!G$72</f>
        <v>586.1871224220007</v>
      </c>
      <c r="H101" s="37">
        <f>NFM!H$72</f>
        <v>562.10510525141217</v>
      </c>
      <c r="I101" s="37">
        <f>NFM!I$72</f>
        <v>590.56139161306783</v>
      </c>
      <c r="J101" s="37">
        <f>NFM!J$72</f>
        <v>642.10582957123199</v>
      </c>
      <c r="K101" s="37">
        <f>NFM!K$72</f>
        <v>591.16893769751596</v>
      </c>
      <c r="L101" s="37">
        <f>NFM!L$72</f>
        <v>614.50455163379513</v>
      </c>
      <c r="M101" s="37">
        <f>NFM!M$72</f>
        <v>626.10917686697485</v>
      </c>
      <c r="N101" s="37">
        <f>NFM!N$72</f>
        <v>710.77631377189277</v>
      </c>
      <c r="O101" s="37">
        <f>NFM!O$72</f>
        <v>696.34542296649772</v>
      </c>
      <c r="P101" s="37">
        <f>NFM!P$72</f>
        <v>655.20187651417825</v>
      </c>
      <c r="Q101" s="37">
        <f>NFM!Q$72</f>
        <v>666.01788010272992</v>
      </c>
    </row>
    <row r="102" spans="1:17" x14ac:dyDescent="0.25">
      <c r="A102" s="21" t="s">
        <v>44</v>
      </c>
      <c r="B102" s="35">
        <f>NFM!B$73</f>
        <v>0</v>
      </c>
      <c r="C102" s="35">
        <f>NFM!C$73</f>
        <v>0</v>
      </c>
      <c r="D102" s="35">
        <f>NFM!D$73</f>
        <v>0</v>
      </c>
      <c r="E102" s="35">
        <f>NFM!E$73</f>
        <v>0</v>
      </c>
      <c r="F102" s="35">
        <f>NFM!F$73</f>
        <v>0</v>
      </c>
      <c r="G102" s="35">
        <f>NFM!G$73</f>
        <v>0</v>
      </c>
      <c r="H102" s="35">
        <f>NFM!H$73</f>
        <v>0</v>
      </c>
      <c r="I102" s="35">
        <f>NFM!I$73</f>
        <v>0</v>
      </c>
      <c r="J102" s="35">
        <f>NFM!J$73</f>
        <v>0</v>
      </c>
      <c r="K102" s="35">
        <f>NFM!K$73</f>
        <v>0</v>
      </c>
      <c r="L102" s="35">
        <f>NFM!L$73</f>
        <v>0</v>
      </c>
      <c r="M102" s="35">
        <f>NFM!M$73</f>
        <v>0</v>
      </c>
      <c r="N102" s="35">
        <f>NFM!N$73</f>
        <v>0</v>
      </c>
      <c r="O102" s="35">
        <f>NFM!O$73</f>
        <v>0</v>
      </c>
      <c r="P102" s="35">
        <f>NFM!P$73</f>
        <v>0</v>
      </c>
      <c r="Q102" s="35">
        <f>NFM!Q$73</f>
        <v>0</v>
      </c>
    </row>
    <row r="103" spans="1:17" x14ac:dyDescent="0.25">
      <c r="A103" s="21" t="s">
        <v>59</v>
      </c>
      <c r="B103" s="35">
        <f>NFM!B$74</f>
        <v>198.15313998515805</v>
      </c>
      <c r="C103" s="35">
        <f>NFM!C$74</f>
        <v>184.71733070501739</v>
      </c>
      <c r="D103" s="35">
        <f>NFM!D$74</f>
        <v>179.1513189782776</v>
      </c>
      <c r="E103" s="35">
        <f>NFM!E$74</f>
        <v>179.01327767668786</v>
      </c>
      <c r="F103" s="35">
        <f>NFM!F$74</f>
        <v>173.03146008935536</v>
      </c>
      <c r="G103" s="35">
        <f>NFM!G$74</f>
        <v>176.37596352069693</v>
      </c>
      <c r="H103" s="35">
        <f>NFM!H$74</f>
        <v>176.95218970192204</v>
      </c>
      <c r="I103" s="35">
        <f>NFM!I$74</f>
        <v>176.04046348593238</v>
      </c>
      <c r="J103" s="35">
        <f>NFM!J$74</f>
        <v>157.05731782674295</v>
      </c>
      <c r="K103" s="35">
        <f>NFM!K$74</f>
        <v>125.71061960372111</v>
      </c>
      <c r="L103" s="35">
        <f>NFM!L$74</f>
        <v>169.56824885153324</v>
      </c>
      <c r="M103" s="35">
        <f>NFM!M$74</f>
        <v>199.4780427686938</v>
      </c>
      <c r="N103" s="35">
        <f>NFM!N$74</f>
        <v>242.27374788211995</v>
      </c>
      <c r="O103" s="35">
        <f>NFM!O$74</f>
        <v>239.50848389744087</v>
      </c>
      <c r="P103" s="35">
        <f>NFM!P$74</f>
        <v>209.02670857398712</v>
      </c>
      <c r="Q103" s="35">
        <f>NFM!Q$74</f>
        <v>225.93711551133558</v>
      </c>
    </row>
    <row r="104" spans="1:17" x14ac:dyDescent="0.25">
      <c r="A104" s="27" t="s">
        <v>43</v>
      </c>
      <c r="B104" s="44">
        <f>NFM!B$75</f>
        <v>191.18371931895064</v>
      </c>
      <c r="C104" s="44">
        <f>NFM!C$75</f>
        <v>180.00415617521216</v>
      </c>
      <c r="D104" s="44">
        <f>NFM!D$75</f>
        <v>174.43763243921279</v>
      </c>
      <c r="E104" s="44">
        <f>NFM!E$75</f>
        <v>174.11609049205836</v>
      </c>
      <c r="F104" s="44">
        <f>NFM!F$75</f>
        <v>168.42310013659147</v>
      </c>
      <c r="G104" s="44">
        <f>NFM!G$75</f>
        <v>171.63022026977936</v>
      </c>
      <c r="H104" s="44">
        <f>NFM!H$75</f>
        <v>171.64610804326753</v>
      </c>
      <c r="I104" s="44">
        <f>NFM!I$75</f>
        <v>170.38125571690526</v>
      </c>
      <c r="J104" s="44">
        <f>NFM!J$75</f>
        <v>151.10648422817778</v>
      </c>
      <c r="K104" s="44">
        <f>NFM!K$75</f>
        <v>120.18211849187291</v>
      </c>
      <c r="L104" s="44">
        <f>NFM!L$75</f>
        <v>164.28664779269283</v>
      </c>
      <c r="M104" s="44">
        <f>NFM!M$75</f>
        <v>194.15353645886933</v>
      </c>
      <c r="N104" s="44">
        <f>NFM!N$75</f>
        <v>236.99927436325493</v>
      </c>
      <c r="O104" s="44">
        <f>NFM!O$75</f>
        <v>234.50381141595631</v>
      </c>
      <c r="P104" s="44">
        <f>NFM!P$75</f>
        <v>203.49710098119635</v>
      </c>
      <c r="Q104" s="44">
        <f>NFM!Q$75</f>
        <v>219.1496037342107</v>
      </c>
    </row>
    <row r="105" spans="1:17" x14ac:dyDescent="0.25">
      <c r="A105" s="25" t="s">
        <v>344</v>
      </c>
      <c r="B105" s="43">
        <f>NFM!B$76</f>
        <v>6.9694206662074185</v>
      </c>
      <c r="C105" s="43">
        <f>NFM!C$76</f>
        <v>4.7131745298052214</v>
      </c>
      <c r="D105" s="43">
        <f>NFM!D$76</f>
        <v>4.7136865390647973</v>
      </c>
      <c r="E105" s="43">
        <f>NFM!E$76</f>
        <v>4.8971871846295087</v>
      </c>
      <c r="F105" s="43">
        <f>NFM!F$76</f>
        <v>4.6083599527639043</v>
      </c>
      <c r="G105" s="43">
        <f>NFM!G$76</f>
        <v>4.7457432509175792</v>
      </c>
      <c r="H105" s="43">
        <f>NFM!H$76</f>
        <v>5.306081658654497</v>
      </c>
      <c r="I105" s="43">
        <f>NFM!I$76</f>
        <v>5.6592077690271116</v>
      </c>
      <c r="J105" s="43">
        <f>NFM!J$76</f>
        <v>5.9508335985651808</v>
      </c>
      <c r="K105" s="43">
        <f>NFM!K$76</f>
        <v>5.5285011118482004</v>
      </c>
      <c r="L105" s="43">
        <f>NFM!L$76</f>
        <v>5.2816010588404101</v>
      </c>
      <c r="M105" s="43">
        <f>NFM!M$76</f>
        <v>5.3245063098244749</v>
      </c>
      <c r="N105" s="43">
        <f>NFM!N$76</f>
        <v>5.2744735188650269</v>
      </c>
      <c r="O105" s="43">
        <f>NFM!O$76</f>
        <v>5.0046724814845547</v>
      </c>
      <c r="P105" s="43">
        <f>NFM!P$76</f>
        <v>5.5296075927907715</v>
      </c>
      <c r="Q105" s="43">
        <f>NFM!Q$76</f>
        <v>6.7875117771248732</v>
      </c>
    </row>
    <row r="106" spans="1:17" x14ac:dyDescent="0.25">
      <c r="A106" s="21" t="s">
        <v>42</v>
      </c>
      <c r="B106" s="35">
        <f>NFM!B$77</f>
        <v>492.05312685268575</v>
      </c>
      <c r="C106" s="35">
        <f>NFM!C$77</f>
        <v>442.71757610084262</v>
      </c>
      <c r="D106" s="35">
        <f>NFM!D$77</f>
        <v>439.83016322899437</v>
      </c>
      <c r="E106" s="35">
        <f>NFM!E$77</f>
        <v>426.56084664708806</v>
      </c>
      <c r="F106" s="35">
        <f>NFM!F$77</f>
        <v>421.32535144722453</v>
      </c>
      <c r="G106" s="35">
        <f>NFM!G$77</f>
        <v>409.81115890130377</v>
      </c>
      <c r="H106" s="35">
        <f>NFM!H$77</f>
        <v>385.1529155494901</v>
      </c>
      <c r="I106" s="35">
        <f>NFM!I$77</f>
        <v>414.52092812713551</v>
      </c>
      <c r="J106" s="35">
        <f>NFM!J$77</f>
        <v>485.04851174448908</v>
      </c>
      <c r="K106" s="35">
        <f>NFM!K$77</f>
        <v>465.45831809379484</v>
      </c>
      <c r="L106" s="35">
        <f>NFM!L$77</f>
        <v>444.93630278226186</v>
      </c>
      <c r="M106" s="35">
        <f>NFM!M$77</f>
        <v>426.63113409828111</v>
      </c>
      <c r="N106" s="35">
        <f>NFM!N$77</f>
        <v>468.50256588977277</v>
      </c>
      <c r="O106" s="35">
        <f>NFM!O$77</f>
        <v>456.83693906905683</v>
      </c>
      <c r="P106" s="35">
        <f>NFM!P$77</f>
        <v>446.1751679401911</v>
      </c>
      <c r="Q106" s="35">
        <f>NFM!Q$77</f>
        <v>440.08076459139431</v>
      </c>
    </row>
    <row r="107" spans="1:17" x14ac:dyDescent="0.25">
      <c r="A107" s="23" t="s">
        <v>11</v>
      </c>
      <c r="B107" s="37">
        <f>CHI!B$78</f>
        <v>519.85950549544839</v>
      </c>
      <c r="C107" s="37">
        <f>CHI!C$78</f>
        <v>504.80754429866414</v>
      </c>
      <c r="D107" s="37">
        <f>CHI!D$78</f>
        <v>536.52751536793596</v>
      </c>
      <c r="E107" s="37">
        <f>CHI!E$78</f>
        <v>739.99789733375189</v>
      </c>
      <c r="F107" s="37">
        <f>CHI!F$78</f>
        <v>938.74364698962813</v>
      </c>
      <c r="G107" s="37">
        <f>CHI!G$78</f>
        <v>767.05258620934501</v>
      </c>
      <c r="H107" s="37">
        <f>CHI!H$78</f>
        <v>769.55026117713601</v>
      </c>
      <c r="I107" s="37">
        <f>CHI!I$78</f>
        <v>799.98514262968808</v>
      </c>
      <c r="J107" s="37">
        <f>CHI!J$78</f>
        <v>527.3815075290762</v>
      </c>
      <c r="K107" s="37">
        <f>CHI!K$78</f>
        <v>528.25398017290013</v>
      </c>
      <c r="L107" s="37">
        <f>CHI!L$78</f>
        <v>519.67320426435356</v>
      </c>
      <c r="M107" s="37">
        <f>CHI!M$78</f>
        <v>672.48438673359021</v>
      </c>
      <c r="N107" s="37">
        <f>CHI!N$78</f>
        <v>570.28521555958616</v>
      </c>
      <c r="O107" s="37">
        <f>CHI!O$78</f>
        <v>572.04935290398771</v>
      </c>
      <c r="P107" s="37">
        <f>CHI!P$78</f>
        <v>764.35910354667328</v>
      </c>
      <c r="Q107" s="37">
        <f>CHI!Q$78</f>
        <v>863.68794154627665</v>
      </c>
    </row>
    <row r="108" spans="1:17" x14ac:dyDescent="0.25">
      <c r="A108" s="21" t="s">
        <v>61</v>
      </c>
      <c r="B108" s="35">
        <f>CHI!B$79</f>
        <v>511.383641658839</v>
      </c>
      <c r="C108" s="35">
        <f>CHI!C$79</f>
        <v>497.71892244102946</v>
      </c>
      <c r="D108" s="35">
        <f>CHI!D$79</f>
        <v>524.38642264531836</v>
      </c>
      <c r="E108" s="35">
        <f>CHI!E$79</f>
        <v>722.02952631667415</v>
      </c>
      <c r="F108" s="35">
        <f>CHI!F$79</f>
        <v>906.46899363536397</v>
      </c>
      <c r="G108" s="35">
        <f>CHI!G$79</f>
        <v>743.10774745509343</v>
      </c>
      <c r="H108" s="35">
        <f>CHI!H$79</f>
        <v>746.72552834152589</v>
      </c>
      <c r="I108" s="35">
        <f>CHI!I$79</f>
        <v>775.78927493992569</v>
      </c>
      <c r="J108" s="35">
        <f>CHI!J$79</f>
        <v>521.37728825526074</v>
      </c>
      <c r="K108" s="35">
        <f>CHI!K$79</f>
        <v>516.35220352140084</v>
      </c>
      <c r="L108" s="35">
        <f>CHI!L$79</f>
        <v>510.96022133580652</v>
      </c>
      <c r="M108" s="35">
        <f>CHI!M$79</f>
        <v>653.7223807794453</v>
      </c>
      <c r="N108" s="35">
        <f>CHI!N$79</f>
        <v>556.97715433639462</v>
      </c>
      <c r="O108" s="35">
        <f>CHI!O$79</f>
        <v>558.79175468541973</v>
      </c>
      <c r="P108" s="35">
        <f>CHI!P$79</f>
        <v>741.90240893089242</v>
      </c>
      <c r="Q108" s="35">
        <f>CHI!Q$79</f>
        <v>836.06860961576581</v>
      </c>
    </row>
    <row r="109" spans="1:17" x14ac:dyDescent="0.25">
      <c r="A109" s="21" t="s">
        <v>40</v>
      </c>
      <c r="B109" s="35">
        <f>CHI!B$80</f>
        <v>6.2359197282743999</v>
      </c>
      <c r="C109" s="35">
        <f>CHI!C$80</f>
        <v>4.921579763211934</v>
      </c>
      <c r="D109" s="35">
        <f>CHI!D$80</f>
        <v>9.072754455108198</v>
      </c>
      <c r="E109" s="35">
        <f>CHI!E$80</f>
        <v>14.602482231033282</v>
      </c>
      <c r="F109" s="35">
        <f>CHI!F$80</f>
        <v>28.18017142394412</v>
      </c>
      <c r="G109" s="35">
        <f>CHI!G$80</f>
        <v>19.987071020882787</v>
      </c>
      <c r="H109" s="35">
        <f>CHI!H$80</f>
        <v>18.595890031953303</v>
      </c>
      <c r="I109" s="35">
        <f>CHI!I$80</f>
        <v>20.011138771329961</v>
      </c>
      <c r="J109" s="35">
        <f>CHI!J$80</f>
        <v>3.8443376155977855</v>
      </c>
      <c r="K109" s="35">
        <f>CHI!K$80</f>
        <v>8.655449608310251</v>
      </c>
      <c r="L109" s="35">
        <f>CHI!L$80</f>
        <v>5.3678935685409694</v>
      </c>
      <c r="M109" s="35">
        <f>CHI!M$80</f>
        <v>14.486925622749029</v>
      </c>
      <c r="N109" s="35">
        <f>CHI!N$80</f>
        <v>9.5748280023390766</v>
      </c>
      <c r="O109" s="35">
        <f>CHI!O$80</f>
        <v>9.7930993665868584</v>
      </c>
      <c r="P109" s="35">
        <f>CHI!P$80</f>
        <v>18.429650904025049</v>
      </c>
      <c r="Q109" s="35">
        <f>CHI!Q$80</f>
        <v>24.620827356861732</v>
      </c>
    </row>
    <row r="110" spans="1:17" x14ac:dyDescent="0.25">
      <c r="A110" s="21" t="s">
        <v>39</v>
      </c>
      <c r="B110" s="35">
        <f>CHI!B$81</f>
        <v>2.2399441083349227</v>
      </c>
      <c r="C110" s="35">
        <f>CHI!C$81</f>
        <v>2.1670420944227651</v>
      </c>
      <c r="D110" s="35">
        <f>CHI!D$81</f>
        <v>3.0683382675093758</v>
      </c>
      <c r="E110" s="35">
        <f>CHI!E$81</f>
        <v>3.3658887860445192</v>
      </c>
      <c r="F110" s="35">
        <f>CHI!F$81</f>
        <v>4.0944819303200015</v>
      </c>
      <c r="G110" s="35">
        <f>CHI!G$81</f>
        <v>3.9577677333687449</v>
      </c>
      <c r="H110" s="35">
        <f>CHI!H$81</f>
        <v>4.2288428036568337</v>
      </c>
      <c r="I110" s="35">
        <f>CHI!I$81</f>
        <v>4.1847289184324978</v>
      </c>
      <c r="J110" s="35">
        <f>CHI!J$81</f>
        <v>2.159881658217683</v>
      </c>
      <c r="K110" s="35">
        <f>CHI!K$81</f>
        <v>3.2463270431889972</v>
      </c>
      <c r="L110" s="35">
        <f>CHI!L$81</f>
        <v>3.34508936000615</v>
      </c>
      <c r="M110" s="35">
        <f>CHI!M$81</f>
        <v>4.2750803313958876</v>
      </c>
      <c r="N110" s="35">
        <f>CHI!N$81</f>
        <v>3.7332332208523575</v>
      </c>
      <c r="O110" s="35">
        <f>CHI!O$81</f>
        <v>3.4644988519811077</v>
      </c>
      <c r="P110" s="35">
        <f>CHI!P$81</f>
        <v>4.0270437117558249</v>
      </c>
      <c r="Q110" s="35">
        <f>CHI!Q$81</f>
        <v>2.9985045736491212</v>
      </c>
    </row>
    <row r="111" spans="1:17" x14ac:dyDescent="0.25">
      <c r="A111" s="23" t="s">
        <v>10</v>
      </c>
      <c r="B111" s="37">
        <f>NMM!B$58</f>
        <v>3132.4798990105501</v>
      </c>
      <c r="C111" s="37">
        <f>NMM!C$58</f>
        <v>3096.8888978579762</v>
      </c>
      <c r="D111" s="37">
        <f>NMM!D$58</f>
        <v>3154.3777877444118</v>
      </c>
      <c r="E111" s="37">
        <f>NMM!E$58</f>
        <v>2896.4169655790638</v>
      </c>
      <c r="F111" s="37">
        <f>NMM!F$58</f>
        <v>3076.0725758271237</v>
      </c>
      <c r="G111" s="37">
        <f>NMM!G$58</f>
        <v>3183.5865722482026</v>
      </c>
      <c r="H111" s="37">
        <f>NMM!H$58</f>
        <v>3321.7560102364596</v>
      </c>
      <c r="I111" s="37">
        <f>NMM!I$58</f>
        <v>3227.5433633278799</v>
      </c>
      <c r="J111" s="37">
        <f>NMM!J$58</f>
        <v>3189.8777671861039</v>
      </c>
      <c r="K111" s="37">
        <f>NMM!K$58</f>
        <v>2726.8572784329604</v>
      </c>
      <c r="L111" s="37">
        <f>NMM!L$58</f>
        <v>3055.1280582115305</v>
      </c>
      <c r="M111" s="37">
        <f>NMM!M$58</f>
        <v>3143.7354638476759</v>
      </c>
      <c r="N111" s="37">
        <f>NMM!N$58</f>
        <v>3154.0787166279306</v>
      </c>
      <c r="O111" s="37">
        <f>NMM!O$58</f>
        <v>2754.0289197816323</v>
      </c>
      <c r="P111" s="37">
        <f>NMM!P$58</f>
        <v>2645.7775130472419</v>
      </c>
      <c r="Q111" s="37">
        <f>NMM!Q$58</f>
        <v>2940.0152332720754</v>
      </c>
    </row>
    <row r="112" spans="1:17" x14ac:dyDescent="0.25">
      <c r="A112" s="21" t="s">
        <v>38</v>
      </c>
      <c r="B112" s="35">
        <f>NMM!B$59</f>
        <v>2768.8573825251087</v>
      </c>
      <c r="C112" s="35">
        <f>NMM!C$59</f>
        <v>2762.7108902670388</v>
      </c>
      <c r="D112" s="35">
        <f>NMM!D$59</f>
        <v>2777.2462463136776</v>
      </c>
      <c r="E112" s="35">
        <f>NMM!E$59</f>
        <v>2569.9070684602098</v>
      </c>
      <c r="F112" s="35">
        <f>NMM!F$59</f>
        <v>2720.9407789782722</v>
      </c>
      <c r="G112" s="35">
        <f>NMM!G$59</f>
        <v>2821.7875028189474</v>
      </c>
      <c r="H112" s="35">
        <f>NMM!H$59</f>
        <v>2958.1008860206539</v>
      </c>
      <c r="I112" s="35">
        <f>NMM!I$59</f>
        <v>2886.6791379874785</v>
      </c>
      <c r="J112" s="35">
        <f>NMM!J$59</f>
        <v>2922.8898655341841</v>
      </c>
      <c r="K112" s="35">
        <f>NMM!K$59</f>
        <v>2440.2646637859993</v>
      </c>
      <c r="L112" s="35">
        <f>NMM!L$59</f>
        <v>2673.9800173771118</v>
      </c>
      <c r="M112" s="35">
        <f>NMM!M$59</f>
        <v>2630.1748233831904</v>
      </c>
      <c r="N112" s="35">
        <f>NMM!N$59</f>
        <v>2723.5424812191945</v>
      </c>
      <c r="O112" s="35">
        <f>NMM!O$59</f>
        <v>2560.9186852824023</v>
      </c>
      <c r="P112" s="35">
        <f>NMM!P$59</f>
        <v>2462.6854601684695</v>
      </c>
      <c r="Q112" s="35">
        <f>NMM!Q$59</f>
        <v>2693.980258304161</v>
      </c>
    </row>
    <row r="113" spans="1:17" x14ac:dyDescent="0.25">
      <c r="A113" s="21" t="s">
        <v>37</v>
      </c>
      <c r="B113" s="35">
        <f>NMM!B$60</f>
        <v>94.470557031047733</v>
      </c>
      <c r="C113" s="35">
        <f>NMM!C$60</f>
        <v>120.4336003184975</v>
      </c>
      <c r="D113" s="35">
        <f>NMM!D$60</f>
        <v>125.120068448349</v>
      </c>
      <c r="E113" s="35">
        <f>NMM!E$60</f>
        <v>99.306933237892508</v>
      </c>
      <c r="F113" s="35">
        <f>NMM!F$60</f>
        <v>125.02758402170656</v>
      </c>
      <c r="G113" s="35">
        <f>NMM!G$60</f>
        <v>137.63865060151937</v>
      </c>
      <c r="H113" s="35">
        <f>NMM!H$60</f>
        <v>124.54932900799275</v>
      </c>
      <c r="I113" s="35">
        <f>NMM!I$60</f>
        <v>123.74579707628948</v>
      </c>
      <c r="J113" s="35">
        <f>NMM!J$60</f>
        <v>121.57823555713907</v>
      </c>
      <c r="K113" s="35">
        <f>NMM!K$60</f>
        <v>127.28523520758867</v>
      </c>
      <c r="L113" s="35">
        <f>NMM!L$60</f>
        <v>170.63545835880336</v>
      </c>
      <c r="M113" s="35">
        <f>NMM!M$60</f>
        <v>278.05127252490905</v>
      </c>
      <c r="N113" s="35">
        <f>NMM!N$60</f>
        <v>233.9991725472857</v>
      </c>
      <c r="O113" s="35">
        <f>NMM!O$60</f>
        <v>97.564339672691645</v>
      </c>
      <c r="P113" s="35">
        <f>NMM!P$60</f>
        <v>95.969655934092103</v>
      </c>
      <c r="Q113" s="35">
        <f>NMM!Q$60</f>
        <v>137.41065309669884</v>
      </c>
    </row>
    <row r="114" spans="1:17" x14ac:dyDescent="0.25">
      <c r="A114" s="21" t="s">
        <v>57</v>
      </c>
      <c r="B114" s="35">
        <f>NMM!B$61</f>
        <v>269.15195945439393</v>
      </c>
      <c r="C114" s="35">
        <f>NMM!C$61</f>
        <v>213.74440727243973</v>
      </c>
      <c r="D114" s="35">
        <f>NMM!D$61</f>
        <v>252.01147298238547</v>
      </c>
      <c r="E114" s="35">
        <f>NMM!E$61</f>
        <v>227.2029638809617</v>
      </c>
      <c r="F114" s="35">
        <f>NMM!F$61</f>
        <v>230.10421282714506</v>
      </c>
      <c r="G114" s="35">
        <f>NMM!G$61</f>
        <v>224.16041882773621</v>
      </c>
      <c r="H114" s="35">
        <f>NMM!H$61</f>
        <v>239.10579520781292</v>
      </c>
      <c r="I114" s="35">
        <f>NMM!I$61</f>
        <v>217.1184282641122</v>
      </c>
      <c r="J114" s="35">
        <f>NMM!J$61</f>
        <v>145.40966609478079</v>
      </c>
      <c r="K114" s="35">
        <f>NMM!K$61</f>
        <v>159.30737943937226</v>
      </c>
      <c r="L114" s="35">
        <f>NMM!L$61</f>
        <v>210.51258247561523</v>
      </c>
      <c r="M114" s="35">
        <f>NMM!M$61</f>
        <v>235.50936793957635</v>
      </c>
      <c r="N114" s="35">
        <f>NMM!N$61</f>
        <v>196.53706286145058</v>
      </c>
      <c r="O114" s="35">
        <f>NMM!O$61</f>
        <v>95.545894826538046</v>
      </c>
      <c r="P114" s="35">
        <f>NMM!P$61</f>
        <v>87.122396944680133</v>
      </c>
      <c r="Q114" s="35">
        <f>NMM!Q$61</f>
        <v>108.62432187121584</v>
      </c>
    </row>
    <row r="115" spans="1:17" x14ac:dyDescent="0.25">
      <c r="A115" s="23" t="s">
        <v>9</v>
      </c>
      <c r="B115" s="37">
        <f>PPA!B$56</f>
        <v>1691.3108809949756</v>
      </c>
      <c r="C115" s="37">
        <f>PPA!C$56</f>
        <v>1649.6390622297245</v>
      </c>
      <c r="D115" s="37">
        <f>PPA!D$56</f>
        <v>1639.8075497643363</v>
      </c>
      <c r="E115" s="37">
        <f>PPA!E$56</f>
        <v>1866.5877818504523</v>
      </c>
      <c r="F115" s="37">
        <f>PPA!F$56</f>
        <v>1826.8486569836643</v>
      </c>
      <c r="G115" s="37">
        <f>PPA!G$56</f>
        <v>1719.4818562735823</v>
      </c>
      <c r="H115" s="37">
        <f>PPA!H$56</f>
        <v>1771.0313621159519</v>
      </c>
      <c r="I115" s="37">
        <f>PPA!I$56</f>
        <v>1398.4819599850205</v>
      </c>
      <c r="J115" s="37">
        <f>PPA!J$56</f>
        <v>1263.5196508762558</v>
      </c>
      <c r="K115" s="37">
        <f>PPA!K$56</f>
        <v>1096.2121880969282</v>
      </c>
      <c r="L115" s="37">
        <f>PPA!L$56</f>
        <v>1068.9283336314406</v>
      </c>
      <c r="M115" s="37">
        <f>PPA!M$56</f>
        <v>839.98786804485735</v>
      </c>
      <c r="N115" s="37">
        <f>PPA!N$56</f>
        <v>793.6854733799205</v>
      </c>
      <c r="O115" s="37">
        <f>PPA!O$56</f>
        <v>710.94430833762954</v>
      </c>
      <c r="P115" s="37">
        <f>PPA!P$56</f>
        <v>536.87014360974649</v>
      </c>
      <c r="Q115" s="37">
        <f>PPA!Q$56</f>
        <v>551.09113630297475</v>
      </c>
    </row>
    <row r="116" spans="1:17" x14ac:dyDescent="0.25">
      <c r="A116" s="21" t="s">
        <v>35</v>
      </c>
      <c r="B116" s="35">
        <f>PPA!B$57</f>
        <v>3.2110316131560324</v>
      </c>
      <c r="C116" s="35">
        <f>PPA!C$57</f>
        <v>2.9853395966889194</v>
      </c>
      <c r="D116" s="35">
        <f>PPA!D$57</f>
        <v>1.9115160662656043</v>
      </c>
      <c r="E116" s="35">
        <f>PPA!E$57</f>
        <v>3.5449108297350662</v>
      </c>
      <c r="F116" s="35">
        <f>PPA!F$57</f>
        <v>2.6034147814116504</v>
      </c>
      <c r="G116" s="35">
        <f>PPA!G$57</f>
        <v>2.4575156026392326</v>
      </c>
      <c r="H116" s="35">
        <f>PPA!H$57</f>
        <v>2.5465216476407879</v>
      </c>
      <c r="I116" s="35">
        <f>PPA!I$57</f>
        <v>1.8622134584068073</v>
      </c>
      <c r="J116" s="35">
        <f>PPA!J$57</f>
        <v>1.6769228995469678</v>
      </c>
      <c r="K116" s="35">
        <f>PPA!K$57</f>
        <v>1.2618781120589098</v>
      </c>
      <c r="L116" s="35">
        <f>PPA!L$57</f>
        <v>1.5008608974394857</v>
      </c>
      <c r="M116" s="35">
        <f>PPA!M$57</f>
        <v>1.1064955592886137</v>
      </c>
      <c r="N116" s="35">
        <f>PPA!N$57</f>
        <v>1.1648111976548681</v>
      </c>
      <c r="O116" s="35">
        <f>PPA!O$57</f>
        <v>1.7889752731999666</v>
      </c>
      <c r="P116" s="35">
        <f>PPA!P$57</f>
        <v>1.0891082112093338</v>
      </c>
      <c r="Q116" s="35">
        <f>PPA!Q$57</f>
        <v>2.3741809526903372</v>
      </c>
    </row>
    <row r="117" spans="1:17" x14ac:dyDescent="0.25">
      <c r="A117" s="21" t="s">
        <v>56</v>
      </c>
      <c r="B117" s="35">
        <f>PPA!B$58</f>
        <v>1687.3130748903757</v>
      </c>
      <c r="C117" s="35">
        <f>PPA!C$58</f>
        <v>1645.9047747544043</v>
      </c>
      <c r="D117" s="35">
        <f>PPA!D$58</f>
        <v>1637.4314793905271</v>
      </c>
      <c r="E117" s="35">
        <f>PPA!E$58</f>
        <v>1862.2446266081013</v>
      </c>
      <c r="F117" s="35">
        <f>PPA!F$58</f>
        <v>1823.6794324778948</v>
      </c>
      <c r="G117" s="35">
        <f>PPA!G$58</f>
        <v>1716.5051870397665</v>
      </c>
      <c r="H117" s="35">
        <f>PPA!H$58</f>
        <v>1767.9514451893285</v>
      </c>
      <c r="I117" s="35">
        <f>PPA!I$58</f>
        <v>1396.2526350504249</v>
      </c>
      <c r="J117" s="35">
        <f>PPA!J$58</f>
        <v>1261.5053297771865</v>
      </c>
      <c r="K117" s="35">
        <f>PPA!K$58</f>
        <v>1094.7087743955126</v>
      </c>
      <c r="L117" s="35">
        <f>PPA!L$58</f>
        <v>1067.1973010748231</v>
      </c>
      <c r="M117" s="35">
        <f>PPA!M$58</f>
        <v>838.71249013079193</v>
      </c>
      <c r="N117" s="35">
        <f>PPA!N$58</f>
        <v>792.34605414550197</v>
      </c>
      <c r="O117" s="35">
        <f>PPA!O$58</f>
        <v>708.98042303654552</v>
      </c>
      <c r="P117" s="35">
        <f>PPA!P$58</f>
        <v>535.62743793457116</v>
      </c>
      <c r="Q117" s="35">
        <f>PPA!Q$58</f>
        <v>548.40666946769841</v>
      </c>
    </row>
    <row r="118" spans="1:17" x14ac:dyDescent="0.25">
      <c r="A118" s="21" t="s">
        <v>55</v>
      </c>
      <c r="B118" s="35">
        <f>PPA!B$59</f>
        <v>0.78677449144377443</v>
      </c>
      <c r="C118" s="35">
        <f>PPA!C$59</f>
        <v>0.74894787863135626</v>
      </c>
      <c r="D118" s="35">
        <f>PPA!D$59</f>
        <v>0.46455430754345484</v>
      </c>
      <c r="E118" s="35">
        <f>PPA!E$59</f>
        <v>0.79824441261601398</v>
      </c>
      <c r="F118" s="35">
        <f>PPA!F$59</f>
        <v>0.56580972435790922</v>
      </c>
      <c r="G118" s="35">
        <f>PPA!G$59</f>
        <v>0.51915363117659519</v>
      </c>
      <c r="H118" s="35">
        <f>PPA!H$59</f>
        <v>0.53339527898271821</v>
      </c>
      <c r="I118" s="35">
        <f>PPA!I$59</f>
        <v>0.36711147618875328</v>
      </c>
      <c r="J118" s="35">
        <f>PPA!J$59</f>
        <v>0.33739819952232097</v>
      </c>
      <c r="K118" s="35">
        <f>PPA!K$59</f>
        <v>0.24153558935679653</v>
      </c>
      <c r="L118" s="35">
        <f>PPA!L$59</f>
        <v>0.23017165917813534</v>
      </c>
      <c r="M118" s="35">
        <f>PPA!M$59</f>
        <v>0.16888235477676383</v>
      </c>
      <c r="N118" s="35">
        <f>PPA!N$59</f>
        <v>0.17460803676363201</v>
      </c>
      <c r="O118" s="35">
        <f>PPA!O$59</f>
        <v>0.17491002788406113</v>
      </c>
      <c r="P118" s="35">
        <f>PPA!P$59</f>
        <v>0.15359746396601962</v>
      </c>
      <c r="Q118" s="35">
        <f>PPA!Q$59</f>
        <v>0.31028588258590967</v>
      </c>
    </row>
    <row r="119" spans="1:17" x14ac:dyDescent="0.25">
      <c r="A119" s="20" t="s">
        <v>54</v>
      </c>
      <c r="B119" s="36">
        <f>FBT!B$32</f>
        <v>732.79989215674118</v>
      </c>
      <c r="C119" s="36">
        <f>FBT!C$32</f>
        <v>731.97379983740404</v>
      </c>
      <c r="D119" s="36">
        <f>FBT!D$32</f>
        <v>756.66449967051608</v>
      </c>
      <c r="E119" s="36">
        <f>FBT!E$32</f>
        <v>823.03862170420814</v>
      </c>
      <c r="F119" s="36">
        <f>FBT!F$32</f>
        <v>735.467205090672</v>
      </c>
      <c r="G119" s="36">
        <f>FBT!G$32</f>
        <v>641.22427932511755</v>
      </c>
      <c r="H119" s="36">
        <f>FBT!H$32</f>
        <v>572.42051703835205</v>
      </c>
      <c r="I119" s="36">
        <f>FBT!I$32</f>
        <v>492.98854840131605</v>
      </c>
      <c r="J119" s="36">
        <f>FBT!J$32</f>
        <v>462.68520669774011</v>
      </c>
      <c r="K119" s="36">
        <f>FBT!K$32</f>
        <v>465.82387715674804</v>
      </c>
      <c r="L119" s="36">
        <f>FBT!L$32</f>
        <v>467.9892516697285</v>
      </c>
      <c r="M119" s="36">
        <f>FBT!M$32</f>
        <v>457.10157361244808</v>
      </c>
      <c r="N119" s="36">
        <f>FBT!N$32</f>
        <v>447.15640688697385</v>
      </c>
      <c r="O119" s="36">
        <f>FBT!O$32</f>
        <v>397.71440214579036</v>
      </c>
      <c r="P119" s="36">
        <f>FBT!P$32</f>
        <v>379.49076189512107</v>
      </c>
      <c r="Q119" s="36">
        <f>FBT!Q$32</f>
        <v>349.66837243047291</v>
      </c>
    </row>
    <row r="120" spans="1:17" x14ac:dyDescent="0.25">
      <c r="A120" s="18" t="s">
        <v>53</v>
      </c>
      <c r="B120" s="35">
        <f>TRE!B$32</f>
        <v>201.47690977316995</v>
      </c>
      <c r="C120" s="35">
        <f>TRE!C$32</f>
        <v>241.17488867660401</v>
      </c>
      <c r="D120" s="35">
        <f>TRE!D$32</f>
        <v>232.54793238765603</v>
      </c>
      <c r="E120" s="35">
        <f>TRE!E$32</f>
        <v>273.96395543714402</v>
      </c>
      <c r="F120" s="35">
        <f>TRE!F$32</f>
        <v>281.760709018824</v>
      </c>
      <c r="G120" s="35">
        <f>TRE!G$32</f>
        <v>266.20897798252747</v>
      </c>
      <c r="H120" s="35">
        <f>TRE!H$32</f>
        <v>249.79061261851206</v>
      </c>
      <c r="I120" s="35">
        <f>TRE!I$32</f>
        <v>217.74065325940802</v>
      </c>
      <c r="J120" s="35">
        <f>TRE!J$32</f>
        <v>151.11470018800799</v>
      </c>
      <c r="K120" s="35">
        <f>TRE!K$32</f>
        <v>110.228829934896</v>
      </c>
      <c r="L120" s="35">
        <f>TRE!L$32</f>
        <v>111.22964467290294</v>
      </c>
      <c r="M120" s="35">
        <f>TRE!M$32</f>
        <v>118.85090495580182</v>
      </c>
      <c r="N120" s="35">
        <f>TRE!N$32</f>
        <v>93.614712774404765</v>
      </c>
      <c r="O120" s="35">
        <f>TRE!O$32</f>
        <v>99.713980411543673</v>
      </c>
      <c r="P120" s="35">
        <f>TRE!P$32</f>
        <v>62.878975056194001</v>
      </c>
      <c r="Q120" s="35">
        <f>TRE!Q$32</f>
        <v>70.539590377585824</v>
      </c>
    </row>
    <row r="121" spans="1:17" x14ac:dyDescent="0.25">
      <c r="A121" s="18" t="s">
        <v>52</v>
      </c>
      <c r="B121" s="35">
        <f>MAE!B$32</f>
        <v>371.68773277098893</v>
      </c>
      <c r="C121" s="35">
        <f>MAE!C$32</f>
        <v>311.88873425018403</v>
      </c>
      <c r="D121" s="35">
        <f>MAE!D$32</f>
        <v>329.10698358194406</v>
      </c>
      <c r="E121" s="35">
        <f>MAE!E$32</f>
        <v>441.52818465402004</v>
      </c>
      <c r="F121" s="35">
        <f>MAE!F$32</f>
        <v>411.64396905398405</v>
      </c>
      <c r="G121" s="35">
        <f>MAE!G$32</f>
        <v>385.24853008137529</v>
      </c>
      <c r="H121" s="35">
        <f>MAE!H$32</f>
        <v>357.102960043824</v>
      </c>
      <c r="I121" s="35">
        <f>MAE!I$32</f>
        <v>340.08624856839606</v>
      </c>
      <c r="J121" s="35">
        <f>MAE!J$32</f>
        <v>240.897656281428</v>
      </c>
      <c r="K121" s="35">
        <f>MAE!K$32</f>
        <v>267.12786688358403</v>
      </c>
      <c r="L121" s="35">
        <f>MAE!L$32</f>
        <v>275.87479943580018</v>
      </c>
      <c r="M121" s="35">
        <f>MAE!M$32</f>
        <v>289.66526157207903</v>
      </c>
      <c r="N121" s="35">
        <f>MAE!N$32</f>
        <v>264.91351860444553</v>
      </c>
      <c r="O121" s="35">
        <f>MAE!O$32</f>
        <v>121.16772652873723</v>
      </c>
      <c r="P121" s="35">
        <f>MAE!P$32</f>
        <v>109.04283227471208</v>
      </c>
      <c r="Q121" s="35">
        <f>MAE!Q$32</f>
        <v>155.04007941579601</v>
      </c>
    </row>
    <row r="122" spans="1:17" x14ac:dyDescent="0.25">
      <c r="A122" s="18" t="s">
        <v>51</v>
      </c>
      <c r="B122" s="35">
        <f>TEL!B$32</f>
        <v>60.214000639646763</v>
      </c>
      <c r="C122" s="35">
        <f>TEL!C$32</f>
        <v>113.53602403432801</v>
      </c>
      <c r="D122" s="35">
        <f>TEL!D$32</f>
        <v>101.67275244369603</v>
      </c>
      <c r="E122" s="35">
        <f>TEL!E$32</f>
        <v>105.416416926216</v>
      </c>
      <c r="F122" s="35">
        <f>TEL!F$32</f>
        <v>99.243469093248024</v>
      </c>
      <c r="G122" s="35">
        <f>TEL!G$32</f>
        <v>78.492260207596857</v>
      </c>
      <c r="H122" s="35">
        <f>TEL!H$32</f>
        <v>51.863328509760009</v>
      </c>
      <c r="I122" s="35">
        <f>TEL!I$32</f>
        <v>49.973719031964002</v>
      </c>
      <c r="J122" s="35">
        <f>TEL!J$32</f>
        <v>54.079248805956006</v>
      </c>
      <c r="K122" s="35">
        <f>TEL!K$32</f>
        <v>38.521770521976009</v>
      </c>
      <c r="L122" s="35">
        <f>TEL!L$32</f>
        <v>41.985657170547206</v>
      </c>
      <c r="M122" s="35">
        <f>TEL!M$32</f>
        <v>33.573392822447381</v>
      </c>
      <c r="N122" s="35">
        <f>TEL!N$32</f>
        <v>21.029262548139329</v>
      </c>
      <c r="O122" s="35">
        <f>TEL!O$32</f>
        <v>20.804402702255672</v>
      </c>
      <c r="P122" s="35">
        <f>TEL!P$32</f>
        <v>11.191642884569351</v>
      </c>
      <c r="Q122" s="35">
        <f>TEL!Q$32</f>
        <v>14.697978823943327</v>
      </c>
    </row>
    <row r="123" spans="1:17" x14ac:dyDescent="0.25">
      <c r="A123" s="18" t="s">
        <v>50</v>
      </c>
      <c r="B123" s="35">
        <f>WWP!B$32</f>
        <v>80.863646642771542</v>
      </c>
      <c r="C123" s="35">
        <f>WWP!C$32</f>
        <v>81.23407964701201</v>
      </c>
      <c r="D123" s="35">
        <f>WWP!D$32</f>
        <v>140.44564635044401</v>
      </c>
      <c r="E123" s="35">
        <f>WWP!E$32</f>
        <v>134.27508947335201</v>
      </c>
      <c r="F123" s="35">
        <f>WWP!F$32</f>
        <v>127.93130935657202</v>
      </c>
      <c r="G123" s="35">
        <f>WWP!G$32</f>
        <v>112.37363334668635</v>
      </c>
      <c r="H123" s="35">
        <f>WWP!H$32</f>
        <v>121.95960132164402</v>
      </c>
      <c r="I123" s="35">
        <f>WWP!I$32</f>
        <v>110.36303952548403</v>
      </c>
      <c r="J123" s="35">
        <f>WWP!J$32</f>
        <v>60.922858527036006</v>
      </c>
      <c r="K123" s="35">
        <f>WWP!K$32</f>
        <v>59.458937040684006</v>
      </c>
      <c r="L123" s="35">
        <f>WWP!L$32</f>
        <v>111.48645099689156</v>
      </c>
      <c r="M123" s="35">
        <f>WWP!M$32</f>
        <v>56.846164231297642</v>
      </c>
      <c r="N123" s="35">
        <f>WWP!N$32</f>
        <v>48.050848593413711</v>
      </c>
      <c r="O123" s="35">
        <f>WWP!O$32</f>
        <v>29.652953090788188</v>
      </c>
      <c r="P123" s="35">
        <f>WWP!P$32</f>
        <v>18.934611993830664</v>
      </c>
      <c r="Q123" s="35">
        <f>WWP!Q$32</f>
        <v>105.06043190922956</v>
      </c>
    </row>
    <row r="124" spans="1:17" x14ac:dyDescent="0.25">
      <c r="A124" s="18" t="s">
        <v>49</v>
      </c>
      <c r="B124" s="35">
        <f>OIS!B$32</f>
        <v>1082.1648414827432</v>
      </c>
      <c r="C124" s="35">
        <f>OIS!C$32</f>
        <v>576.20879137245606</v>
      </c>
      <c r="D124" s="35">
        <f>OIS!D$32</f>
        <v>642.78607004683204</v>
      </c>
      <c r="E124" s="35">
        <f>OIS!E$32</f>
        <v>987.03782408988002</v>
      </c>
      <c r="F124" s="35">
        <f>OIS!F$32</f>
        <v>965.07874409706005</v>
      </c>
      <c r="G124" s="35">
        <f>OIS!G$32</f>
        <v>1022.6846704248303</v>
      </c>
      <c r="H124" s="35">
        <f>OIS!H$32</f>
        <v>984.15929370812387</v>
      </c>
      <c r="I124" s="35">
        <f>OIS!I$32</f>
        <v>1008.6933421164961</v>
      </c>
      <c r="J124" s="35">
        <f>OIS!J$32</f>
        <v>935.56909005015609</v>
      </c>
      <c r="K124" s="35">
        <f>OIS!K$32</f>
        <v>666.41435652646805</v>
      </c>
      <c r="L124" s="35">
        <f>OIS!L$32</f>
        <v>830.7691378657787</v>
      </c>
      <c r="M124" s="35">
        <f>OIS!M$32</f>
        <v>922.41532082045296</v>
      </c>
      <c r="N124" s="35">
        <f>OIS!N$32</f>
        <v>985.25396555934901</v>
      </c>
      <c r="O124" s="35">
        <f>OIS!O$32</f>
        <v>773.12750374251823</v>
      </c>
      <c r="P124" s="35">
        <f>OIS!P$32</f>
        <v>808.76663782907394</v>
      </c>
      <c r="Q124" s="35">
        <f>OIS!Q$32</f>
        <v>762.57369333960708</v>
      </c>
    </row>
    <row r="125" spans="1:17" x14ac:dyDescent="0.25">
      <c r="A125" s="42" t="s">
        <v>62</v>
      </c>
      <c r="B125" s="41">
        <f>Ind_Summary_emi!B42</f>
        <v>396.30051000000003</v>
      </c>
      <c r="C125" s="41">
        <f>Ind_Summary_emi!C42</f>
        <v>422.63544999999999</v>
      </c>
      <c r="D125" s="41">
        <f>Ind_Summary_emi!D42</f>
        <v>424.14499999999998</v>
      </c>
      <c r="E125" s="41">
        <f>Ind_Summary_emi!E42</f>
        <v>417.11752000000001</v>
      </c>
      <c r="F125" s="41">
        <f>Ind_Summary_emi!F42</f>
        <v>483.32321999999999</v>
      </c>
      <c r="G125" s="41">
        <f>Ind_Summary_emi!G42</f>
        <v>474.05554999999998</v>
      </c>
      <c r="H125" s="41">
        <f>Ind_Summary_emi!H42</f>
        <v>446.18480999999997</v>
      </c>
      <c r="I125" s="41">
        <f>Ind_Summary_emi!I42</f>
        <v>449.14594999999997</v>
      </c>
      <c r="J125" s="41">
        <f>Ind_Summary_emi!J42</f>
        <v>474.70266000000004</v>
      </c>
      <c r="K125" s="41">
        <f>Ind_Summary_emi!K42</f>
        <v>426.61633999999998</v>
      </c>
      <c r="L125" s="41">
        <f>Ind_Summary_emi!L42</f>
        <v>464.09581000000003</v>
      </c>
      <c r="M125" s="41">
        <f>Ind_Summary_emi!M42</f>
        <v>427.97583000000003</v>
      </c>
      <c r="N125" s="41">
        <f>Ind_Summary_emi!N42</f>
        <v>494.14164</v>
      </c>
      <c r="O125" s="41">
        <f>Ind_Summary_emi!O42</f>
        <v>506.40926999999999</v>
      </c>
      <c r="P125" s="41">
        <f>Ind_Summary_emi!P42</f>
        <v>496.16656</v>
      </c>
      <c r="Q125" s="41">
        <f>Ind_Summary_emi!Q42</f>
        <v>477.96690000000001</v>
      </c>
    </row>
    <row r="126" spans="1:17" x14ac:dyDescent="0.25">
      <c r="A126" s="40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</row>
    <row r="127" spans="1:17" x14ac:dyDescent="0.25">
      <c r="A127" s="39" t="str">
        <f>FBT!$A$34</f>
        <v>Value added intensity (toe / M€2010)</v>
      </c>
      <c r="B127" s="38">
        <f t="shared" ref="B127:Q127" si="8">IF(B29=0,"",B29/B3*1000)</f>
        <v>216.52511312049839</v>
      </c>
      <c r="C127" s="38">
        <f t="shared" si="8"/>
        <v>210.96136299293124</v>
      </c>
      <c r="D127" s="38">
        <f t="shared" si="8"/>
        <v>215.18165392250054</v>
      </c>
      <c r="E127" s="38">
        <f t="shared" si="8"/>
        <v>218.328708097022</v>
      </c>
      <c r="F127" s="38">
        <f t="shared" si="8"/>
        <v>211.95776673594199</v>
      </c>
      <c r="G127" s="38">
        <f t="shared" si="8"/>
        <v>206.66144439548634</v>
      </c>
      <c r="H127" s="38">
        <f t="shared" si="8"/>
        <v>199.76610426481733</v>
      </c>
      <c r="I127" s="38">
        <f t="shared" si="8"/>
        <v>195.95734758279983</v>
      </c>
      <c r="J127" s="38">
        <f t="shared" si="8"/>
        <v>202.95694496830365</v>
      </c>
      <c r="K127" s="38">
        <f t="shared" si="8"/>
        <v>217.75353735656171</v>
      </c>
      <c r="L127" s="38">
        <f t="shared" si="8"/>
        <v>207.94436518620043</v>
      </c>
      <c r="M127" s="38">
        <f t="shared" si="8"/>
        <v>200.16523956986589</v>
      </c>
      <c r="N127" s="38">
        <f t="shared" si="8"/>
        <v>208.8666145212492</v>
      </c>
      <c r="O127" s="38">
        <f t="shared" si="8"/>
        <v>207.30244736601529</v>
      </c>
      <c r="P127" s="38">
        <f t="shared" si="8"/>
        <v>202.1328455584993</v>
      </c>
      <c r="Q127" s="38">
        <f t="shared" si="8"/>
        <v>211.16397519864393</v>
      </c>
    </row>
    <row r="128" spans="1:17" x14ac:dyDescent="0.25">
      <c r="A128" s="18" t="s">
        <v>13</v>
      </c>
      <c r="B128" s="35">
        <f t="shared" ref="B128:Q128" si="9">IF(B51=0,"",B51/B4*1000)</f>
        <v>811.31784963829239</v>
      </c>
      <c r="C128" s="35">
        <f t="shared" si="9"/>
        <v>815.88589719495644</v>
      </c>
      <c r="D128" s="35">
        <f t="shared" si="9"/>
        <v>898.09128933153875</v>
      </c>
      <c r="E128" s="35">
        <f t="shared" si="9"/>
        <v>949.23615681948729</v>
      </c>
      <c r="F128" s="35">
        <f t="shared" si="9"/>
        <v>848.47659095969993</v>
      </c>
      <c r="G128" s="35">
        <f t="shared" si="9"/>
        <v>760.67488602272556</v>
      </c>
      <c r="H128" s="35">
        <f t="shared" si="9"/>
        <v>646.3133570715778</v>
      </c>
      <c r="I128" s="35">
        <f t="shared" si="9"/>
        <v>538.31824392088049</v>
      </c>
      <c r="J128" s="35">
        <f t="shared" si="9"/>
        <v>650.26023737987134</v>
      </c>
      <c r="K128" s="35">
        <f t="shared" si="9"/>
        <v>1094.1919968252521</v>
      </c>
      <c r="L128" s="35">
        <f t="shared" si="9"/>
        <v>878.28848323079433</v>
      </c>
      <c r="M128" s="35">
        <f t="shared" si="9"/>
        <v>838.16491366162347</v>
      </c>
      <c r="N128" s="35">
        <f t="shared" si="9"/>
        <v>888.48833175790719</v>
      </c>
      <c r="O128" s="35">
        <f t="shared" si="9"/>
        <v>815.95306275702376</v>
      </c>
      <c r="P128" s="35">
        <f t="shared" si="9"/>
        <v>731.10998339078742</v>
      </c>
      <c r="Q128" s="35">
        <f t="shared" si="9"/>
        <v>745.19473809119449</v>
      </c>
    </row>
    <row r="129" spans="1:17" x14ac:dyDescent="0.25">
      <c r="A129" s="23" t="s">
        <v>12</v>
      </c>
      <c r="B129" s="37">
        <f t="shared" ref="B129:Q129" si="10">IF(B54=0,"",B54/B5*1000)</f>
        <v>371.61257865417309</v>
      </c>
      <c r="C129" s="37">
        <f t="shared" si="10"/>
        <v>357.62280700315785</v>
      </c>
      <c r="D129" s="37">
        <f t="shared" si="10"/>
        <v>355.13959258772269</v>
      </c>
      <c r="E129" s="37">
        <f t="shared" si="10"/>
        <v>360.57902355265389</v>
      </c>
      <c r="F129" s="37">
        <f t="shared" si="10"/>
        <v>312.85525204103084</v>
      </c>
      <c r="G129" s="37">
        <f t="shared" si="10"/>
        <v>305.9095215772162</v>
      </c>
      <c r="H129" s="37">
        <f t="shared" si="10"/>
        <v>281.27690839855467</v>
      </c>
      <c r="I129" s="37">
        <f t="shared" si="10"/>
        <v>229.53435489770899</v>
      </c>
      <c r="J129" s="37">
        <f t="shared" si="10"/>
        <v>285.44320041096796</v>
      </c>
      <c r="K129" s="37">
        <f t="shared" si="10"/>
        <v>345.22579183797183</v>
      </c>
      <c r="L129" s="37">
        <f t="shared" si="10"/>
        <v>284.50200820469735</v>
      </c>
      <c r="M129" s="37">
        <f t="shared" si="10"/>
        <v>304.03471946244804</v>
      </c>
      <c r="N129" s="37">
        <f t="shared" si="10"/>
        <v>318.81603957610673</v>
      </c>
      <c r="O129" s="37">
        <f t="shared" si="10"/>
        <v>324.01863656779352</v>
      </c>
      <c r="P129" s="37">
        <f t="shared" si="10"/>
        <v>296.76662517578171</v>
      </c>
      <c r="Q129" s="37">
        <f t="shared" si="10"/>
        <v>276.25782917745772</v>
      </c>
    </row>
    <row r="130" spans="1:17" x14ac:dyDescent="0.25">
      <c r="A130" s="21" t="s">
        <v>44</v>
      </c>
      <c r="B130" s="35" t="str">
        <f t="shared" ref="B130:Q130" si="11">IF(B55=0,"",B55/B6*1000)</f>
        <v/>
      </c>
      <c r="C130" s="35" t="str">
        <f t="shared" si="11"/>
        <v/>
      </c>
      <c r="D130" s="35" t="str">
        <f t="shared" si="11"/>
        <v/>
      </c>
      <c r="E130" s="35" t="str">
        <f t="shared" si="11"/>
        <v/>
      </c>
      <c r="F130" s="35" t="str">
        <f t="shared" si="11"/>
        <v/>
      </c>
      <c r="G130" s="35" t="str">
        <f t="shared" si="11"/>
        <v/>
      </c>
      <c r="H130" s="35" t="str">
        <f t="shared" si="11"/>
        <v/>
      </c>
      <c r="I130" s="35" t="str">
        <f t="shared" si="11"/>
        <v/>
      </c>
      <c r="J130" s="35" t="str">
        <f t="shared" si="11"/>
        <v/>
      </c>
      <c r="K130" s="35" t="str">
        <f t="shared" si="11"/>
        <v/>
      </c>
      <c r="L130" s="35" t="str">
        <f t="shared" si="11"/>
        <v/>
      </c>
      <c r="M130" s="35" t="str">
        <f t="shared" si="11"/>
        <v/>
      </c>
      <c r="N130" s="35" t="str">
        <f t="shared" si="11"/>
        <v/>
      </c>
      <c r="O130" s="35" t="str">
        <f t="shared" si="11"/>
        <v/>
      </c>
      <c r="P130" s="35" t="str">
        <f t="shared" si="11"/>
        <v/>
      </c>
      <c r="Q130" s="35" t="str">
        <f t="shared" si="11"/>
        <v/>
      </c>
    </row>
    <row r="131" spans="1:17" x14ac:dyDescent="0.25">
      <c r="A131" s="21" t="s">
        <v>59</v>
      </c>
      <c r="B131" s="35">
        <f t="shared" ref="B131:Q131" si="12">IF(B56=0,"",B56/B7*1000)</f>
        <v>556.79033693821407</v>
      </c>
      <c r="C131" s="35">
        <f t="shared" si="12"/>
        <v>474.86391389250412</v>
      </c>
      <c r="D131" s="35">
        <f t="shared" si="12"/>
        <v>456.31627324758932</v>
      </c>
      <c r="E131" s="35">
        <f t="shared" si="12"/>
        <v>474.40122965587528</v>
      </c>
      <c r="F131" s="35">
        <f t="shared" si="12"/>
        <v>397.56355423679599</v>
      </c>
      <c r="G131" s="35">
        <f t="shared" si="12"/>
        <v>383.35152810836922</v>
      </c>
      <c r="H131" s="35">
        <f t="shared" si="12"/>
        <v>363.77773909941237</v>
      </c>
      <c r="I131" s="35">
        <f t="shared" si="12"/>
        <v>301.55162820748632</v>
      </c>
      <c r="J131" s="35">
        <f t="shared" si="12"/>
        <v>381.79147735604124</v>
      </c>
      <c r="K131" s="35">
        <f t="shared" si="12"/>
        <v>431.79322239350245</v>
      </c>
      <c r="L131" s="35">
        <f t="shared" si="12"/>
        <v>404.68800892427868</v>
      </c>
      <c r="M131" s="35">
        <f t="shared" si="12"/>
        <v>437.56181775114692</v>
      </c>
      <c r="N131" s="35">
        <f t="shared" si="12"/>
        <v>499.96147447767811</v>
      </c>
      <c r="O131" s="35">
        <f t="shared" si="12"/>
        <v>491.19953297708975</v>
      </c>
      <c r="P131" s="35">
        <f t="shared" si="12"/>
        <v>417.8603917901799</v>
      </c>
      <c r="Q131" s="35">
        <f t="shared" si="12"/>
        <v>408.91171411025027</v>
      </c>
    </row>
    <row r="132" spans="1:17" x14ac:dyDescent="0.25">
      <c r="A132" s="21" t="s">
        <v>42</v>
      </c>
      <c r="B132" s="35">
        <f t="shared" ref="B132:Q132" si="13">IF(B59=0,"",B59/B8*1000)</f>
        <v>644.68497816370359</v>
      </c>
      <c r="C132" s="35">
        <f t="shared" si="13"/>
        <v>709.71158268325667</v>
      </c>
      <c r="D132" s="35">
        <f t="shared" si="13"/>
        <v>727.12086523241965</v>
      </c>
      <c r="E132" s="35">
        <f t="shared" si="13"/>
        <v>722.0054786669732</v>
      </c>
      <c r="F132" s="35">
        <f t="shared" si="13"/>
        <v>647.02370250184447</v>
      </c>
      <c r="G132" s="35">
        <f t="shared" si="13"/>
        <v>640.54750615406692</v>
      </c>
      <c r="H132" s="35">
        <f t="shared" si="13"/>
        <v>572.42563476973112</v>
      </c>
      <c r="I132" s="35">
        <f t="shared" si="13"/>
        <v>460.25073796155641</v>
      </c>
      <c r="J132" s="35">
        <f t="shared" si="13"/>
        <v>562.4118717320647</v>
      </c>
      <c r="K132" s="35">
        <f t="shared" si="13"/>
        <v>570.15397673245354</v>
      </c>
      <c r="L132" s="35">
        <f t="shared" si="13"/>
        <v>457.55606649363597</v>
      </c>
      <c r="M132" s="35">
        <f t="shared" si="13"/>
        <v>497.95333370783914</v>
      </c>
      <c r="N132" s="35">
        <f t="shared" si="13"/>
        <v>454.42739786513454</v>
      </c>
      <c r="O132" s="35">
        <f t="shared" si="13"/>
        <v>505.22902208256272</v>
      </c>
      <c r="P132" s="35">
        <f t="shared" si="13"/>
        <v>509.06561143824882</v>
      </c>
      <c r="Q132" s="35">
        <f t="shared" si="13"/>
        <v>458.47903647095995</v>
      </c>
    </row>
    <row r="133" spans="1:17" x14ac:dyDescent="0.25">
      <c r="A133" s="23" t="s">
        <v>11</v>
      </c>
      <c r="B133" s="37">
        <f t="shared" ref="B133:Q133" si="14">IF(B60=0,"",B60/B9*1000)</f>
        <v>85.084552418490617</v>
      </c>
      <c r="C133" s="37">
        <f t="shared" si="14"/>
        <v>80.331107752779431</v>
      </c>
      <c r="D133" s="37">
        <f t="shared" si="14"/>
        <v>75.853235433102626</v>
      </c>
      <c r="E133" s="37">
        <f t="shared" si="14"/>
        <v>102.01268870902068</v>
      </c>
      <c r="F133" s="37">
        <f t="shared" si="14"/>
        <v>116.85040686092907</v>
      </c>
      <c r="G133" s="37">
        <f t="shared" si="14"/>
        <v>99.973240873762478</v>
      </c>
      <c r="H133" s="37">
        <f t="shared" si="14"/>
        <v>93.324286368432169</v>
      </c>
      <c r="I133" s="37">
        <f t="shared" si="14"/>
        <v>95.954118973105707</v>
      </c>
      <c r="J133" s="37">
        <f t="shared" si="14"/>
        <v>87.009394630822413</v>
      </c>
      <c r="K133" s="37">
        <f t="shared" si="14"/>
        <v>59.720562146609097</v>
      </c>
      <c r="L133" s="37">
        <f t="shared" si="14"/>
        <v>64.550003420171691</v>
      </c>
      <c r="M133" s="37">
        <f t="shared" si="14"/>
        <v>70.77121402399051</v>
      </c>
      <c r="N133" s="37">
        <f t="shared" si="14"/>
        <v>69.325021385654537</v>
      </c>
      <c r="O133" s="37">
        <f t="shared" si="14"/>
        <v>71.615293832874841</v>
      </c>
      <c r="P133" s="37">
        <f t="shared" si="14"/>
        <v>88.530973503792467</v>
      </c>
      <c r="Q133" s="37">
        <f t="shared" si="14"/>
        <v>87.150377226106954</v>
      </c>
    </row>
    <row r="134" spans="1:17" x14ac:dyDescent="0.25">
      <c r="A134" s="21" t="s">
        <v>61</v>
      </c>
      <c r="B134" s="35">
        <f t="shared" ref="B134:Q134" si="15">IF(B61=0,"",B61/B10*1000)</f>
        <v>165.1751815022115</v>
      </c>
      <c r="C134" s="35">
        <f t="shared" si="15"/>
        <v>160.19021757265691</v>
      </c>
      <c r="D134" s="35">
        <f t="shared" si="15"/>
        <v>159.86480572012096</v>
      </c>
      <c r="E134" s="35">
        <f t="shared" si="15"/>
        <v>205.73494992785425</v>
      </c>
      <c r="F134" s="35">
        <f t="shared" si="15"/>
        <v>231.06506645569965</v>
      </c>
      <c r="G134" s="35">
        <f t="shared" si="15"/>
        <v>206.82622637431351</v>
      </c>
      <c r="H134" s="35">
        <f t="shared" si="15"/>
        <v>190.26401006342451</v>
      </c>
      <c r="I134" s="35">
        <f t="shared" si="15"/>
        <v>192.34784116945477</v>
      </c>
      <c r="J134" s="35">
        <f t="shared" si="15"/>
        <v>165.67271055710754</v>
      </c>
      <c r="K134" s="35">
        <f t="shared" si="15"/>
        <v>118.03095337286824</v>
      </c>
      <c r="L134" s="35">
        <f t="shared" si="15"/>
        <v>125.36279734973768</v>
      </c>
      <c r="M134" s="35">
        <f t="shared" si="15"/>
        <v>140.53721944950814</v>
      </c>
      <c r="N134" s="35">
        <f t="shared" si="15"/>
        <v>139.33097659712155</v>
      </c>
      <c r="O134" s="35">
        <f t="shared" si="15"/>
        <v>145.09458000346962</v>
      </c>
      <c r="P134" s="35">
        <f t="shared" si="15"/>
        <v>174.68906504603689</v>
      </c>
      <c r="Q134" s="35">
        <f t="shared" si="15"/>
        <v>177.44189791102042</v>
      </c>
    </row>
    <row r="135" spans="1:17" x14ac:dyDescent="0.25">
      <c r="A135" s="21" t="s">
        <v>40</v>
      </c>
      <c r="B135" s="35">
        <f t="shared" ref="B135:Q135" si="16">IF(B62=0,"",B62/B11*1000)</f>
        <v>23.081175921579323</v>
      </c>
      <c r="C135" s="35">
        <f t="shared" si="16"/>
        <v>21.910737177127956</v>
      </c>
      <c r="D135" s="35">
        <f t="shared" si="16"/>
        <v>21.978509512495588</v>
      </c>
      <c r="E135" s="35">
        <f t="shared" si="16"/>
        <v>28.066966686747406</v>
      </c>
      <c r="F135" s="35">
        <f t="shared" si="16"/>
        <v>32.42606123398987</v>
      </c>
      <c r="G135" s="35">
        <f t="shared" si="16"/>
        <v>28.753267421055</v>
      </c>
      <c r="H135" s="35">
        <f t="shared" si="16"/>
        <v>26.450765252831456</v>
      </c>
      <c r="I135" s="35">
        <f t="shared" si="16"/>
        <v>26.740462328982542</v>
      </c>
      <c r="J135" s="35">
        <f t="shared" si="16"/>
        <v>23.032048858244636</v>
      </c>
      <c r="K135" s="35">
        <f t="shared" si="16"/>
        <v>15.939046769410867</v>
      </c>
      <c r="L135" s="35">
        <f t="shared" si="16"/>
        <v>18.699310829709042</v>
      </c>
      <c r="M135" s="35">
        <f t="shared" si="16"/>
        <v>20.187989941750534</v>
      </c>
      <c r="N135" s="35">
        <f t="shared" si="16"/>
        <v>19.918300079898998</v>
      </c>
      <c r="O135" s="35">
        <f t="shared" si="16"/>
        <v>18.382839179570055</v>
      </c>
      <c r="P135" s="35">
        <f t="shared" si="16"/>
        <v>19.846564254944326</v>
      </c>
      <c r="Q135" s="35">
        <f t="shared" si="16"/>
        <v>20.390690295647303</v>
      </c>
    </row>
    <row r="136" spans="1:17" x14ac:dyDescent="0.25">
      <c r="A136" s="21" t="s">
        <v>39</v>
      </c>
      <c r="B136" s="35">
        <f t="shared" ref="B136:Q136" si="17">IF(B63=0,"",B63/B12*1000)</f>
        <v>4.0329403395842549</v>
      </c>
      <c r="C136" s="35">
        <f t="shared" si="17"/>
        <v>3.956963594989535</v>
      </c>
      <c r="D136" s="35">
        <f t="shared" si="17"/>
        <v>3.9024238579691839</v>
      </c>
      <c r="E136" s="35">
        <f t="shared" si="17"/>
        <v>4.5169913597774514</v>
      </c>
      <c r="F136" s="35">
        <f t="shared" si="17"/>
        <v>4.9261872369211943</v>
      </c>
      <c r="G136" s="35">
        <f t="shared" si="17"/>
        <v>4.6134923950854754</v>
      </c>
      <c r="H136" s="35">
        <f t="shared" si="17"/>
        <v>4.364012909443967</v>
      </c>
      <c r="I136" s="35">
        <f t="shared" si="17"/>
        <v>4.3509312889315153</v>
      </c>
      <c r="J136" s="35">
        <f t="shared" si="17"/>
        <v>3.9354520371581532</v>
      </c>
      <c r="K136" s="35">
        <f t="shared" si="17"/>
        <v>3.359467272154113</v>
      </c>
      <c r="L136" s="35">
        <f t="shared" si="17"/>
        <v>3.6626642674153529</v>
      </c>
      <c r="M136" s="35">
        <f t="shared" si="17"/>
        <v>3.6088173110986399</v>
      </c>
      <c r="N136" s="35">
        <f t="shared" si="17"/>
        <v>3.7574635410253214</v>
      </c>
      <c r="O136" s="35">
        <f t="shared" si="17"/>
        <v>3.5799204213559999</v>
      </c>
      <c r="P136" s="35">
        <f t="shared" si="17"/>
        <v>4.0357939538785486</v>
      </c>
      <c r="Q136" s="35">
        <f t="shared" si="17"/>
        <v>2.3831829304237973</v>
      </c>
    </row>
    <row r="137" spans="1:17" x14ac:dyDescent="0.25">
      <c r="A137" s="23" t="s">
        <v>10</v>
      </c>
      <c r="B137" s="37">
        <f t="shared" ref="B137:Q137" si="18">IF(B64=0,"",B64/B13*1000)</f>
        <v>493.26295523451256</v>
      </c>
      <c r="C137" s="37">
        <f t="shared" si="18"/>
        <v>470.52493605129843</v>
      </c>
      <c r="D137" s="37">
        <f t="shared" si="18"/>
        <v>445.69468647047034</v>
      </c>
      <c r="E137" s="37">
        <f t="shared" si="18"/>
        <v>418.03725821225237</v>
      </c>
      <c r="F137" s="37">
        <f t="shared" si="18"/>
        <v>435.97950377925252</v>
      </c>
      <c r="G137" s="37">
        <f t="shared" si="18"/>
        <v>390.62524560988453</v>
      </c>
      <c r="H137" s="37">
        <f t="shared" si="18"/>
        <v>380.67282003430279</v>
      </c>
      <c r="I137" s="37">
        <f t="shared" si="18"/>
        <v>335.4612208761493</v>
      </c>
      <c r="J137" s="37">
        <f t="shared" si="18"/>
        <v>328.98144383111327</v>
      </c>
      <c r="K137" s="37">
        <f t="shared" si="18"/>
        <v>344.00644338557038</v>
      </c>
      <c r="L137" s="37">
        <f t="shared" si="18"/>
        <v>343.56135396556584</v>
      </c>
      <c r="M137" s="37">
        <f t="shared" si="18"/>
        <v>280.31363190435877</v>
      </c>
      <c r="N137" s="37">
        <f t="shared" si="18"/>
        <v>266.45891730163368</v>
      </c>
      <c r="O137" s="37">
        <f t="shared" si="18"/>
        <v>239.57442338133816</v>
      </c>
      <c r="P137" s="37">
        <f t="shared" si="18"/>
        <v>229.73784186284914</v>
      </c>
      <c r="Q137" s="37">
        <f t="shared" si="18"/>
        <v>253.32339812184475</v>
      </c>
    </row>
    <row r="138" spans="1:17" x14ac:dyDescent="0.25">
      <c r="A138" s="21" t="s">
        <v>38</v>
      </c>
      <c r="B138" s="35">
        <f t="shared" ref="B138:Q138" si="19">IF(B65=0,"",B65/B14*1000)</f>
        <v>527.02109664086333</v>
      </c>
      <c r="C138" s="35">
        <f t="shared" si="19"/>
        <v>512.35153664165591</v>
      </c>
      <c r="D138" s="35">
        <f t="shared" si="19"/>
        <v>488.59003094806786</v>
      </c>
      <c r="E138" s="35">
        <f t="shared" si="19"/>
        <v>454.63431687398452</v>
      </c>
      <c r="F138" s="35">
        <f t="shared" si="19"/>
        <v>486.33507339558662</v>
      </c>
      <c r="G138" s="35">
        <f t="shared" si="19"/>
        <v>444.247146481671</v>
      </c>
      <c r="H138" s="35">
        <f t="shared" si="19"/>
        <v>422.63645614123112</v>
      </c>
      <c r="I138" s="35">
        <f t="shared" si="19"/>
        <v>376.42149955196123</v>
      </c>
      <c r="J138" s="35">
        <f t="shared" si="19"/>
        <v>379.56167422240065</v>
      </c>
      <c r="K138" s="35">
        <f t="shared" si="19"/>
        <v>379.36708853044746</v>
      </c>
      <c r="L138" s="35">
        <f t="shared" si="19"/>
        <v>391.08350156829573</v>
      </c>
      <c r="M138" s="35">
        <f t="shared" si="19"/>
        <v>364.215473713498</v>
      </c>
      <c r="N138" s="35">
        <f t="shared" si="19"/>
        <v>352.20245376319713</v>
      </c>
      <c r="O138" s="35">
        <f t="shared" si="19"/>
        <v>274.13989171817798</v>
      </c>
      <c r="P138" s="35">
        <f t="shared" si="19"/>
        <v>254.34348542249174</v>
      </c>
      <c r="Q138" s="35">
        <f t="shared" si="19"/>
        <v>273.37560922464655</v>
      </c>
    </row>
    <row r="139" spans="1:17" x14ac:dyDescent="0.25">
      <c r="A139" s="21" t="s">
        <v>37</v>
      </c>
      <c r="B139" s="35">
        <f t="shared" ref="B139:Q139" si="20">IF(B66=0,"",B66/B15*1000)</f>
        <v>268.69554863598728</v>
      </c>
      <c r="C139" s="35">
        <f t="shared" si="20"/>
        <v>261.35137968841485</v>
      </c>
      <c r="D139" s="35">
        <f t="shared" si="20"/>
        <v>249.23059571029088</v>
      </c>
      <c r="E139" s="35">
        <f t="shared" si="20"/>
        <v>231.90972890907764</v>
      </c>
      <c r="F139" s="35">
        <f t="shared" si="20"/>
        <v>240.29586356904284</v>
      </c>
      <c r="G139" s="35">
        <f t="shared" si="20"/>
        <v>208.57833290820039</v>
      </c>
      <c r="H139" s="35">
        <f t="shared" si="20"/>
        <v>205.36467043184149</v>
      </c>
      <c r="I139" s="35">
        <f t="shared" si="20"/>
        <v>182.90820887707733</v>
      </c>
      <c r="J139" s="35">
        <f t="shared" si="20"/>
        <v>178.74932231403253</v>
      </c>
      <c r="K139" s="35">
        <f t="shared" si="20"/>
        <v>193.63452955377167</v>
      </c>
      <c r="L139" s="35">
        <f t="shared" si="20"/>
        <v>186.99951093072403</v>
      </c>
      <c r="M139" s="35">
        <f t="shared" si="20"/>
        <v>149.86940294376365</v>
      </c>
      <c r="N139" s="35">
        <f t="shared" si="20"/>
        <v>131.39191334409742</v>
      </c>
      <c r="O139" s="35">
        <f t="shared" si="20"/>
        <v>101.66793743630252</v>
      </c>
      <c r="P139" s="35">
        <f t="shared" si="20"/>
        <v>104.39683787092108</v>
      </c>
      <c r="Q139" s="35">
        <f t="shared" si="20"/>
        <v>151.07808658882348</v>
      </c>
    </row>
    <row r="140" spans="1:17" x14ac:dyDescent="0.25">
      <c r="A140" s="21" t="s">
        <v>57</v>
      </c>
      <c r="B140" s="35">
        <f t="shared" ref="B140:Q140" si="21">IF(B67=0,"",B67/B16*1000)</f>
        <v>532.51055527778533</v>
      </c>
      <c r="C140" s="35">
        <f t="shared" si="21"/>
        <v>522.43287267010135</v>
      </c>
      <c r="D140" s="35">
        <f t="shared" si="21"/>
        <v>482.17737163604176</v>
      </c>
      <c r="E140" s="35">
        <f t="shared" si="21"/>
        <v>441.4344077532873</v>
      </c>
      <c r="F140" s="35">
        <f t="shared" si="21"/>
        <v>474.06087899170018</v>
      </c>
      <c r="G140" s="35">
        <f t="shared" si="21"/>
        <v>419.33259394908885</v>
      </c>
      <c r="H140" s="35">
        <f t="shared" si="21"/>
        <v>406.68188902420894</v>
      </c>
      <c r="I140" s="35">
        <f t="shared" si="21"/>
        <v>355.26867823482149</v>
      </c>
      <c r="J140" s="35">
        <f t="shared" si="21"/>
        <v>345.70496324637998</v>
      </c>
      <c r="K140" s="35">
        <f t="shared" si="21"/>
        <v>431.16737778745591</v>
      </c>
      <c r="L140" s="35">
        <f t="shared" si="21"/>
        <v>455.37086791252199</v>
      </c>
      <c r="M140" s="35">
        <f t="shared" si="21"/>
        <v>427.68750177189042</v>
      </c>
      <c r="N140" s="35">
        <f t="shared" si="21"/>
        <v>443.81197187893491</v>
      </c>
      <c r="O140" s="35">
        <f t="shared" si="21"/>
        <v>384.61438389185003</v>
      </c>
      <c r="P140" s="35">
        <f t="shared" si="21"/>
        <v>380.29771005571018</v>
      </c>
      <c r="Q140" s="35">
        <f t="shared" si="21"/>
        <v>371.62823513327299</v>
      </c>
    </row>
    <row r="141" spans="1:17" x14ac:dyDescent="0.25">
      <c r="A141" s="23" t="s">
        <v>9</v>
      </c>
      <c r="B141" s="37">
        <f t="shared" ref="B141:Q141" si="22">IF(B68=0,"",B68/B17*1000)</f>
        <v>839.26326975636152</v>
      </c>
      <c r="C141" s="37">
        <f t="shared" si="22"/>
        <v>787.42516226144562</v>
      </c>
      <c r="D141" s="37">
        <f t="shared" si="22"/>
        <v>851.02422665809786</v>
      </c>
      <c r="E141" s="37">
        <f t="shared" si="22"/>
        <v>906.23644176534356</v>
      </c>
      <c r="F141" s="37">
        <f t="shared" si="22"/>
        <v>974.7568724002665</v>
      </c>
      <c r="G141" s="37">
        <f t="shared" si="22"/>
        <v>1067.2352136869124</v>
      </c>
      <c r="H141" s="37">
        <f t="shared" si="22"/>
        <v>1160.1907302648144</v>
      </c>
      <c r="I141" s="37">
        <f t="shared" si="22"/>
        <v>1210.0129142231506</v>
      </c>
      <c r="J141" s="37">
        <f t="shared" si="22"/>
        <v>1305.1878186271174</v>
      </c>
      <c r="K141" s="37">
        <f t="shared" si="22"/>
        <v>1356.0031606207647</v>
      </c>
      <c r="L141" s="37">
        <f t="shared" si="22"/>
        <v>1408.160201913907</v>
      </c>
      <c r="M141" s="37">
        <f t="shared" si="22"/>
        <v>1346.2057038486284</v>
      </c>
      <c r="N141" s="37">
        <f t="shared" si="22"/>
        <v>1417.0834416173914</v>
      </c>
      <c r="O141" s="37">
        <f t="shared" si="22"/>
        <v>1522.8088484587236</v>
      </c>
      <c r="P141" s="37">
        <f t="shared" si="22"/>
        <v>1394.6224790629778</v>
      </c>
      <c r="Q141" s="37">
        <f t="shared" si="22"/>
        <v>1364.0376115135994</v>
      </c>
    </row>
    <row r="142" spans="1:17" x14ac:dyDescent="0.25">
      <c r="A142" s="21" t="s">
        <v>35</v>
      </c>
      <c r="B142" s="35">
        <f t="shared" ref="B142:Q142" si="23">IF(B69=0,"",B69/B18*1000)</f>
        <v>4188.8287850503702</v>
      </c>
      <c r="C142" s="35">
        <f t="shared" si="23"/>
        <v>3933.7921188663522</v>
      </c>
      <c r="D142" s="35">
        <f t="shared" si="23"/>
        <v>4271.8694197318364</v>
      </c>
      <c r="E142" s="35">
        <f t="shared" si="23"/>
        <v>4538.7778551949623</v>
      </c>
      <c r="F142" s="35">
        <f t="shared" si="23"/>
        <v>5070.4471587229464</v>
      </c>
      <c r="G142" s="35">
        <f t="shared" si="23"/>
        <v>5700.6116038284745</v>
      </c>
      <c r="H142" s="35">
        <f t="shared" si="23"/>
        <v>6038.9790787351367</v>
      </c>
      <c r="I142" s="35">
        <f t="shared" si="23"/>
        <v>6213.5214526532773</v>
      </c>
      <c r="J142" s="35">
        <f t="shared" si="23"/>
        <v>6965.64218462183</v>
      </c>
      <c r="K142" s="35">
        <f t="shared" si="23"/>
        <v>10816.008478310923</v>
      </c>
      <c r="L142" s="35">
        <f t="shared" si="23"/>
        <v>4841.1436290878928</v>
      </c>
      <c r="M142" s="35">
        <f t="shared" si="23"/>
        <v>5991.2081243000948</v>
      </c>
      <c r="N142" s="35">
        <f t="shared" si="23"/>
        <v>9140.225409363713</v>
      </c>
      <c r="O142" s="35">
        <f t="shared" si="23"/>
        <v>8585.0873173824111</v>
      </c>
      <c r="P142" s="35">
        <f t="shared" si="23"/>
        <v>5132.6921714282853</v>
      </c>
      <c r="Q142" s="35">
        <f t="shared" si="23"/>
        <v>4165.9318260721993</v>
      </c>
    </row>
    <row r="143" spans="1:17" x14ac:dyDescent="0.25">
      <c r="A143" s="21" t="s">
        <v>56</v>
      </c>
      <c r="B143" s="35">
        <f t="shared" ref="B143:Q143" si="24">IF(B70=0,"",B70/B19*1000)</f>
        <v>503.54983943302909</v>
      </c>
      <c r="C143" s="35">
        <f t="shared" si="24"/>
        <v>472.89122842347143</v>
      </c>
      <c r="D143" s="35">
        <f t="shared" si="24"/>
        <v>513.53236686635466</v>
      </c>
      <c r="E143" s="35">
        <f t="shared" si="24"/>
        <v>548.25129827268586</v>
      </c>
      <c r="F143" s="35">
        <f t="shared" si="24"/>
        <v>604.01210402206118</v>
      </c>
      <c r="G143" s="35">
        <f t="shared" si="24"/>
        <v>671.08186745554042</v>
      </c>
      <c r="H143" s="35">
        <f t="shared" si="24"/>
        <v>739.0255389271166</v>
      </c>
      <c r="I143" s="35">
        <f t="shared" si="24"/>
        <v>745.81887764905491</v>
      </c>
      <c r="J143" s="35">
        <f t="shared" si="24"/>
        <v>836.09712718078151</v>
      </c>
      <c r="K143" s="35">
        <f t="shared" si="24"/>
        <v>801.40445969316033</v>
      </c>
      <c r="L143" s="35">
        <f t="shared" si="24"/>
        <v>895.79324912659274</v>
      </c>
      <c r="M143" s="35">
        <f t="shared" si="24"/>
        <v>803.99510976977297</v>
      </c>
      <c r="N143" s="35">
        <f t="shared" si="24"/>
        <v>806.91352164302248</v>
      </c>
      <c r="O143" s="35">
        <f t="shared" si="24"/>
        <v>687.93551351031385</v>
      </c>
      <c r="P143" s="35">
        <f t="shared" si="24"/>
        <v>893.9584114258314</v>
      </c>
      <c r="Q143" s="35">
        <f t="shared" si="24"/>
        <v>897.32866064151972</v>
      </c>
    </row>
    <row r="144" spans="1:17" x14ac:dyDescent="0.25">
      <c r="A144" s="21" t="s">
        <v>55</v>
      </c>
      <c r="B144" s="35">
        <f t="shared" ref="B144:Q144" si="25">IF(B71=0,"",B71/B20*1000)</f>
        <v>36.530275989581995</v>
      </c>
      <c r="C144" s="35">
        <f t="shared" si="25"/>
        <v>36.276963341067869</v>
      </c>
      <c r="D144" s="35">
        <f t="shared" si="25"/>
        <v>34.447470173806053</v>
      </c>
      <c r="E144" s="35">
        <f t="shared" si="25"/>
        <v>33.964909091598919</v>
      </c>
      <c r="F144" s="35">
        <f t="shared" si="25"/>
        <v>32.283036956297359</v>
      </c>
      <c r="G144" s="35">
        <f t="shared" si="25"/>
        <v>32.750356468047251</v>
      </c>
      <c r="H144" s="35">
        <f t="shared" si="25"/>
        <v>35.842340513133081</v>
      </c>
      <c r="I144" s="35">
        <f t="shared" si="25"/>
        <v>35.759942232579277</v>
      </c>
      <c r="J144" s="35">
        <f t="shared" si="25"/>
        <v>36.424554712768789</v>
      </c>
      <c r="K144" s="35">
        <f t="shared" si="25"/>
        <v>38.609712901698529</v>
      </c>
      <c r="L144" s="35">
        <f t="shared" si="25"/>
        <v>39.685650366033954</v>
      </c>
      <c r="M144" s="35">
        <f t="shared" si="25"/>
        <v>37.825660196334901</v>
      </c>
      <c r="N144" s="35">
        <f t="shared" si="25"/>
        <v>39.214945320071024</v>
      </c>
      <c r="O144" s="35">
        <f t="shared" si="25"/>
        <v>34.327781101291961</v>
      </c>
      <c r="P144" s="35">
        <f t="shared" si="25"/>
        <v>39.965622145109172</v>
      </c>
      <c r="Q144" s="35">
        <f t="shared" si="25"/>
        <v>38.198277988030021</v>
      </c>
    </row>
    <row r="145" spans="1:17" x14ac:dyDescent="0.25">
      <c r="A145" s="20" t="s">
        <v>54</v>
      </c>
      <c r="B145" s="36">
        <f t="shared" ref="B145:Q145" si="26">IF(B72=0,"",B72/B21*1000)</f>
        <v>123.48011927543347</v>
      </c>
      <c r="C145" s="36">
        <f t="shared" si="26"/>
        <v>119.50349305855963</v>
      </c>
      <c r="D145" s="36">
        <f t="shared" si="26"/>
        <v>113.06257182507717</v>
      </c>
      <c r="E145" s="36">
        <f t="shared" si="26"/>
        <v>117.3751232169102</v>
      </c>
      <c r="F145" s="36">
        <f t="shared" si="26"/>
        <v>111.63135018820992</v>
      </c>
      <c r="G145" s="36">
        <f t="shared" si="26"/>
        <v>105.07590750933673</v>
      </c>
      <c r="H145" s="36">
        <f t="shared" si="26"/>
        <v>97.702601194464975</v>
      </c>
      <c r="I145" s="36">
        <f t="shared" si="26"/>
        <v>97.495982882198803</v>
      </c>
      <c r="J145" s="36">
        <f t="shared" si="26"/>
        <v>101.78820334792712</v>
      </c>
      <c r="K145" s="36">
        <f t="shared" si="26"/>
        <v>98.781955141397745</v>
      </c>
      <c r="L145" s="36">
        <f t="shared" si="26"/>
        <v>100.92135891237503</v>
      </c>
      <c r="M145" s="36">
        <f t="shared" si="26"/>
        <v>96.238468570376824</v>
      </c>
      <c r="N145" s="36">
        <f t="shared" si="26"/>
        <v>99.828976223861616</v>
      </c>
      <c r="O145" s="36">
        <f t="shared" si="26"/>
        <v>89.698047287180472</v>
      </c>
      <c r="P145" s="36">
        <f t="shared" si="26"/>
        <v>86.36124076130929</v>
      </c>
      <c r="Q145" s="36">
        <f t="shared" si="26"/>
        <v>85.04893346042347</v>
      </c>
    </row>
    <row r="146" spans="1:17" x14ac:dyDescent="0.25">
      <c r="A146" s="18" t="s">
        <v>53</v>
      </c>
      <c r="B146" s="35">
        <f t="shared" ref="B146:Q146" si="27">IF(B73=0,"",B73/B22*1000)</f>
        <v>31.05848083819463</v>
      </c>
      <c r="C146" s="35">
        <f t="shared" si="27"/>
        <v>40.128222945190274</v>
      </c>
      <c r="D146" s="35">
        <f t="shared" si="27"/>
        <v>40.086878910709785</v>
      </c>
      <c r="E146" s="35">
        <f t="shared" si="27"/>
        <v>35.787415471059823</v>
      </c>
      <c r="F146" s="35">
        <f t="shared" si="27"/>
        <v>35.828207260218292</v>
      </c>
      <c r="G146" s="35">
        <f t="shared" si="27"/>
        <v>38.860340193290341</v>
      </c>
      <c r="H146" s="35">
        <f t="shared" si="27"/>
        <v>35.000316695055787</v>
      </c>
      <c r="I146" s="35">
        <f t="shared" si="27"/>
        <v>33.4058055178524</v>
      </c>
      <c r="J146" s="35">
        <f t="shared" si="27"/>
        <v>27.748033061249657</v>
      </c>
      <c r="K146" s="35">
        <f t="shared" si="27"/>
        <v>32.299424916998937</v>
      </c>
      <c r="L146" s="35">
        <f t="shared" si="27"/>
        <v>22.907248205279014</v>
      </c>
      <c r="M146" s="35">
        <f t="shared" si="27"/>
        <v>24.895746171858693</v>
      </c>
      <c r="N146" s="35">
        <f t="shared" si="27"/>
        <v>26.280268328603057</v>
      </c>
      <c r="O146" s="35">
        <f t="shared" si="27"/>
        <v>26.162867709819906</v>
      </c>
      <c r="P146" s="35">
        <f t="shared" si="27"/>
        <v>22.783902520785627</v>
      </c>
      <c r="Q146" s="35">
        <f t="shared" si="27"/>
        <v>17.521032116191456</v>
      </c>
    </row>
    <row r="147" spans="1:17" x14ac:dyDescent="0.25">
      <c r="A147" s="18" t="s">
        <v>52</v>
      </c>
      <c r="B147" s="35">
        <f t="shared" ref="B147:Q147" si="28">IF(B74=0,"",B74/B23*1000)</f>
        <v>13.29121486126791</v>
      </c>
      <c r="C147" s="35">
        <f t="shared" si="28"/>
        <v>13.165119257792886</v>
      </c>
      <c r="D147" s="35">
        <f t="shared" si="28"/>
        <v>13.820602348254766</v>
      </c>
      <c r="E147" s="35">
        <f t="shared" si="28"/>
        <v>15.456425212241651</v>
      </c>
      <c r="F147" s="35">
        <f t="shared" si="28"/>
        <v>13.307673690957532</v>
      </c>
      <c r="G147" s="35">
        <f t="shared" si="28"/>
        <v>12.317779682154015</v>
      </c>
      <c r="H147" s="35">
        <f t="shared" si="28"/>
        <v>11.554128392182049</v>
      </c>
      <c r="I147" s="35">
        <f t="shared" si="28"/>
        <v>10.601354289652679</v>
      </c>
      <c r="J147" s="35">
        <f t="shared" si="28"/>
        <v>8.8830912328095142</v>
      </c>
      <c r="K147" s="35">
        <f t="shared" si="28"/>
        <v>14.085208651732197</v>
      </c>
      <c r="L147" s="35">
        <f t="shared" si="28"/>
        <v>19.506434665724033</v>
      </c>
      <c r="M147" s="35">
        <f t="shared" si="28"/>
        <v>18.523020043598592</v>
      </c>
      <c r="N147" s="35">
        <f t="shared" si="28"/>
        <v>18.318441578401028</v>
      </c>
      <c r="O147" s="35">
        <f t="shared" si="28"/>
        <v>15.711440332954487</v>
      </c>
      <c r="P147" s="35">
        <f t="shared" si="28"/>
        <v>16.38177494967745</v>
      </c>
      <c r="Q147" s="35">
        <f t="shared" si="28"/>
        <v>20.543040910043956</v>
      </c>
    </row>
    <row r="148" spans="1:17" x14ac:dyDescent="0.25">
      <c r="A148" s="18" t="s">
        <v>51</v>
      </c>
      <c r="B148" s="35">
        <f t="shared" ref="B148:Q148" si="29">IF(B75=0,"",B75/B24*1000)</f>
        <v>74.418275776547617</v>
      </c>
      <c r="C148" s="35">
        <f t="shared" si="29"/>
        <v>113.95592058121431</v>
      </c>
      <c r="D148" s="35">
        <f t="shared" si="29"/>
        <v>101.64134811941813</v>
      </c>
      <c r="E148" s="35">
        <f t="shared" si="29"/>
        <v>102.65550509347257</v>
      </c>
      <c r="F148" s="35">
        <f t="shared" si="29"/>
        <v>104.71743409229097</v>
      </c>
      <c r="G148" s="35">
        <f t="shared" si="29"/>
        <v>85.982000012277908</v>
      </c>
      <c r="H148" s="35">
        <f t="shared" si="29"/>
        <v>70.942501004857192</v>
      </c>
      <c r="I148" s="35">
        <f t="shared" si="29"/>
        <v>64.743405136721677</v>
      </c>
      <c r="J148" s="35">
        <f t="shared" si="29"/>
        <v>83.01035479409957</v>
      </c>
      <c r="K148" s="35">
        <f t="shared" si="29"/>
        <v>64.512200362007164</v>
      </c>
      <c r="L148" s="35">
        <f t="shared" si="29"/>
        <v>69.82909765705827</v>
      </c>
      <c r="M148" s="35">
        <f t="shared" si="29"/>
        <v>59.616530484073529</v>
      </c>
      <c r="N148" s="35">
        <f t="shared" si="29"/>
        <v>49.839876108072254</v>
      </c>
      <c r="O148" s="35">
        <f t="shared" si="29"/>
        <v>48.331152393138119</v>
      </c>
      <c r="P148" s="35">
        <f t="shared" si="29"/>
        <v>52.506127791657924</v>
      </c>
      <c r="Q148" s="35">
        <f t="shared" si="29"/>
        <v>51.225774134401853</v>
      </c>
    </row>
    <row r="149" spans="1:17" x14ac:dyDescent="0.25">
      <c r="A149" s="18" t="s">
        <v>50</v>
      </c>
      <c r="B149" s="35">
        <f t="shared" ref="B149:Q149" si="30">IF(B76=0,"",B76/B25*1000)</f>
        <v>574.28049495346124</v>
      </c>
      <c r="C149" s="35">
        <f t="shared" si="30"/>
        <v>311.70858547432135</v>
      </c>
      <c r="D149" s="35">
        <f t="shared" si="30"/>
        <v>329.67507868877152</v>
      </c>
      <c r="E149" s="35">
        <f t="shared" si="30"/>
        <v>312.61628935090823</v>
      </c>
      <c r="F149" s="35">
        <f t="shared" si="30"/>
        <v>319.53402326859066</v>
      </c>
      <c r="G149" s="35">
        <f t="shared" si="30"/>
        <v>250.35228599257249</v>
      </c>
      <c r="H149" s="35">
        <f t="shared" si="30"/>
        <v>245.93980783603325</v>
      </c>
      <c r="I149" s="35">
        <f t="shared" si="30"/>
        <v>212.11642203746041</v>
      </c>
      <c r="J149" s="35">
        <f t="shared" si="30"/>
        <v>281.5375877341948</v>
      </c>
      <c r="K149" s="35">
        <f t="shared" si="30"/>
        <v>274.38191987424301</v>
      </c>
      <c r="L149" s="35">
        <f t="shared" si="30"/>
        <v>280.14817065730858</v>
      </c>
      <c r="M149" s="35">
        <f t="shared" si="30"/>
        <v>301.65900239718843</v>
      </c>
      <c r="N149" s="35">
        <f t="shared" si="30"/>
        <v>302.47822363702596</v>
      </c>
      <c r="O149" s="35">
        <f t="shared" si="30"/>
        <v>304.20134734260648</v>
      </c>
      <c r="P149" s="35">
        <f t="shared" si="30"/>
        <v>260.03552097253129</v>
      </c>
      <c r="Q149" s="35">
        <f t="shared" si="30"/>
        <v>251.48206770383464</v>
      </c>
    </row>
    <row r="150" spans="1:17" x14ac:dyDescent="0.25">
      <c r="A150" s="16" t="s">
        <v>49</v>
      </c>
      <c r="B150" s="34">
        <f t="shared" ref="B150:Q150" si="31">IF(B77=0,"",B77/B26*1000)</f>
        <v>389.07845267248877</v>
      </c>
      <c r="C150" s="34">
        <f t="shared" si="31"/>
        <v>377.49807809903007</v>
      </c>
      <c r="D150" s="34">
        <f t="shared" si="31"/>
        <v>386.66698545152792</v>
      </c>
      <c r="E150" s="34">
        <f t="shared" si="31"/>
        <v>371.42644404210517</v>
      </c>
      <c r="F150" s="34">
        <f t="shared" si="31"/>
        <v>388.88978134138279</v>
      </c>
      <c r="G150" s="34">
        <f t="shared" si="31"/>
        <v>385.24867590908195</v>
      </c>
      <c r="H150" s="34">
        <f t="shared" si="31"/>
        <v>342.45777062322964</v>
      </c>
      <c r="I150" s="34">
        <f t="shared" si="31"/>
        <v>335.65101889449784</v>
      </c>
      <c r="J150" s="34">
        <f t="shared" si="31"/>
        <v>373.04093239309253</v>
      </c>
      <c r="K150" s="34">
        <f t="shared" si="31"/>
        <v>399.74195706602109</v>
      </c>
      <c r="L150" s="34">
        <f t="shared" si="31"/>
        <v>374.66098997052802</v>
      </c>
      <c r="M150" s="34">
        <f t="shared" si="31"/>
        <v>339.09560223605672</v>
      </c>
      <c r="N150" s="34">
        <f t="shared" si="31"/>
        <v>386.42472167777265</v>
      </c>
      <c r="O150" s="34">
        <f t="shared" si="31"/>
        <v>402.88261049258472</v>
      </c>
      <c r="P150" s="34">
        <f t="shared" si="31"/>
        <v>370.7184816126981</v>
      </c>
      <c r="Q150" s="34">
        <f t="shared" si="31"/>
        <v>388.39275572534279</v>
      </c>
    </row>
    <row r="151" spans="1:17" x14ac:dyDescent="0.25">
      <c r="A151" s="33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</row>
    <row r="152" spans="1:17" x14ac:dyDescent="0.25">
      <c r="A152" s="31" t="s">
        <v>60</v>
      </c>
      <c r="B152" s="30">
        <f t="shared" ref="B152:Q152" si="32">IF(B50=0,"",B97/B50)</f>
        <v>1.1648969806590981</v>
      </c>
      <c r="C152" s="30">
        <f t="shared" si="32"/>
        <v>1.2270626311517501</v>
      </c>
      <c r="D152" s="30">
        <f t="shared" si="32"/>
        <v>1.2822881599490474</v>
      </c>
      <c r="E152" s="30">
        <f t="shared" si="32"/>
        <v>1.3469237436931922</v>
      </c>
      <c r="F152" s="30">
        <f t="shared" si="32"/>
        <v>1.3662844945795989</v>
      </c>
      <c r="G152" s="30">
        <f t="shared" si="32"/>
        <v>1.3291148051662098</v>
      </c>
      <c r="H152" s="30">
        <f t="shared" si="32"/>
        <v>1.2345032431517755</v>
      </c>
      <c r="I152" s="30">
        <f t="shared" si="32"/>
        <v>1.2107235559815919</v>
      </c>
      <c r="J152" s="30">
        <f t="shared" si="32"/>
        <v>1.1824260929799848</v>
      </c>
      <c r="K152" s="30">
        <f t="shared" si="32"/>
        <v>0.95684621599574093</v>
      </c>
      <c r="L152" s="30">
        <f t="shared" si="32"/>
        <v>1.130649173134858</v>
      </c>
      <c r="M152" s="30">
        <f t="shared" si="32"/>
        <v>1.1387296450181199</v>
      </c>
      <c r="N152" s="30">
        <f t="shared" si="32"/>
        <v>1.1019435294343081</v>
      </c>
      <c r="O152" s="30">
        <f t="shared" si="32"/>
        <v>1.0579740378420002</v>
      </c>
      <c r="P152" s="30">
        <f t="shared" si="32"/>
        <v>1.0537786957308255</v>
      </c>
      <c r="Q152" s="30">
        <f t="shared" si="32"/>
        <v>1.0730616345245085</v>
      </c>
    </row>
    <row r="153" spans="1:17" x14ac:dyDescent="0.25">
      <c r="A153" s="29" t="s">
        <v>13</v>
      </c>
      <c r="B153" s="28">
        <f>ISI!B64</f>
        <v>3.4263169832110885</v>
      </c>
      <c r="C153" s="28">
        <f>ISI!C64</f>
        <v>3.6151267432346192</v>
      </c>
      <c r="D153" s="28">
        <f>ISI!D64</f>
        <v>3.6338719321130779</v>
      </c>
      <c r="E153" s="28">
        <f>ISI!E64</f>
        <v>3.6722251731186843</v>
      </c>
      <c r="F153" s="28">
        <f>ISI!F64</f>
        <v>3.640481014252746</v>
      </c>
      <c r="G153" s="28">
        <f>ISI!G64</f>
        <v>3.5825404405400665</v>
      </c>
      <c r="H153" s="28">
        <f>ISI!H64</f>
        <v>3.4204278602331697</v>
      </c>
      <c r="I153" s="28">
        <f>ISI!I64</f>
        <v>3.4919417779095463</v>
      </c>
      <c r="J153" s="28">
        <f>ISI!J64</f>
        <v>3.4557813926771388</v>
      </c>
      <c r="K153" s="28">
        <f>ISI!K64</f>
        <v>3.161069056866908</v>
      </c>
      <c r="L153" s="28">
        <f>ISI!L64</f>
        <v>3.5619951843272006</v>
      </c>
      <c r="M153" s="28">
        <f>ISI!M64</f>
        <v>3.4596158543787485</v>
      </c>
      <c r="N153" s="28">
        <f>ISI!N64</f>
        <v>3.4353438688731641</v>
      </c>
      <c r="O153" s="28">
        <f>ISI!O64</f>
        <v>3.4641110066374106</v>
      </c>
      <c r="P153" s="28">
        <f>ISI!P64</f>
        <v>3.4876853618208323</v>
      </c>
      <c r="Q153" s="28">
        <f>ISI!Q64</f>
        <v>3.4950301866626354</v>
      </c>
    </row>
    <row r="154" spans="1:17" x14ac:dyDescent="0.25">
      <c r="A154" s="21" t="s">
        <v>46</v>
      </c>
      <c r="B154" s="17">
        <f>ISI!B65</f>
        <v>3.814271861799964</v>
      </c>
      <c r="C154" s="17">
        <f>ISI!C65</f>
        <v>3.9661965733439026</v>
      </c>
      <c r="D154" s="17">
        <f>ISI!D65</f>
        <v>3.9749270851752212</v>
      </c>
      <c r="E154" s="17">
        <f>ISI!E65</f>
        <v>3.9900134230387625</v>
      </c>
      <c r="F154" s="17">
        <f>ISI!F65</f>
        <v>3.9476404984816127</v>
      </c>
      <c r="G154" s="17">
        <f>ISI!G65</f>
        <v>3.8867090361583108</v>
      </c>
      <c r="H154" s="17">
        <f>ISI!H65</f>
        <v>3.7498739688191369</v>
      </c>
      <c r="I154" s="17">
        <f>ISI!I65</f>
        <v>3.8210383756333255</v>
      </c>
      <c r="J154" s="17">
        <f>ISI!J65</f>
        <v>3.778549295364094</v>
      </c>
      <c r="K154" s="17">
        <f>ISI!K65</f>
        <v>3.4504970918928453</v>
      </c>
      <c r="L154" s="17">
        <f>ISI!L65</f>
        <v>3.8611490560810653</v>
      </c>
      <c r="M154" s="17">
        <f>ISI!M65</f>
        <v>3.7941205857903171</v>
      </c>
      <c r="N154" s="17">
        <f>ISI!N65</f>
        <v>3.7537575661234013</v>
      </c>
      <c r="O154" s="17">
        <f>ISI!O65</f>
        <v>3.7691530611876631</v>
      </c>
      <c r="P154" s="17">
        <f>ISI!P65</f>
        <v>3.7911044030988972</v>
      </c>
      <c r="Q154" s="17">
        <f>ISI!Q65</f>
        <v>3.8398762127894286</v>
      </c>
    </row>
    <row r="155" spans="1:17" x14ac:dyDescent="0.25">
      <c r="A155" s="21" t="s">
        <v>45</v>
      </c>
      <c r="B155" s="17">
        <f>ISI!B66</f>
        <v>0.87945498364062391</v>
      </c>
      <c r="C155" s="17">
        <f>ISI!C66</f>
        <v>0.91267756459114602</v>
      </c>
      <c r="D155" s="17">
        <f>ISI!D66</f>
        <v>0.94657773906871234</v>
      </c>
      <c r="E155" s="17">
        <f>ISI!E66</f>
        <v>0.9402529961639422</v>
      </c>
      <c r="F155" s="17">
        <f>ISI!F66</f>
        <v>0.94425509817990894</v>
      </c>
      <c r="G155" s="17">
        <f>ISI!G66</f>
        <v>0.90471829235340639</v>
      </c>
      <c r="H155" s="17">
        <f>ISI!H66</f>
        <v>0.89786810176207155</v>
      </c>
      <c r="I155" s="17">
        <f>ISI!I66</f>
        <v>0.91731238411195992</v>
      </c>
      <c r="J155" s="17">
        <f>ISI!J66</f>
        <v>0.88990234517256595</v>
      </c>
      <c r="K155" s="17">
        <f>ISI!K66</f>
        <v>0.83539144975708157</v>
      </c>
      <c r="L155" s="17">
        <f>ISI!L66</f>
        <v>0.90461638368879982</v>
      </c>
      <c r="M155" s="17">
        <f>ISI!M66</f>
        <v>0.87416778718889454</v>
      </c>
      <c r="N155" s="17">
        <f>ISI!N66</f>
        <v>0.85874675342384454</v>
      </c>
      <c r="O155" s="17">
        <f>ISI!O66</f>
        <v>0.86970085126010388</v>
      </c>
      <c r="P155" s="17">
        <f>ISI!P66</f>
        <v>0.90099545527991498</v>
      </c>
      <c r="Q155" s="17">
        <f>ISI!Q66</f>
        <v>0.77419550745937982</v>
      </c>
    </row>
    <row r="156" spans="1:17" x14ac:dyDescent="0.25">
      <c r="A156" s="23" t="s">
        <v>12</v>
      </c>
      <c r="B156" s="22">
        <f>NFM!B95</f>
        <v>2.0840535615412126</v>
      </c>
      <c r="C156" s="22">
        <f>NFM!C95</f>
        <v>1.9467795074222503</v>
      </c>
      <c r="D156" s="22">
        <f>NFM!D95</f>
        <v>1.9349123593122581</v>
      </c>
      <c r="E156" s="22">
        <f>NFM!E95</f>
        <v>1.9133316743374635</v>
      </c>
      <c r="F156" s="22">
        <f>NFM!F95</f>
        <v>1.8726098356860175</v>
      </c>
      <c r="G156" s="22">
        <f>NFM!G95</f>
        <v>1.7298060097840087</v>
      </c>
      <c r="H156" s="22">
        <f>NFM!H95</f>
        <v>1.6790056638562985</v>
      </c>
      <c r="I156" s="22">
        <f>NFM!I95</f>
        <v>1.7339526202235134</v>
      </c>
      <c r="J156" s="22">
        <f>NFM!J95</f>
        <v>1.920132511478323</v>
      </c>
      <c r="K156" s="22">
        <f>NFM!K95</f>
        <v>2.2258785140287261</v>
      </c>
      <c r="L156" s="22">
        <f>NFM!L95</f>
        <v>2.2464074313735147</v>
      </c>
      <c r="M156" s="22">
        <f>NFM!M95</f>
        <v>1.9293334676108873</v>
      </c>
      <c r="N156" s="22">
        <f>NFM!N95</f>
        <v>2.0870143714125833</v>
      </c>
      <c r="O156" s="22">
        <f>NFM!O95</f>
        <v>2.1163228147849127</v>
      </c>
      <c r="P156" s="22">
        <f>NFM!P95</f>
        <v>2.1101607754613316</v>
      </c>
      <c r="Q156" s="22">
        <f>NFM!Q95</f>
        <v>2.1037279059599858</v>
      </c>
    </row>
    <row r="157" spans="1:17" x14ac:dyDescent="0.25">
      <c r="A157" s="21" t="s">
        <v>44</v>
      </c>
      <c r="B157" s="17" t="str">
        <f>NFM!B96</f>
        <v/>
      </c>
      <c r="C157" s="17" t="str">
        <f>NFM!C96</f>
        <v/>
      </c>
      <c r="D157" s="17" t="str">
        <f>NFM!D96</f>
        <v/>
      </c>
      <c r="E157" s="17" t="str">
        <f>NFM!E96</f>
        <v/>
      </c>
      <c r="F157" s="17" t="str">
        <f>NFM!F96</f>
        <v/>
      </c>
      <c r="G157" s="17" t="str">
        <f>NFM!G96</f>
        <v/>
      </c>
      <c r="H157" s="17" t="str">
        <f>NFM!H96</f>
        <v/>
      </c>
      <c r="I157" s="17" t="str">
        <f>NFM!I96</f>
        <v/>
      </c>
      <c r="J157" s="17" t="str">
        <f>NFM!J96</f>
        <v/>
      </c>
      <c r="K157" s="17" t="str">
        <f>NFM!K96</f>
        <v/>
      </c>
      <c r="L157" s="17" t="str">
        <f>NFM!L96</f>
        <v/>
      </c>
      <c r="M157" s="17" t="str">
        <f>NFM!M96</f>
        <v/>
      </c>
      <c r="N157" s="17" t="str">
        <f>NFM!N96</f>
        <v/>
      </c>
      <c r="O157" s="17" t="str">
        <f>NFM!O96</f>
        <v/>
      </c>
      <c r="P157" s="17" t="str">
        <f>NFM!P96</f>
        <v/>
      </c>
      <c r="Q157" s="17" t="str">
        <f>NFM!Q96</f>
        <v/>
      </c>
    </row>
    <row r="158" spans="1:17" x14ac:dyDescent="0.25">
      <c r="A158" s="21" t="s">
        <v>59</v>
      </c>
      <c r="B158" s="17">
        <f>NFM!B97</f>
        <v>1.0712890825040378</v>
      </c>
      <c r="C158" s="17">
        <f>NFM!C97</f>
        <v>1.1579473127813793</v>
      </c>
      <c r="D158" s="17">
        <f>NFM!D97</f>
        <v>1.1692673234084361</v>
      </c>
      <c r="E158" s="17">
        <f>NFM!E97</f>
        <v>1.1532935780314326</v>
      </c>
      <c r="F158" s="17">
        <f>NFM!F97</f>
        <v>1.1509038415237496</v>
      </c>
      <c r="G158" s="17">
        <f>NFM!G97</f>
        <v>1.1142261562490126</v>
      </c>
      <c r="H158" s="17">
        <f>NFM!H97</f>
        <v>1.0963912449009199</v>
      </c>
      <c r="I158" s="17">
        <f>NFM!I97</f>
        <v>1.0554744455736613</v>
      </c>
      <c r="J158" s="17">
        <f>NFM!J97</f>
        <v>0.94200511947304399</v>
      </c>
      <c r="K158" s="17">
        <f>NFM!K97</f>
        <v>1.1920493539972881</v>
      </c>
      <c r="L158" s="17">
        <f>NFM!L97</f>
        <v>1.2853528418431968</v>
      </c>
      <c r="M158" s="17">
        <f>NFM!M97</f>
        <v>1.2297564402714751</v>
      </c>
      <c r="N158" s="17">
        <f>NFM!N97</f>
        <v>1.3677805510939174</v>
      </c>
      <c r="O158" s="17">
        <f>NFM!O97</f>
        <v>1.3759120515739589</v>
      </c>
      <c r="P158" s="17">
        <f>NFM!P97</f>
        <v>1.3518402279956634</v>
      </c>
      <c r="Q158" s="17">
        <f>NFM!Q97</f>
        <v>1.3442521060518196</v>
      </c>
    </row>
    <row r="159" spans="1:17" x14ac:dyDescent="0.25">
      <c r="A159" s="27" t="s">
        <v>43</v>
      </c>
      <c r="B159" s="26">
        <f>NFM!B98</f>
        <v>1.062047761652281</v>
      </c>
      <c r="C159" s="26">
        <f>NFM!C98</f>
        <v>1.1579602392209047</v>
      </c>
      <c r="D159" s="26">
        <f>NFM!D98</f>
        <v>1.1723029663687534</v>
      </c>
      <c r="E159" s="26">
        <f>NFM!E98</f>
        <v>1.1564160630271172</v>
      </c>
      <c r="F159" s="26">
        <f>NFM!F98</f>
        <v>1.1536580150811229</v>
      </c>
      <c r="G159" s="26">
        <f>NFM!G98</f>
        <v>1.1166772023231399</v>
      </c>
      <c r="H159" s="26">
        <f>NFM!H98</f>
        <v>1.0978158948707653</v>
      </c>
      <c r="I159" s="26">
        <f>NFM!I98</f>
        <v>1.0555670572397229</v>
      </c>
      <c r="J159" s="26">
        <f>NFM!J98</f>
        <v>0.93285803237634801</v>
      </c>
      <c r="K159" s="26">
        <f>NFM!K98</f>
        <v>1.1899030217831079</v>
      </c>
      <c r="L159" s="26">
        <f>NFM!L98</f>
        <v>1.2853271679339635</v>
      </c>
      <c r="M159" s="26">
        <f>NFM!M98</f>
        <v>1.2291506898999647</v>
      </c>
      <c r="N159" s="26">
        <f>NFM!N98</f>
        <v>1.3719343746753627</v>
      </c>
      <c r="O159" s="26">
        <f>NFM!O98</f>
        <v>1.3797459138555426</v>
      </c>
      <c r="P159" s="26">
        <f>NFM!P98</f>
        <v>1.3572943815130742</v>
      </c>
      <c r="Q159" s="26">
        <f>NFM!Q98</f>
        <v>1.3451794784492535</v>
      </c>
    </row>
    <row r="160" spans="1:17" x14ac:dyDescent="0.25">
      <c r="A160" s="25" t="s">
        <v>344</v>
      </c>
      <c r="B160" s="24">
        <f>NFM!B99</f>
        <v>1.4071755519236566</v>
      </c>
      <c r="C160" s="24">
        <f>NFM!C99</f>
        <v>1.1574538459524955</v>
      </c>
      <c r="D160" s="24">
        <f>NFM!D99</f>
        <v>1.0670176531602438</v>
      </c>
      <c r="E160" s="24">
        <f>NFM!E99</f>
        <v>1.0522736313115675</v>
      </c>
      <c r="F160" s="24">
        <f>NFM!F99</f>
        <v>1.0585449358209411</v>
      </c>
      <c r="G160" s="24">
        <f>NFM!G99</f>
        <v>1.0322830989891936</v>
      </c>
      <c r="H160" s="24">
        <f>NFM!H99</f>
        <v>1.0522194530900759</v>
      </c>
      <c r="I160" s="24">
        <f>NFM!I99</f>
        <v>1.0526937842027428</v>
      </c>
      <c r="J160" s="24">
        <f>NFM!J99</f>
        <v>1.2543087237696438</v>
      </c>
      <c r="K160" s="24">
        <f>NFM!K99</f>
        <v>1.2406995337746187</v>
      </c>
      <c r="L160" s="24">
        <f>NFM!L99</f>
        <v>1.286151953139224</v>
      </c>
      <c r="M160" s="24">
        <f>NFM!M99</f>
        <v>1.2522598842026269</v>
      </c>
      <c r="N160" s="24">
        <f>NFM!N99</f>
        <v>1.2039844739668055</v>
      </c>
      <c r="O160" s="24">
        <f>NFM!O99</f>
        <v>1.2174056040342871</v>
      </c>
      <c r="P160" s="24">
        <f>NFM!P99</f>
        <v>1.1776815597113051</v>
      </c>
      <c r="Q160" s="24">
        <f>NFM!Q99</f>
        <v>1.3149820304807922</v>
      </c>
    </row>
    <row r="161" spans="1:17" x14ac:dyDescent="0.25">
      <c r="A161" s="21" t="s">
        <v>42</v>
      </c>
      <c r="B161" s="17">
        <f>NFM!B100</f>
        <v>3.3652135810645185</v>
      </c>
      <c r="C161" s="17">
        <f>NFM!C100</f>
        <v>2.719856377505256</v>
      </c>
      <c r="D161" s="17">
        <f>NFM!D100</f>
        <v>2.6386934577513901</v>
      </c>
      <c r="E161" s="17">
        <f>NFM!E100</f>
        <v>2.6447931408601733</v>
      </c>
      <c r="F161" s="17">
        <f>NFM!F100</f>
        <v>2.5221372177302332</v>
      </c>
      <c r="G161" s="17">
        <f>NFM!G100</f>
        <v>2.2694173026828373</v>
      </c>
      <c r="H161" s="17">
        <f>NFM!H100</f>
        <v>2.2213174605826933</v>
      </c>
      <c r="I161" s="17">
        <f>NFM!I100</f>
        <v>2.3850618383160866</v>
      </c>
      <c r="J161" s="17">
        <f>NFM!J100</f>
        <v>2.8926959725802397</v>
      </c>
      <c r="K161" s="17">
        <f>NFM!K100</f>
        <v>2.9067259368216525</v>
      </c>
      <c r="L161" s="17">
        <f>NFM!L100</f>
        <v>3.1416196266919876</v>
      </c>
      <c r="M161" s="17">
        <f>NFM!M100</f>
        <v>2.6284700333866313</v>
      </c>
      <c r="N161" s="17">
        <f>NFM!N100</f>
        <v>2.8664800185247441</v>
      </c>
      <c r="O161" s="17">
        <f>NFM!O100</f>
        <v>2.9480384905448154</v>
      </c>
      <c r="P161" s="17">
        <f>NFM!P100</f>
        <v>2.8623957516417562</v>
      </c>
      <c r="Q161" s="17">
        <f>NFM!Q100</f>
        <v>2.9632490415680053</v>
      </c>
    </row>
    <row r="162" spans="1:17" x14ac:dyDescent="0.25">
      <c r="A162" s="23" t="s">
        <v>11</v>
      </c>
      <c r="B162" s="22">
        <f>CHI!B99</f>
        <v>0.83707495871931437</v>
      </c>
      <c r="C162" s="22">
        <f>CHI!C99</f>
        <v>0.80655124608094664</v>
      </c>
      <c r="D162" s="22">
        <f>CHI!D99</f>
        <v>0.83231075851754444</v>
      </c>
      <c r="E162" s="22">
        <f>CHI!E99</f>
        <v>0.93020442347871779</v>
      </c>
      <c r="F162" s="22">
        <f>CHI!F99</f>
        <v>1.0622050219601313</v>
      </c>
      <c r="G162" s="22">
        <f>CHI!G99</f>
        <v>0.93623440396245172</v>
      </c>
      <c r="H162" s="22">
        <f>CHI!H99</f>
        <v>0.97089655599009417</v>
      </c>
      <c r="I162" s="22">
        <f>CHI!I99</f>
        <v>1.0208316597291638</v>
      </c>
      <c r="J162" s="22">
        <f>CHI!J99</f>
        <v>0.80742297211622416</v>
      </c>
      <c r="K162" s="22">
        <f>CHI!K99</f>
        <v>0.97743481326408133</v>
      </c>
      <c r="L162" s="22">
        <f>CHI!L99</f>
        <v>0.91480116104865572</v>
      </c>
      <c r="M162" s="22">
        <f>CHI!M99</f>
        <v>1.1376908532673351</v>
      </c>
      <c r="N162" s="22">
        <f>CHI!N99</f>
        <v>1.0220450066294731</v>
      </c>
      <c r="O162" s="22">
        <f>CHI!O99</f>
        <v>1.0271509234937222</v>
      </c>
      <c r="P162" s="22">
        <f>CHI!P99</f>
        <v>1.217446137550245</v>
      </c>
      <c r="Q162" s="22">
        <f>CHI!Q99</f>
        <v>1.3061015543353334</v>
      </c>
    </row>
    <row r="163" spans="1:17" x14ac:dyDescent="0.25">
      <c r="A163" s="21" t="s">
        <v>58</v>
      </c>
      <c r="B163" s="17">
        <f>CHI!B100</f>
        <v>0.91578817495336584</v>
      </c>
      <c r="C163" s="17">
        <f>CHI!C100</f>
        <v>0.88934897371035637</v>
      </c>
      <c r="D163" s="17">
        <f>CHI!D100</f>
        <v>0.91692663870504088</v>
      </c>
      <c r="E163" s="17">
        <f>CHI!E100</f>
        <v>1.0126015873794079</v>
      </c>
      <c r="F163" s="17">
        <f>CHI!F100</f>
        <v>1.1438664487648234</v>
      </c>
      <c r="G163" s="17">
        <f>CHI!G100</f>
        <v>1.0186861652508039</v>
      </c>
      <c r="H163" s="17">
        <f>CHI!H100</f>
        <v>1.0488655856675277</v>
      </c>
      <c r="I163" s="17">
        <f>CHI!I100</f>
        <v>1.0973754220329921</v>
      </c>
      <c r="J163" s="17">
        <f>CHI!J100</f>
        <v>0.87892053736137665</v>
      </c>
      <c r="K163" s="17">
        <f>CHI!K100</f>
        <v>1.0537800993110824</v>
      </c>
      <c r="L163" s="17">
        <f>CHI!L100</f>
        <v>0.99105592145098609</v>
      </c>
      <c r="M163" s="17">
        <f>CHI!M100</f>
        <v>1.2176068207299358</v>
      </c>
      <c r="N163" s="17">
        <f>CHI!N100</f>
        <v>1.1023286141368609</v>
      </c>
      <c r="O163" s="17">
        <f>CHI!O100</f>
        <v>1.0972048415226907</v>
      </c>
      <c r="P163" s="17">
        <f>CHI!P100</f>
        <v>1.2807896795216678</v>
      </c>
      <c r="Q163" s="17">
        <f>CHI!Q100</f>
        <v>1.3680683701746663</v>
      </c>
    </row>
    <row r="164" spans="1:17" x14ac:dyDescent="0.25">
      <c r="A164" s="21" t="s">
        <v>40</v>
      </c>
      <c r="B164" s="17">
        <f>CHI!B101</f>
        <v>0.1098891813352771</v>
      </c>
      <c r="C164" s="17">
        <f>CHI!C101</f>
        <v>8.1909993351272067E-2</v>
      </c>
      <c r="D164" s="17">
        <f>CHI!D101</f>
        <v>0.13940899905523432</v>
      </c>
      <c r="E164" s="17">
        <f>CHI!E101</f>
        <v>0.19476646035489573</v>
      </c>
      <c r="F164" s="17">
        <f>CHI!F101</f>
        <v>0.336866240410921</v>
      </c>
      <c r="G164" s="17">
        <f>CHI!G101</f>
        <v>0.2457460671407366</v>
      </c>
      <c r="H164" s="17">
        <f>CHI!H101</f>
        <v>0.25902592698660309</v>
      </c>
      <c r="I164" s="17">
        <f>CHI!I101</f>
        <v>0.29308815624106438</v>
      </c>
      <c r="J164" s="17">
        <f>CHI!J101</f>
        <v>7.1607765408792462E-2</v>
      </c>
      <c r="K164" s="17">
        <f>CHI!K101</f>
        <v>0.20095098134787628</v>
      </c>
      <c r="L164" s="17">
        <f>CHI!L101</f>
        <v>0.12217351202234225</v>
      </c>
      <c r="M164" s="17">
        <f>CHI!M101</f>
        <v>0.31432764047003048</v>
      </c>
      <c r="N164" s="17">
        <f>CHI!N101</f>
        <v>0.21523103047780584</v>
      </c>
      <c r="O164" s="17">
        <f>CHI!O101</f>
        <v>0.24363919008384019</v>
      </c>
      <c r="P164" s="17">
        <f>CHI!P101</f>
        <v>0.44029489052427762</v>
      </c>
      <c r="Q164" s="17">
        <f>CHI!Q101</f>
        <v>0.53999010757252308</v>
      </c>
    </row>
    <row r="165" spans="1:17" x14ac:dyDescent="0.25">
      <c r="A165" s="21" t="s">
        <v>39</v>
      </c>
      <c r="B165" s="17">
        <f>CHI!B102</f>
        <v>0.38046478722981059</v>
      </c>
      <c r="C165" s="17">
        <f>CHI!C102</f>
        <v>0.35209582908341336</v>
      </c>
      <c r="D165" s="17">
        <f>CHI!D102</f>
        <v>0.40118505408994021</v>
      </c>
      <c r="E165" s="17">
        <f>CHI!E102</f>
        <v>0.44857918328097329</v>
      </c>
      <c r="F165" s="17">
        <f>CHI!F102</f>
        <v>0.5349196912903722</v>
      </c>
      <c r="G165" s="17">
        <f>CHI!G102</f>
        <v>0.46635432221535594</v>
      </c>
      <c r="H165" s="17">
        <f>CHI!H102</f>
        <v>0.47567350840556155</v>
      </c>
      <c r="I165" s="17">
        <f>CHI!I102</f>
        <v>0.49619748001492253</v>
      </c>
      <c r="J165" s="17">
        <f>CHI!J102</f>
        <v>0.34401527378878</v>
      </c>
      <c r="K165" s="17">
        <f>CHI!K102</f>
        <v>0.44006535737664515</v>
      </c>
      <c r="L165" s="17">
        <f>CHI!L102</f>
        <v>0.39059293084789809</v>
      </c>
      <c r="M165" s="17">
        <f>CHI!M102</f>
        <v>0.52674204669769131</v>
      </c>
      <c r="N165" s="17">
        <f>CHI!N102</f>
        <v>0.45389291500177614</v>
      </c>
      <c r="O165" s="17">
        <f>CHI!O102</f>
        <v>0.46525088437760281</v>
      </c>
      <c r="P165" s="17">
        <f>CHI!P102</f>
        <v>0.59866407422348378</v>
      </c>
      <c r="Q165" s="17">
        <f>CHI!Q102</f>
        <v>0.65959507849718291</v>
      </c>
    </row>
    <row r="166" spans="1:17" x14ac:dyDescent="0.25">
      <c r="A166" s="23" t="s">
        <v>10</v>
      </c>
      <c r="B166" s="22">
        <f>NMM!B75</f>
        <v>6.2772392672179151</v>
      </c>
      <c r="C166" s="22">
        <f>NMM!C75</f>
        <v>6.1350694753851496</v>
      </c>
      <c r="D166" s="22">
        <f>NMM!D75</f>
        <v>6.4317210780924414</v>
      </c>
      <c r="E166" s="22">
        <f>NMM!E75</f>
        <v>6.6160504287446109</v>
      </c>
      <c r="F166" s="22">
        <f>NMM!F75</f>
        <v>6.6914566142196392</v>
      </c>
      <c r="G166" s="22">
        <f>NMM!G75</f>
        <v>7.2076452746482094</v>
      </c>
      <c r="H166" s="22">
        <f>NMM!H75</f>
        <v>7.2418734036626988</v>
      </c>
      <c r="I166" s="22">
        <f>NMM!I75</f>
        <v>7.0692255553962999</v>
      </c>
      <c r="J166" s="22">
        <f>NMM!J75</f>
        <v>7.251736203068452</v>
      </c>
      <c r="K166" s="22">
        <f>NMM!K75</f>
        <v>7.1813545697821128</v>
      </c>
      <c r="L166" s="22">
        <f>NMM!L75</f>
        <v>7.1357128675910575</v>
      </c>
      <c r="M166" s="22">
        <f>NMM!M75</f>
        <v>7.1296768147635179</v>
      </c>
      <c r="N166" s="22">
        <f>NMM!N75</f>
        <v>7.4803324549455761</v>
      </c>
      <c r="O166" s="22">
        <f>NMM!O75</f>
        <v>8.6125591239363715</v>
      </c>
      <c r="P166" s="22">
        <f>NMM!P75</f>
        <v>8.5294928250030519</v>
      </c>
      <c r="Q166" s="22">
        <f>NMM!Q75</f>
        <v>8.3394310189687655</v>
      </c>
    </row>
    <row r="167" spans="1:17" x14ac:dyDescent="0.25">
      <c r="A167" s="21" t="s">
        <v>38</v>
      </c>
      <c r="B167" s="17">
        <f>NMM!B76</f>
        <v>8.7038142289862588</v>
      </c>
      <c r="C167" s="17">
        <f>NMM!C76</f>
        <v>8.8482867813310442</v>
      </c>
      <c r="D167" s="17">
        <f>NMM!D76</f>
        <v>9.0532401523790469</v>
      </c>
      <c r="E167" s="17">
        <f>NMM!E76</f>
        <v>9.3941950186385412</v>
      </c>
      <c r="F167" s="17">
        <f>NMM!F76</f>
        <v>9.6286006966997899</v>
      </c>
      <c r="G167" s="17">
        <f>NMM!G76</f>
        <v>10.22532150799192</v>
      </c>
      <c r="H167" s="17">
        <f>NMM!H76</f>
        <v>10.085444210092849</v>
      </c>
      <c r="I167" s="17">
        <f>NMM!I76</f>
        <v>9.92433434366645</v>
      </c>
      <c r="J167" s="17">
        <f>NMM!J76</f>
        <v>10.162960200929957</v>
      </c>
      <c r="K167" s="17">
        <f>NMM!K76</f>
        <v>10.508367204688309</v>
      </c>
      <c r="L167" s="17">
        <f>NMM!L76</f>
        <v>11.006045392039994</v>
      </c>
      <c r="M167" s="17">
        <f>NMM!M76</f>
        <v>12.511138806421716</v>
      </c>
      <c r="N167" s="17">
        <f>NMM!N76</f>
        <v>12.618860826639789</v>
      </c>
      <c r="O167" s="17">
        <f>NMM!O76</f>
        <v>13.140792009994083</v>
      </c>
      <c r="P167" s="17">
        <f>NMM!P76</f>
        <v>13.290351174257903</v>
      </c>
      <c r="Q167" s="17">
        <f>NMM!Q76</f>
        <v>13.062708659384674</v>
      </c>
    </row>
    <row r="168" spans="1:17" x14ac:dyDescent="0.25">
      <c r="A168" s="21" t="s">
        <v>37</v>
      </c>
      <c r="B168" s="17">
        <f>NMM!B77</f>
        <v>2.5487439660522671</v>
      </c>
      <c r="C168" s="17">
        <f>NMM!C77</f>
        <v>2.4283411764894001</v>
      </c>
      <c r="D168" s="17">
        <f>NMM!D77</f>
        <v>2.6475145881924456</v>
      </c>
      <c r="E168" s="17">
        <f>NMM!E77</f>
        <v>2.7653228386435154</v>
      </c>
      <c r="F168" s="17">
        <f>NMM!F77</f>
        <v>2.57224053477686</v>
      </c>
      <c r="G168" s="17">
        <f>NMM!G77</f>
        <v>2.9011834439698703</v>
      </c>
      <c r="H168" s="17">
        <f>NMM!H77</f>
        <v>2.8788038243861571</v>
      </c>
      <c r="I168" s="17">
        <f>NMM!I77</f>
        <v>2.6928693292517591</v>
      </c>
      <c r="J168" s="17">
        <f>NMM!J77</f>
        <v>2.3650329095724194</v>
      </c>
      <c r="K168" s="17">
        <f>NMM!K77</f>
        <v>2.4208150035599032</v>
      </c>
      <c r="L168" s="17">
        <f>NMM!L77</f>
        <v>2.4636644475618636</v>
      </c>
      <c r="M168" s="17">
        <f>NMM!M77</f>
        <v>2.6407489955682149</v>
      </c>
      <c r="N168" s="17">
        <f>NMM!N77</f>
        <v>2.4782927940878179</v>
      </c>
      <c r="O168" s="17">
        <f>NMM!O77</f>
        <v>2.3599640924089869</v>
      </c>
      <c r="P168" s="17">
        <f>NMM!P77</f>
        <v>2.2742278809916159</v>
      </c>
      <c r="Q168" s="17">
        <f>NMM!Q77</f>
        <v>2.216057189834947</v>
      </c>
    </row>
    <row r="169" spans="1:17" x14ac:dyDescent="0.25">
      <c r="A169" s="21" t="s">
        <v>57</v>
      </c>
      <c r="B169" s="17">
        <f>NMM!B78</f>
        <v>1.8712371406791257</v>
      </c>
      <c r="C169" s="17">
        <f>NMM!C78</f>
        <v>1.4951502838792927</v>
      </c>
      <c r="D169" s="17">
        <f>NMM!D78</f>
        <v>1.8474147083567243</v>
      </c>
      <c r="E169" s="17">
        <f>NMM!E78</f>
        <v>1.7707127641247367</v>
      </c>
      <c r="F169" s="17">
        <f>NMM!F78</f>
        <v>1.790616642456113</v>
      </c>
      <c r="G169" s="17">
        <f>NMM!G78</f>
        <v>1.8949627177970969</v>
      </c>
      <c r="H169" s="17">
        <f>NMM!H78</f>
        <v>1.9579713365246711</v>
      </c>
      <c r="I169" s="17">
        <f>NMM!I78</f>
        <v>1.8132401591071277</v>
      </c>
      <c r="J169" s="17">
        <f>NMM!J78</f>
        <v>1.4415692440823422</v>
      </c>
      <c r="K169" s="17">
        <f>NMM!K78</f>
        <v>1.6784587337125758</v>
      </c>
      <c r="L169" s="17">
        <f>NMM!L78</f>
        <v>1.8158632571732238</v>
      </c>
      <c r="M169" s="17">
        <f>NMM!M78</f>
        <v>1.8778050224427612</v>
      </c>
      <c r="N169" s="17">
        <f>NMM!N78</f>
        <v>1.7642632323762308</v>
      </c>
      <c r="O169" s="17">
        <f>NMM!O78</f>
        <v>1.1436546301985024</v>
      </c>
      <c r="P169" s="17">
        <f>NMM!P78</f>
        <v>1.0535500712856412</v>
      </c>
      <c r="Q169" s="17">
        <f>NMM!Q78</f>
        <v>1.288504730488311</v>
      </c>
    </row>
    <row r="170" spans="1:17" x14ac:dyDescent="0.25">
      <c r="A170" s="23" t="s">
        <v>9</v>
      </c>
      <c r="B170" s="22">
        <f>PPA!B73</f>
        <v>0.28227913462935394</v>
      </c>
      <c r="C170" s="22">
        <f>PPA!C73</f>
        <v>0.29117169359468748</v>
      </c>
      <c r="D170" s="22">
        <f>PPA!D73</f>
        <v>0.29495426054725199</v>
      </c>
      <c r="E170" s="22">
        <f>PPA!E73</f>
        <v>0.33671281467829201</v>
      </c>
      <c r="F170" s="22">
        <f>PPA!F73</f>
        <v>0.33136588062254169</v>
      </c>
      <c r="G170" s="22">
        <f>PPA!G73</f>
        <v>0.30669742072225553</v>
      </c>
      <c r="H170" s="22">
        <f>PPA!H73</f>
        <v>0.29149418251544562</v>
      </c>
      <c r="I170" s="22">
        <f>PPA!I73</f>
        <v>0.22604858766132405</v>
      </c>
      <c r="J170" s="22">
        <f>PPA!J73</f>
        <v>0.21210911747265396</v>
      </c>
      <c r="K170" s="22">
        <f>PPA!K73</f>
        <v>0.18546217526388908</v>
      </c>
      <c r="L170" s="22">
        <f>PPA!L73</f>
        <v>0.17418841308994876</v>
      </c>
      <c r="M170" s="22">
        <f>PPA!M73</f>
        <v>0.14167578216726748</v>
      </c>
      <c r="N170" s="22">
        <f>PPA!N73</f>
        <v>0.13460607286890403</v>
      </c>
      <c r="O170" s="22">
        <f>PPA!O73</f>
        <v>0.12156444345204168</v>
      </c>
      <c r="P170" s="22">
        <f>PPA!P73</f>
        <v>9.3543741157310706E-2</v>
      </c>
      <c r="Q170" s="22">
        <f>PPA!Q73</f>
        <v>9.4704919629286732E-2</v>
      </c>
    </row>
    <row r="171" spans="1:17" x14ac:dyDescent="0.25">
      <c r="A171" s="21" t="s">
        <v>35</v>
      </c>
      <c r="B171" s="17">
        <f>PPA!B74</f>
        <v>9.1157536690142371E-4</v>
      </c>
      <c r="C171" s="17">
        <f>PPA!C74</f>
        <v>9.0469951187228915E-4</v>
      </c>
      <c r="D171" s="17">
        <f>PPA!D74</f>
        <v>5.8650650048309831E-4</v>
      </c>
      <c r="E171" s="17">
        <f>PPA!E74</f>
        <v>1.0912592692333555E-3</v>
      </c>
      <c r="F171" s="17">
        <f>PPA!F74</f>
        <v>8.062212592808433E-4</v>
      </c>
      <c r="G171" s="17">
        <f>PPA!G74</f>
        <v>7.4939835035447641E-4</v>
      </c>
      <c r="H171" s="17">
        <f>PPA!H74</f>
        <v>7.2790348140394884E-4</v>
      </c>
      <c r="I171" s="17">
        <f>PPA!I74</f>
        <v>5.0570472446020672E-4</v>
      </c>
      <c r="J171" s="17">
        <f>PPA!J74</f>
        <v>4.8113392092955789E-4</v>
      </c>
      <c r="K171" s="17">
        <f>PPA!K74</f>
        <v>3.6457681003953076E-4</v>
      </c>
      <c r="L171" s="17">
        <f>PPA!L74</f>
        <v>4.1403602393813224E-4</v>
      </c>
      <c r="M171" s="17">
        <f>PPA!M74</f>
        <v>3.1501161175388417E-4</v>
      </c>
      <c r="N171" s="17">
        <f>PPA!N74</f>
        <v>3.3730449094485022E-4</v>
      </c>
      <c r="O171" s="17">
        <f>PPA!O74</f>
        <v>4.5076894457072539E-4</v>
      </c>
      <c r="P171" s="17">
        <f>PPA!P74</f>
        <v>3.4071525861227196E-4</v>
      </c>
      <c r="Q171" s="17">
        <f>PPA!Q74</f>
        <v>7.2476889148137124E-4</v>
      </c>
    </row>
    <row r="172" spans="1:17" x14ac:dyDescent="0.25">
      <c r="A172" s="21" t="s">
        <v>56</v>
      </c>
      <c r="B172" s="17">
        <f>PPA!B75</f>
        <v>0.69891778230833701</v>
      </c>
      <c r="C172" s="17">
        <f>PPA!C75</f>
        <v>0.71173473073556415</v>
      </c>
      <c r="D172" s="17">
        <f>PPA!D75</f>
        <v>0.72686467852353587</v>
      </c>
      <c r="E172" s="17">
        <f>PPA!E75</f>
        <v>0.82725918795377185</v>
      </c>
      <c r="F172" s="17">
        <f>PPA!F75</f>
        <v>0.81351961018537655</v>
      </c>
      <c r="G172" s="17">
        <f>PPA!G75</f>
        <v>0.75105602436561658</v>
      </c>
      <c r="H172" s="17">
        <f>PPA!H75</f>
        <v>0.69791507020078936</v>
      </c>
      <c r="I172" s="17">
        <f>PPA!I75</f>
        <v>0.56745210831527804</v>
      </c>
      <c r="J172" s="17">
        <f>PPA!J75</f>
        <v>0.51926719649210507</v>
      </c>
      <c r="K172" s="17">
        <f>PPA!K75</f>
        <v>0.45430365796241756</v>
      </c>
      <c r="L172" s="17">
        <f>PPA!L75</f>
        <v>0.43062887637779013</v>
      </c>
      <c r="M172" s="17">
        <f>PPA!M75</f>
        <v>0.35178796436919318</v>
      </c>
      <c r="N172" s="17">
        <f>PPA!N75</f>
        <v>0.32851165795905224</v>
      </c>
      <c r="O172" s="17">
        <f>PPA!O75</f>
        <v>0.38194591589099652</v>
      </c>
      <c r="P172" s="17">
        <f>PPA!P75</f>
        <v>0.21292315692672309</v>
      </c>
      <c r="Q172" s="17">
        <f>PPA!Q75</f>
        <v>0.21783730604973128</v>
      </c>
    </row>
    <row r="173" spans="1:17" x14ac:dyDescent="0.25">
      <c r="A173" s="21" t="s">
        <v>55</v>
      </c>
      <c r="B173" s="17">
        <f>PPA!B76</f>
        <v>1.4321176742821398E-2</v>
      </c>
      <c r="C173" s="17">
        <f>PPA!C76</f>
        <v>1.4082992595011692E-2</v>
      </c>
      <c r="D173" s="17">
        <f>PPA!D76</f>
        <v>9.750605647637604E-3</v>
      </c>
      <c r="E173" s="17">
        <f>PPA!E76</f>
        <v>1.8142064554884055E-2</v>
      </c>
      <c r="F173" s="17">
        <f>PPA!F76</f>
        <v>1.3403339191490712E-2</v>
      </c>
      <c r="G173" s="17">
        <f>PPA!G76</f>
        <v>1.2458664620558921E-2</v>
      </c>
      <c r="H173" s="17">
        <f>PPA!H76</f>
        <v>1.2101314803614331E-2</v>
      </c>
      <c r="I173" s="17">
        <f>PPA!I76</f>
        <v>8.4072850655483276E-3</v>
      </c>
      <c r="J173" s="17">
        <f>PPA!J76</f>
        <v>7.9987981766978158E-3</v>
      </c>
      <c r="K173" s="17">
        <f>PPA!K76</f>
        <v>6.0610491103524648E-3</v>
      </c>
      <c r="L173" s="17">
        <f>PPA!L76</f>
        <v>6.8833030665664072E-3</v>
      </c>
      <c r="M173" s="17">
        <f>PPA!M76</f>
        <v>5.2370331754358875E-3</v>
      </c>
      <c r="N173" s="17">
        <f>PPA!N76</f>
        <v>5.607649824292342E-3</v>
      </c>
      <c r="O173" s="17">
        <f>PPA!O76</f>
        <v>7.4939838059603237E-3</v>
      </c>
      <c r="P173" s="17">
        <f>PPA!P76</f>
        <v>5.6643534592106543E-3</v>
      </c>
      <c r="Q173" s="17">
        <f>PPA!Q76</f>
        <v>1.2049202593133046E-2</v>
      </c>
    </row>
    <row r="174" spans="1:17" x14ac:dyDescent="0.25">
      <c r="A174" s="20" t="s">
        <v>54</v>
      </c>
      <c r="B174" s="19">
        <f>FBT!B$37</f>
        <v>1.4167767706602648</v>
      </c>
      <c r="C174" s="19">
        <f>FBT!C$37</f>
        <v>1.4443904090965993</v>
      </c>
      <c r="D174" s="19">
        <f>FBT!D$37</f>
        <v>1.509863952162656</v>
      </c>
      <c r="E174" s="19">
        <f>FBT!E$37</f>
        <v>1.6327148115024146</v>
      </c>
      <c r="F174" s="19">
        <f>FBT!F$37</f>
        <v>1.5344804367880454</v>
      </c>
      <c r="G174" s="19">
        <f>FBT!G$37</f>
        <v>1.4603524564404342</v>
      </c>
      <c r="H174" s="19">
        <f>FBT!H$37</f>
        <v>1.3541580993845734</v>
      </c>
      <c r="I174" s="19">
        <f>FBT!I$37</f>
        <v>1.2318454087588293</v>
      </c>
      <c r="J174" s="19">
        <f>FBT!J$37</f>
        <v>1.1523801250930068</v>
      </c>
      <c r="K174" s="19">
        <f>FBT!K$37</f>
        <v>1.1750457127036087</v>
      </c>
      <c r="L174" s="19">
        <f>FBT!L$37</f>
        <v>1.1239983420837054</v>
      </c>
      <c r="M174" s="19">
        <f>FBT!M$37</f>
        <v>1.1321448171283828</v>
      </c>
      <c r="N174" s="19">
        <f>FBT!N$37</f>
        <v>1.12073134296323</v>
      </c>
      <c r="O174" s="19">
        <f>FBT!O$37</f>
        <v>1.0571121784030613</v>
      </c>
      <c r="P174" s="19">
        <f>FBT!P$37</f>
        <v>1.0686098124198982</v>
      </c>
      <c r="Q174" s="19">
        <f>FBT!Q$37</f>
        <v>0.97217574890553127</v>
      </c>
    </row>
    <row r="175" spans="1:17" x14ac:dyDescent="0.25">
      <c r="A175" s="18" t="s">
        <v>53</v>
      </c>
      <c r="B175" s="17">
        <f>TRE!B$37</f>
        <v>0.72806645856460417</v>
      </c>
      <c r="C175" s="17">
        <f>TRE!C$37</f>
        <v>0.78559005088171152</v>
      </c>
      <c r="D175" s="17">
        <f>TRE!D$37</f>
        <v>0.77956104636646417</v>
      </c>
      <c r="E175" s="17">
        <f>TRE!E$37</f>
        <v>0.93152013260180577</v>
      </c>
      <c r="F175" s="17">
        <f>TRE!F$37</f>
        <v>0.93361037954640302</v>
      </c>
      <c r="G175" s="17">
        <f>TRE!G$37</f>
        <v>0.85473263932552934</v>
      </c>
      <c r="H175" s="17">
        <f>TRE!H$37</f>
        <v>0.8572354320130029</v>
      </c>
      <c r="I175" s="17">
        <f>TRE!I$37</f>
        <v>0.76081136917056513</v>
      </c>
      <c r="J175" s="17">
        <f>TRE!J$37</f>
        <v>0.6578554543885311</v>
      </c>
      <c r="K175" s="17">
        <f>TRE!K$37</f>
        <v>0.59972143606541994</v>
      </c>
      <c r="L175" s="17">
        <f>TRE!L$37</f>
        <v>0.56791925452381065</v>
      </c>
      <c r="M175" s="17">
        <f>TRE!M$37</f>
        <v>0.56443161470346326</v>
      </c>
      <c r="N175" s="17">
        <f>TRE!N$37</f>
        <v>0.47433758451276664</v>
      </c>
      <c r="O175" s="17">
        <f>TRE!O$37</f>
        <v>0.49435349628763442</v>
      </c>
      <c r="P175" s="17">
        <f>TRE!P$37</f>
        <v>0.33282172499121754</v>
      </c>
      <c r="Q175" s="17">
        <f>TRE!Q$37</f>
        <v>0.37023006096762417</v>
      </c>
    </row>
    <row r="176" spans="1:17" x14ac:dyDescent="0.25">
      <c r="A176" s="18" t="s">
        <v>52</v>
      </c>
      <c r="B176" s="17">
        <f>MAE!B$37</f>
        <v>1.2995040731955645</v>
      </c>
      <c r="C176" s="17">
        <f>MAE!C$37</f>
        <v>1.1935279375229428</v>
      </c>
      <c r="D176" s="17">
        <f>MAE!D$37</f>
        <v>1.2292817422289513</v>
      </c>
      <c r="E176" s="17">
        <f>MAE!E$37</f>
        <v>1.4518767759003051</v>
      </c>
      <c r="F176" s="17">
        <f>MAE!F$37</f>
        <v>1.3892872187415215</v>
      </c>
      <c r="G176" s="17">
        <f>MAE!G$37</f>
        <v>1.3767368485116385</v>
      </c>
      <c r="H176" s="17">
        <f>MAE!H$37</f>
        <v>1.2762887847091078</v>
      </c>
      <c r="I176" s="17">
        <f>MAE!I$37</f>
        <v>1.2881705014617448</v>
      </c>
      <c r="J176" s="17">
        <f>MAE!J$37</f>
        <v>1.1393586123386499</v>
      </c>
      <c r="K176" s="17">
        <f>MAE!K$37</f>
        <v>1.0090460813361324</v>
      </c>
      <c r="L176" s="17">
        <f>MAE!L$37</f>
        <v>0.63034041299063448</v>
      </c>
      <c r="M176" s="17">
        <f>MAE!M$37</f>
        <v>0.67109985573828834</v>
      </c>
      <c r="N176" s="17">
        <f>MAE!N$37</f>
        <v>0.65467262317426755</v>
      </c>
      <c r="O176" s="17">
        <f>MAE!O$37</f>
        <v>0.35219792997466037</v>
      </c>
      <c r="P176" s="17">
        <f>MAE!P$37</f>
        <v>0.30770368080926036</v>
      </c>
      <c r="Q176" s="17">
        <f>MAE!Q$37</f>
        <v>0.44705080079958293</v>
      </c>
    </row>
    <row r="177" spans="1:17" x14ac:dyDescent="0.25">
      <c r="A177" s="18" t="s">
        <v>51</v>
      </c>
      <c r="B177" s="17">
        <f>TEL!B$37</f>
        <v>1.2555003750014726</v>
      </c>
      <c r="C177" s="17">
        <f>TEL!C$37</f>
        <v>1.5219616275603474</v>
      </c>
      <c r="D177" s="17">
        <f>TEL!D$37</f>
        <v>1.5334743307795127</v>
      </c>
      <c r="E177" s="17">
        <f>TEL!E$37</f>
        <v>1.6549363494463971</v>
      </c>
      <c r="F177" s="17">
        <f>TEL!F$37</f>
        <v>1.593024023311657</v>
      </c>
      <c r="G177" s="17">
        <f>TEL!G$37</f>
        <v>1.6038717546053274</v>
      </c>
      <c r="H177" s="17">
        <f>TEL!H$37</f>
        <v>1.3333242970741763</v>
      </c>
      <c r="I177" s="17">
        <f>TEL!I$37</f>
        <v>1.3998675878147471</v>
      </c>
      <c r="J177" s="17">
        <f>TEL!J$37</f>
        <v>1.2814228731936734</v>
      </c>
      <c r="K177" s="17">
        <f>TEL!K$37</f>
        <v>1.3610172861734493</v>
      </c>
      <c r="L177" s="17">
        <f>TEL!L$37</f>
        <v>1.3511529514222684</v>
      </c>
      <c r="M177" s="17">
        <f>TEL!M$37</f>
        <v>1.3285701225687196</v>
      </c>
      <c r="N177" s="17">
        <f>TEL!N$37</f>
        <v>1.0432035319197945</v>
      </c>
      <c r="O177" s="17">
        <f>TEL!O$37</f>
        <v>1.0596789463375311</v>
      </c>
      <c r="P177" s="17">
        <f>TEL!P$37</f>
        <v>0.52411934213478206</v>
      </c>
      <c r="Q177" s="17">
        <f>TEL!Q$37</f>
        <v>0.64844445137605189</v>
      </c>
    </row>
    <row r="178" spans="1:17" x14ac:dyDescent="0.25">
      <c r="A178" s="18" t="s">
        <v>50</v>
      </c>
      <c r="B178" s="17">
        <f>WWP!B$37</f>
        <v>7.4582741083095386E-2</v>
      </c>
      <c r="C178" s="17">
        <f>WWP!C$37</f>
        <v>0.13791805343412206</v>
      </c>
      <c r="D178" s="17">
        <f>WWP!D$37</f>
        <v>0.21461880440592065</v>
      </c>
      <c r="E178" s="17">
        <f>WWP!E$37</f>
        <v>0.20122238749765642</v>
      </c>
      <c r="F178" s="17">
        <f>WWP!F$37</f>
        <v>0.19585324662138928</v>
      </c>
      <c r="G178" s="17">
        <f>WWP!G$37</f>
        <v>0.17109163187771989</v>
      </c>
      <c r="H178" s="17">
        <f>WWP!H$37</f>
        <v>0.18347869908790812</v>
      </c>
      <c r="I178" s="17">
        <f>WWP!I$37</f>
        <v>0.17118510065135878</v>
      </c>
      <c r="J178" s="17">
        <f>WWP!J$37</f>
        <v>0.10285298901298329</v>
      </c>
      <c r="K178" s="17">
        <f>WWP!K$37</f>
        <v>0.11023143628119574</v>
      </c>
      <c r="L178" s="17">
        <f>WWP!L$37</f>
        <v>0.19003643859553165</v>
      </c>
      <c r="M178" s="17">
        <f>WWP!M$37</f>
        <v>0.10696242214311028</v>
      </c>
      <c r="N178" s="17">
        <f>WWP!N$37</f>
        <v>9.4610136518484017E-2</v>
      </c>
      <c r="O178" s="17">
        <f>WWP!O$37</f>
        <v>5.4754822262236769E-2</v>
      </c>
      <c r="P178" s="17">
        <f>WWP!P$37</f>
        <v>3.6037592744192902E-2</v>
      </c>
      <c r="Q178" s="17">
        <f>WWP!Q$37</f>
        <v>0.18949883076835061</v>
      </c>
    </row>
    <row r="179" spans="1:17" x14ac:dyDescent="0.25">
      <c r="A179" s="16" t="s">
        <v>49</v>
      </c>
      <c r="B179" s="15">
        <f>OIS!B$37</f>
        <v>0.74945452217128516</v>
      </c>
      <c r="C179" s="15">
        <f>OIS!C$37</f>
        <v>0.40353066674396526</v>
      </c>
      <c r="D179" s="15">
        <f>OIS!D$37</f>
        <v>0.43187191200143088</v>
      </c>
      <c r="E179" s="15">
        <f>OIS!E$37</f>
        <v>0.67445265248433428</v>
      </c>
      <c r="F179" s="15">
        <f>OIS!F$37</f>
        <v>0.64575373515944634</v>
      </c>
      <c r="G179" s="15">
        <f>OIS!G$37</f>
        <v>0.69310603781332603</v>
      </c>
      <c r="H179" s="15">
        <f>OIS!H$37</f>
        <v>0.69972114916805184</v>
      </c>
      <c r="I179" s="15">
        <f>OIS!I$37</f>
        <v>0.7056244559287862</v>
      </c>
      <c r="J179" s="15">
        <f>OIS!J$37</f>
        <v>0.6396945657355716</v>
      </c>
      <c r="K179" s="15">
        <f>OIS!K$37</f>
        <v>0.47590745185348465</v>
      </c>
      <c r="L179" s="15">
        <f>OIS!L$37</f>
        <v>0.60206053395449421</v>
      </c>
      <c r="M179" s="15">
        <f>OIS!M$37</f>
        <v>0.72409586915330493</v>
      </c>
      <c r="N179" s="15">
        <f>OIS!N$37</f>
        <v>0.71107865876083853</v>
      </c>
      <c r="O179" s="15">
        <f>OIS!O$37</f>
        <v>0.5769727704761175</v>
      </c>
      <c r="P179" s="15">
        <f>OIS!P$37</f>
        <v>0.63740836610483609</v>
      </c>
      <c r="Q179" s="15">
        <f>OIS!Q$37</f>
        <v>0.56263536478111742</v>
      </c>
    </row>
  </sheetData>
  <pageMargins left="0.39370078740157483" right="0.39370078740157483" top="0.39370078740157483" bottom="0.39370078740157483" header="0.31496062992125984" footer="0.31496062992125984"/>
  <pageSetup paperSize="9" scale="57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theme="6" tint="0.59999389629810485"/>
    <pageSetUpPr fitToPage="1"/>
  </sheetPr>
  <dimension ref="A1:Q1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378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</row>
    <row r="5" spans="1:17" ht="12.75" x14ac:dyDescent="0.25">
      <c r="A5" s="97" t="s">
        <v>8</v>
      </c>
      <c r="B5" s="96">
        <v>732.79989215674118</v>
      </c>
      <c r="C5" s="96">
        <v>731.97379983740393</v>
      </c>
      <c r="D5" s="96">
        <v>756.66449967051608</v>
      </c>
      <c r="E5" s="96">
        <v>823.03862170420814</v>
      </c>
      <c r="F5" s="96">
        <v>735.467205090672</v>
      </c>
      <c r="G5" s="96">
        <v>641.22427932511744</v>
      </c>
      <c r="H5" s="96">
        <v>572.42051703835216</v>
      </c>
      <c r="I5" s="96">
        <v>492.98854840131605</v>
      </c>
      <c r="J5" s="96">
        <v>462.68520669774011</v>
      </c>
      <c r="K5" s="96">
        <v>465.82387715674804</v>
      </c>
      <c r="L5" s="96">
        <v>467.98925166972845</v>
      </c>
      <c r="M5" s="96">
        <v>457.10157361244808</v>
      </c>
      <c r="N5" s="96">
        <v>447.15640688697385</v>
      </c>
      <c r="O5" s="96">
        <v>397.71440214579042</v>
      </c>
      <c r="P5" s="96">
        <v>379.49076189512107</v>
      </c>
      <c r="Q5" s="96">
        <v>349.66837243047297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14.366442832876817</v>
      </c>
      <c r="C10" s="158">
        <v>14.075901534688782</v>
      </c>
      <c r="D10" s="158">
        <v>12.501703253964907</v>
      </c>
      <c r="E10" s="158">
        <v>4.2549737690779619</v>
      </c>
      <c r="F10" s="158">
        <v>0</v>
      </c>
      <c r="G10" s="158">
        <v>3.3446287842586946</v>
      </c>
      <c r="H10" s="158">
        <v>11.741162527999084</v>
      </c>
      <c r="I10" s="158">
        <v>11.115932525257668</v>
      </c>
      <c r="J10" s="158">
        <v>11.152060955981231</v>
      </c>
      <c r="K10" s="158">
        <v>11.011139466577266</v>
      </c>
      <c r="L10" s="158">
        <v>10.055042906629321</v>
      </c>
      <c r="M10" s="158">
        <v>0.65880246152794553</v>
      </c>
      <c r="N10" s="158">
        <v>9.6153758520401826</v>
      </c>
      <c r="O10" s="158">
        <v>8.3584356709892411</v>
      </c>
      <c r="P10" s="158">
        <v>0</v>
      </c>
      <c r="Q10" s="158">
        <v>2.7119724369259233</v>
      </c>
    </row>
    <row r="11" spans="1:17" x14ac:dyDescent="0.25">
      <c r="A11" s="92" t="s">
        <v>125</v>
      </c>
      <c r="B11" s="91">
        <v>6.7270357909394765</v>
      </c>
      <c r="C11" s="91">
        <v>6.5909908607926626</v>
      </c>
      <c r="D11" s="91">
        <v>6.5178642555521291</v>
      </c>
      <c r="E11" s="91">
        <v>4.2549737690779619</v>
      </c>
      <c r="F11" s="91">
        <v>0</v>
      </c>
      <c r="G11" s="91">
        <v>3.3446287842586946</v>
      </c>
      <c r="H11" s="91">
        <v>5.497757619745542</v>
      </c>
      <c r="I11" s="91">
        <v>5.2049958933434004</v>
      </c>
      <c r="J11" s="91">
        <v>5.2219129026111162</v>
      </c>
      <c r="K11" s="91">
        <v>5.1559269161034784</v>
      </c>
      <c r="L11" s="91">
        <v>4.7998523719232633</v>
      </c>
      <c r="M11" s="91">
        <v>0.65880246152794553</v>
      </c>
      <c r="N11" s="91">
        <v>4.1021643406033999</v>
      </c>
      <c r="O11" s="91">
        <v>3.6457976169358921</v>
      </c>
      <c r="P11" s="91">
        <v>0</v>
      </c>
      <c r="Q11" s="91">
        <v>2.2082849963559741</v>
      </c>
    </row>
    <row r="12" spans="1:17" x14ac:dyDescent="0.25">
      <c r="A12" s="92" t="s">
        <v>26</v>
      </c>
      <c r="B12" s="91">
        <v>7.6394070419373419</v>
      </c>
      <c r="C12" s="91">
        <v>7.4849106738961204</v>
      </c>
      <c r="D12" s="91">
        <v>5.9838389984127778</v>
      </c>
      <c r="E12" s="91">
        <v>0</v>
      </c>
      <c r="F12" s="91">
        <v>0</v>
      </c>
      <c r="G12" s="91">
        <v>0</v>
      </c>
      <c r="H12" s="91">
        <v>6.2434049082535417</v>
      </c>
      <c r="I12" s="91">
        <v>5.9109366319142671</v>
      </c>
      <c r="J12" s="91">
        <v>5.9301480533701136</v>
      </c>
      <c r="K12" s="91">
        <v>5.8552125504737873</v>
      </c>
      <c r="L12" s="91">
        <v>5.2551905347060579</v>
      </c>
      <c r="M12" s="91">
        <v>0</v>
      </c>
      <c r="N12" s="91">
        <v>5.5132115114367828</v>
      </c>
      <c r="O12" s="91">
        <v>4.7126380540533495</v>
      </c>
      <c r="P12" s="91">
        <v>0</v>
      </c>
      <c r="Q12" s="91">
        <v>0.5036874405699493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263</v>
      </c>
      <c r="B15" s="204">
        <v>12.107604260556357</v>
      </c>
      <c r="C15" s="204">
        <v>12.04668525914464</v>
      </c>
      <c r="D15" s="204">
        <v>11.879587189377773</v>
      </c>
      <c r="E15" s="204">
        <v>11.905328050262785</v>
      </c>
      <c r="F15" s="204">
        <v>11.319661505320447</v>
      </c>
      <c r="G15" s="204">
        <v>10.370119397900185</v>
      </c>
      <c r="H15" s="204">
        <v>9.914667094734785</v>
      </c>
      <c r="I15" s="204">
        <v>9.4471731199156483</v>
      </c>
      <c r="J15" s="204">
        <v>9.4597806201261605</v>
      </c>
      <c r="K15" s="204">
        <v>9.3275764603061457</v>
      </c>
      <c r="L15" s="204">
        <v>9.8333544120735805</v>
      </c>
      <c r="M15" s="204">
        <v>9.5354724952811143</v>
      </c>
      <c r="N15" s="204">
        <v>9.4230050539256727</v>
      </c>
      <c r="O15" s="204">
        <v>8.8854970304552996</v>
      </c>
      <c r="P15" s="204">
        <v>8.3871330884944317</v>
      </c>
      <c r="Q15" s="204">
        <v>8.4946023386487113</v>
      </c>
    </row>
    <row r="16" spans="1:17" x14ac:dyDescent="0.25">
      <c r="A16" s="152" t="s">
        <v>277</v>
      </c>
      <c r="B16" s="264">
        <v>12.107604260556357</v>
      </c>
      <c r="C16" s="264">
        <v>12.04668525914464</v>
      </c>
      <c r="D16" s="264">
        <v>11.879587189377773</v>
      </c>
      <c r="E16" s="264">
        <v>11.905328050262785</v>
      </c>
      <c r="F16" s="264">
        <v>11.319661505320447</v>
      </c>
      <c r="G16" s="264">
        <v>10.370119397900185</v>
      </c>
      <c r="H16" s="264">
        <v>9.914667094734785</v>
      </c>
      <c r="I16" s="264">
        <v>9.4471731199156483</v>
      </c>
      <c r="J16" s="264">
        <v>9.4597806201261605</v>
      </c>
      <c r="K16" s="264">
        <v>9.3275764603061457</v>
      </c>
      <c r="L16" s="264">
        <v>9.8333544120735805</v>
      </c>
      <c r="M16" s="264">
        <v>9.5354724952811143</v>
      </c>
      <c r="N16" s="264">
        <v>9.4230050539256727</v>
      </c>
      <c r="O16" s="264">
        <v>8.8854970304552996</v>
      </c>
      <c r="P16" s="264">
        <v>8.3871330884944317</v>
      </c>
      <c r="Q16" s="264">
        <v>8.4946023386487113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7.001632277444843</v>
      </c>
      <c r="C18" s="83">
        <v>9.191613412590943</v>
      </c>
      <c r="D18" s="83">
        <v>11.584512156260683</v>
      </c>
      <c r="E18" s="83">
        <v>11.905328050262785</v>
      </c>
      <c r="F18" s="83">
        <v>11.319661505320447</v>
      </c>
      <c r="G18" s="83">
        <v>10.370119397900185</v>
      </c>
      <c r="H18" s="83">
        <v>7.8768831616998911</v>
      </c>
      <c r="I18" s="83">
        <v>8.7619250500617056</v>
      </c>
      <c r="J18" s="83">
        <v>8.3207024986860318</v>
      </c>
      <c r="K18" s="83">
        <v>7.881547020518676</v>
      </c>
      <c r="L18" s="83">
        <v>9.8333544120735805</v>
      </c>
      <c r="M18" s="83">
        <v>9.5354724952811143</v>
      </c>
      <c r="N18" s="83">
        <v>9.4230050539256727</v>
      </c>
      <c r="O18" s="83">
        <v>8.8854970304552996</v>
      </c>
      <c r="P18" s="83">
        <v>8.3871330884944317</v>
      </c>
      <c r="Q18" s="83">
        <v>8.4946023386487113</v>
      </c>
    </row>
    <row r="19" spans="1:17" x14ac:dyDescent="0.25">
      <c r="A19" s="154" t="s">
        <v>125</v>
      </c>
      <c r="B19" s="83">
        <v>1.9364785164176535</v>
      </c>
      <c r="C19" s="83">
        <v>1.5897458408469358</v>
      </c>
      <c r="D19" s="83">
        <v>0.29507503311709021</v>
      </c>
      <c r="E19" s="83">
        <v>0</v>
      </c>
      <c r="F19" s="83">
        <v>0</v>
      </c>
      <c r="G19" s="83">
        <v>0</v>
      </c>
      <c r="H19" s="83">
        <v>0.67915721865422241</v>
      </c>
      <c r="I19" s="83">
        <v>0.29619904755867832</v>
      </c>
      <c r="J19" s="83">
        <v>0.4371653643207869</v>
      </c>
      <c r="K19" s="83">
        <v>0.53203308731009735</v>
      </c>
      <c r="L19" s="83">
        <v>0</v>
      </c>
      <c r="M19" s="83">
        <v>0</v>
      </c>
      <c r="N19" s="83">
        <v>0</v>
      </c>
      <c r="O19" s="83">
        <v>0</v>
      </c>
      <c r="P19" s="83">
        <v>0</v>
      </c>
      <c r="Q19" s="83">
        <v>0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3.1694934666938619</v>
      </c>
      <c r="C21" s="83">
        <v>1.2653260057067606</v>
      </c>
      <c r="D21" s="83">
        <v>0</v>
      </c>
      <c r="E21" s="83">
        <v>0</v>
      </c>
      <c r="F21" s="83">
        <v>0</v>
      </c>
      <c r="G21" s="83">
        <v>0</v>
      </c>
      <c r="H21" s="83">
        <v>1.3586267143806707</v>
      </c>
      <c r="I21" s="83">
        <v>0.3890490222952635</v>
      </c>
      <c r="J21" s="83">
        <v>0.70191275711934198</v>
      </c>
      <c r="K21" s="83">
        <v>0.91399635247737299</v>
      </c>
      <c r="L21" s="83">
        <v>0</v>
      </c>
      <c r="M21" s="83">
        <v>0</v>
      </c>
      <c r="N21" s="83">
        <v>0</v>
      </c>
      <c r="O21" s="83">
        <v>0</v>
      </c>
      <c r="P21" s="83">
        <v>0</v>
      </c>
      <c r="Q21" s="83">
        <v>0</v>
      </c>
    </row>
    <row r="22" spans="1:17" x14ac:dyDescent="0.25">
      <c r="A22" s="152" t="s">
        <v>276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</row>
    <row r="23" spans="1:17" x14ac:dyDescent="0.25">
      <c r="A23" s="152" t="s">
        <v>275</v>
      </c>
      <c r="B23" s="264">
        <v>0</v>
      </c>
      <c r="C23" s="264">
        <v>0</v>
      </c>
      <c r="D23" s="264">
        <v>0</v>
      </c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>
        <v>0</v>
      </c>
      <c r="K23" s="264">
        <v>0</v>
      </c>
      <c r="L23" s="264">
        <v>0</v>
      </c>
      <c r="M23" s="264">
        <v>0</v>
      </c>
      <c r="N23" s="264">
        <v>0</v>
      </c>
      <c r="O23" s="264">
        <v>0</v>
      </c>
      <c r="P23" s="264">
        <v>0</v>
      </c>
      <c r="Q23" s="264">
        <v>0</v>
      </c>
    </row>
    <row r="24" spans="1:17" x14ac:dyDescent="0.25">
      <c r="A24" s="156" t="s">
        <v>262</v>
      </c>
      <c r="B24" s="204">
        <v>36.253930724736115</v>
      </c>
      <c r="C24" s="204">
        <v>36.071520298240998</v>
      </c>
      <c r="D24" s="204">
        <v>37.172044090920622</v>
      </c>
      <c r="E24" s="204">
        <v>45.982202303506412</v>
      </c>
      <c r="F24" s="204">
        <v>47.165256272168541</v>
      </c>
      <c r="G24" s="204">
        <v>40.360705638528643</v>
      </c>
      <c r="H24" s="204">
        <v>29.687595190265853</v>
      </c>
      <c r="I24" s="204">
        <v>28.287772912250023</v>
      </c>
      <c r="J24" s="204">
        <v>28.325523686838331</v>
      </c>
      <c r="K24" s="204">
        <v>27.929663337549403</v>
      </c>
      <c r="L24" s="204">
        <v>30.974067961659742</v>
      </c>
      <c r="M24" s="204">
        <v>39.170130871735815</v>
      </c>
      <c r="N24" s="204">
        <v>29.568180470176539</v>
      </c>
      <c r="O24" s="204">
        <v>28.617650440942487</v>
      </c>
      <c r="P24" s="204">
        <v>34.946387868726823</v>
      </c>
      <c r="Q24" s="204">
        <v>32.947170860364587</v>
      </c>
    </row>
    <row r="25" spans="1:17" x14ac:dyDescent="0.25">
      <c r="A25" s="152" t="s">
        <v>274</v>
      </c>
      <c r="B25" s="264">
        <v>36.253930724736115</v>
      </c>
      <c r="C25" s="264">
        <v>36.071520298240998</v>
      </c>
      <c r="D25" s="264">
        <v>37.172044090920622</v>
      </c>
      <c r="E25" s="264">
        <v>45.982202303506412</v>
      </c>
      <c r="F25" s="264">
        <v>47.165256272168541</v>
      </c>
      <c r="G25" s="264">
        <v>40.360705638528643</v>
      </c>
      <c r="H25" s="264">
        <v>29.687595190265853</v>
      </c>
      <c r="I25" s="264">
        <v>28.287772912250023</v>
      </c>
      <c r="J25" s="264">
        <v>28.325523686838331</v>
      </c>
      <c r="K25" s="264">
        <v>27.929663337549403</v>
      </c>
      <c r="L25" s="264">
        <v>30.974067961659742</v>
      </c>
      <c r="M25" s="264">
        <v>39.170130871735815</v>
      </c>
      <c r="N25" s="264">
        <v>29.568180470176539</v>
      </c>
      <c r="O25" s="264">
        <v>28.617650440942487</v>
      </c>
      <c r="P25" s="264">
        <v>34.946387868726823</v>
      </c>
      <c r="Q25" s="264">
        <v>32.947170860364587</v>
      </c>
    </row>
    <row r="26" spans="1:17" x14ac:dyDescent="0.25">
      <c r="A26" s="154" t="s">
        <v>33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 s="83">
        <v>0</v>
      </c>
      <c r="I26" s="83">
        <v>0</v>
      </c>
      <c r="J26" s="83">
        <v>0</v>
      </c>
      <c r="K26" s="83">
        <v>0</v>
      </c>
      <c r="L26" s="83">
        <v>0</v>
      </c>
      <c r="M26" s="83">
        <v>0</v>
      </c>
      <c r="N26" s="83">
        <v>0</v>
      </c>
      <c r="O26" s="83">
        <v>0</v>
      </c>
      <c r="P26" s="83">
        <v>0</v>
      </c>
      <c r="Q26" s="83">
        <v>0</v>
      </c>
    </row>
    <row r="27" spans="1:17" x14ac:dyDescent="0.25">
      <c r="A27" s="154" t="s">
        <v>30</v>
      </c>
      <c r="B27" s="83">
        <v>20.965063449711529</v>
      </c>
      <c r="C27" s="83">
        <v>27.522547709476733</v>
      </c>
      <c r="D27" s="83">
        <v>36.248734049392752</v>
      </c>
      <c r="E27" s="83">
        <v>45.982202303506412</v>
      </c>
      <c r="F27" s="83">
        <v>47.165256272168541</v>
      </c>
      <c r="G27" s="83">
        <v>40.360705638528643</v>
      </c>
      <c r="H27" s="83">
        <v>23.585836663114215</v>
      </c>
      <c r="I27" s="83">
        <v>26.235927186281256</v>
      </c>
      <c r="J27" s="83">
        <v>24.914769716353405</v>
      </c>
      <c r="K27" s="83">
        <v>23.599801706147282</v>
      </c>
      <c r="L27" s="83">
        <v>30.974067961659742</v>
      </c>
      <c r="M27" s="83">
        <v>39.170130871735815</v>
      </c>
      <c r="N27" s="83">
        <v>29.568180470176539</v>
      </c>
      <c r="O27" s="83">
        <v>28.617650440942487</v>
      </c>
      <c r="P27" s="83">
        <v>34.946387868726823</v>
      </c>
      <c r="Q27" s="83">
        <v>32.947170860364587</v>
      </c>
    </row>
    <row r="28" spans="1:17" x14ac:dyDescent="0.25">
      <c r="A28" s="154" t="s">
        <v>125</v>
      </c>
      <c r="B28" s="83">
        <v>5.7984186196815282</v>
      </c>
      <c r="C28" s="83">
        <v>4.7601932094659976</v>
      </c>
      <c r="D28" s="83">
        <v>0.92331004152786955</v>
      </c>
      <c r="E28" s="83">
        <v>0</v>
      </c>
      <c r="F28" s="83">
        <v>0</v>
      </c>
      <c r="G28" s="83">
        <v>0</v>
      </c>
      <c r="H28" s="83">
        <v>2.0336078241760447</v>
      </c>
      <c r="I28" s="83">
        <v>0.88691201990373281</v>
      </c>
      <c r="J28" s="83">
        <v>1.3090089907358349</v>
      </c>
      <c r="K28" s="83">
        <v>1.5930724423694871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29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26</v>
      </c>
      <c r="B30" s="83">
        <v>9.4904486553430605</v>
      </c>
      <c r="C30" s="83">
        <v>3.7887793792982674</v>
      </c>
      <c r="D30" s="83">
        <v>0</v>
      </c>
      <c r="E30" s="83">
        <v>0</v>
      </c>
      <c r="F30" s="83">
        <v>0</v>
      </c>
      <c r="G30" s="83">
        <v>0</v>
      </c>
      <c r="H30" s="83">
        <v>4.0681507029755934</v>
      </c>
      <c r="I30" s="83">
        <v>1.1649337060650344</v>
      </c>
      <c r="J30" s="83">
        <v>2.1017449797490926</v>
      </c>
      <c r="K30" s="83">
        <v>2.7367891890326361</v>
      </c>
      <c r="L30" s="83">
        <v>0</v>
      </c>
      <c r="M30" s="83">
        <v>0</v>
      </c>
      <c r="N30" s="83">
        <v>0</v>
      </c>
      <c r="O30" s="83">
        <v>0</v>
      </c>
      <c r="P30" s="83">
        <v>0</v>
      </c>
      <c r="Q30" s="83">
        <v>0</v>
      </c>
    </row>
    <row r="31" spans="1:17" x14ac:dyDescent="0.25">
      <c r="A31" s="152" t="s">
        <v>273</v>
      </c>
      <c r="B31" s="264">
        <v>0</v>
      </c>
      <c r="C31" s="264">
        <v>0</v>
      </c>
      <c r="D31" s="264">
        <v>0</v>
      </c>
      <c r="E31" s="264">
        <v>0</v>
      </c>
      <c r="F31" s="264">
        <v>0</v>
      </c>
      <c r="G31" s="264">
        <v>0</v>
      </c>
      <c r="H31" s="264">
        <v>0</v>
      </c>
      <c r="I31" s="264">
        <v>0</v>
      </c>
      <c r="J31" s="264">
        <v>0</v>
      </c>
      <c r="K31" s="264">
        <v>0</v>
      </c>
      <c r="L31" s="264">
        <v>0</v>
      </c>
      <c r="M31" s="264">
        <v>0</v>
      </c>
      <c r="N31" s="264">
        <v>0</v>
      </c>
      <c r="O31" s="264">
        <v>0</v>
      </c>
      <c r="P31" s="264">
        <v>0</v>
      </c>
      <c r="Q31" s="264">
        <v>0</v>
      </c>
    </row>
    <row r="32" spans="1:17" x14ac:dyDescent="0.25">
      <c r="A32" s="152" t="s">
        <v>272</v>
      </c>
      <c r="B32" s="264">
        <v>0</v>
      </c>
      <c r="C32" s="264">
        <v>0</v>
      </c>
      <c r="D32" s="264">
        <v>0</v>
      </c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>
        <v>0</v>
      </c>
      <c r="K32" s="264">
        <v>0</v>
      </c>
      <c r="L32" s="264">
        <v>0</v>
      </c>
      <c r="M32" s="264">
        <v>0</v>
      </c>
      <c r="N32" s="264">
        <v>0</v>
      </c>
      <c r="O32" s="264">
        <v>0</v>
      </c>
      <c r="P32" s="264">
        <v>0</v>
      </c>
      <c r="Q32" s="264">
        <v>0</v>
      </c>
    </row>
    <row r="33" spans="1:17" x14ac:dyDescent="0.25">
      <c r="A33" s="156" t="s">
        <v>261</v>
      </c>
      <c r="B33" s="204">
        <v>566.49798140368307</v>
      </c>
      <c r="C33" s="204">
        <v>568.53769049141272</v>
      </c>
      <c r="D33" s="204">
        <v>595.05789882489148</v>
      </c>
      <c r="E33" s="204">
        <v>659.7557336601443</v>
      </c>
      <c r="F33" s="204">
        <v>581.31049295144942</v>
      </c>
      <c r="G33" s="204">
        <v>499.78692100299941</v>
      </c>
      <c r="H33" s="204">
        <v>439.51616307975769</v>
      </c>
      <c r="I33" s="204">
        <v>368.3141914830212</v>
      </c>
      <c r="J33" s="204">
        <v>341.02783472530587</v>
      </c>
      <c r="K33" s="204">
        <v>346.67953952384534</v>
      </c>
      <c r="L33" s="204">
        <v>343.43136323248643</v>
      </c>
      <c r="M33" s="204">
        <v>335.92484811587985</v>
      </c>
      <c r="N33" s="204">
        <v>328.25466521288467</v>
      </c>
      <c r="O33" s="204">
        <v>286.56448016743934</v>
      </c>
      <c r="P33" s="204">
        <v>268.6423867130448</v>
      </c>
      <c r="Q33" s="204">
        <v>244.07998108207778</v>
      </c>
    </row>
    <row r="34" spans="1:17" x14ac:dyDescent="0.25">
      <c r="A34" s="150" t="s">
        <v>33</v>
      </c>
      <c r="B34" s="87">
        <v>56.408283694945915</v>
      </c>
      <c r="C34" s="87">
        <v>13.574293632405755</v>
      </c>
      <c r="D34" s="87">
        <v>13.655437942560946</v>
      </c>
      <c r="E34" s="87">
        <v>10.941021513769961</v>
      </c>
      <c r="F34" s="87">
        <v>8.0498204525823152</v>
      </c>
      <c r="G34" s="87">
        <v>8.2150213749787184</v>
      </c>
      <c r="H34" s="87">
        <v>16.316612645965105</v>
      </c>
      <c r="I34" s="87">
        <v>7.875270108940474</v>
      </c>
      <c r="J34" s="87">
        <v>13.360279434561692</v>
      </c>
      <c r="K34" s="87">
        <v>10.672889790864131</v>
      </c>
      <c r="L34" s="87">
        <v>8.078332751500529</v>
      </c>
      <c r="M34" s="87">
        <v>5.3551988980513983</v>
      </c>
      <c r="N34" s="87">
        <v>8.0828326916903901</v>
      </c>
      <c r="O34" s="87">
        <v>8.029358182853656</v>
      </c>
      <c r="P34" s="87">
        <v>7.8720902756213853</v>
      </c>
      <c r="Q34" s="87">
        <v>0</v>
      </c>
    </row>
    <row r="35" spans="1:17" x14ac:dyDescent="0.25">
      <c r="A35" s="150" t="s">
        <v>31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30</v>
      </c>
      <c r="B36" s="87">
        <v>0</v>
      </c>
      <c r="C36" s="87">
        <v>0</v>
      </c>
      <c r="D36" s="87">
        <v>0</v>
      </c>
      <c r="E36" s="87">
        <v>0.68264557270998905</v>
      </c>
      <c r="F36" s="87">
        <v>17.144792442082537</v>
      </c>
      <c r="G36" s="87">
        <v>0.24075852081063656</v>
      </c>
      <c r="H36" s="87">
        <v>6.6681816028338018E-14</v>
      </c>
      <c r="I36" s="87">
        <v>0</v>
      </c>
      <c r="J36" s="87">
        <v>0</v>
      </c>
      <c r="K36" s="87">
        <v>0</v>
      </c>
      <c r="L36" s="87">
        <v>6.5921591375338437E-14</v>
      </c>
      <c r="M36" s="87">
        <v>3.9521820215799801</v>
      </c>
      <c r="N36" s="87">
        <v>0</v>
      </c>
      <c r="O36" s="87">
        <v>0</v>
      </c>
      <c r="P36" s="87">
        <v>6.0720787559468281</v>
      </c>
      <c r="Q36" s="87">
        <v>0</v>
      </c>
    </row>
    <row r="37" spans="1:17" x14ac:dyDescent="0.25">
      <c r="A37" s="150" t="s">
        <v>125</v>
      </c>
      <c r="B37" s="87">
        <v>109.60308024116786</v>
      </c>
      <c r="C37" s="87">
        <v>157.48763734284375</v>
      </c>
      <c r="D37" s="87">
        <v>149.20047951472742</v>
      </c>
      <c r="E37" s="87">
        <v>168.73987549250413</v>
      </c>
      <c r="F37" s="87">
        <v>139.83049397960565</v>
      </c>
      <c r="G37" s="87">
        <v>121.90698799291627</v>
      </c>
      <c r="H37" s="87">
        <v>89.977265368628522</v>
      </c>
      <c r="I37" s="87">
        <v>85.875542927309382</v>
      </c>
      <c r="J37" s="87">
        <v>84.93033678321558</v>
      </c>
      <c r="K37" s="87">
        <v>87.652800247655478</v>
      </c>
      <c r="L37" s="87">
        <v>82.296666303529236</v>
      </c>
      <c r="M37" s="87">
        <v>77.576631176451755</v>
      </c>
      <c r="N37" s="87">
        <v>71.767587743555822</v>
      </c>
      <c r="O37" s="87">
        <v>63.403801724552508</v>
      </c>
      <c r="P37" s="87">
        <v>57.104216535837942</v>
      </c>
      <c r="Q37" s="87">
        <v>66.583523540693164</v>
      </c>
    </row>
    <row r="38" spans="1:17" x14ac:dyDescent="0.25">
      <c r="A38" s="150" t="s">
        <v>29</v>
      </c>
      <c r="B38" s="87">
        <v>197.89880086110864</v>
      </c>
      <c r="C38" s="87">
        <v>187.55959167628436</v>
      </c>
      <c r="D38" s="87">
        <v>210.78970961558394</v>
      </c>
      <c r="E38" s="87">
        <v>254.69619722607015</v>
      </c>
      <c r="F38" s="87">
        <v>219.66549604148466</v>
      </c>
      <c r="G38" s="87">
        <v>176.89839466446494</v>
      </c>
      <c r="H38" s="87">
        <v>142.93292925575832</v>
      </c>
      <c r="I38" s="87">
        <v>114.18820837047103</v>
      </c>
      <c r="J38" s="87">
        <v>78.722175014858621</v>
      </c>
      <c r="K38" s="87">
        <v>73.785996956597302</v>
      </c>
      <c r="L38" s="87">
        <v>67.949282471451383</v>
      </c>
      <c r="M38" s="87">
        <v>54.369785831078218</v>
      </c>
      <c r="N38" s="87">
        <v>46.234067228468668</v>
      </c>
      <c r="O38" s="87">
        <v>43.222138645125106</v>
      </c>
      <c r="P38" s="87">
        <v>37.07959607308193</v>
      </c>
      <c r="Q38" s="87">
        <v>26.693022956554248</v>
      </c>
    </row>
    <row r="39" spans="1:17" x14ac:dyDescent="0.25">
      <c r="A39" s="150" t="s">
        <v>28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26</v>
      </c>
      <c r="B40" s="87">
        <v>196.39480634835377</v>
      </c>
      <c r="C40" s="87">
        <v>203.47391942538823</v>
      </c>
      <c r="D40" s="87">
        <v>215.5786173213726</v>
      </c>
      <c r="E40" s="87">
        <v>218.96117553369373</v>
      </c>
      <c r="F40" s="87">
        <v>186.93123851437537</v>
      </c>
      <c r="G40" s="87">
        <v>191.41585267273052</v>
      </c>
      <c r="H40" s="87">
        <v>190.12415402479274</v>
      </c>
      <c r="I40" s="87">
        <v>160.37517007630029</v>
      </c>
      <c r="J40" s="87">
        <v>163.52596290769537</v>
      </c>
      <c r="K40" s="87">
        <v>174.56785252872842</v>
      </c>
      <c r="L40" s="87">
        <v>185.1070817060052</v>
      </c>
      <c r="M40" s="87">
        <v>194.67105018871848</v>
      </c>
      <c r="N40" s="87">
        <v>202.17017754916978</v>
      </c>
      <c r="O40" s="87">
        <v>171.90918161490808</v>
      </c>
      <c r="P40" s="87">
        <v>160.51440507255671</v>
      </c>
      <c r="Q40" s="87">
        <v>150.80343458483037</v>
      </c>
    </row>
    <row r="41" spans="1:17" x14ac:dyDescent="0.25">
      <c r="A41" s="150" t="s">
        <v>25</v>
      </c>
      <c r="B41" s="87">
        <v>6.193010258106793</v>
      </c>
      <c r="C41" s="87">
        <v>6.4422484144906882</v>
      </c>
      <c r="D41" s="87">
        <v>5.8336544306465097</v>
      </c>
      <c r="E41" s="87">
        <v>5.7348183213963404</v>
      </c>
      <c r="F41" s="87">
        <v>9.6886515213188638</v>
      </c>
      <c r="G41" s="87">
        <v>1.1099057770982697</v>
      </c>
      <c r="H41" s="87">
        <v>0.16520178461289645</v>
      </c>
      <c r="I41" s="87">
        <v>0</v>
      </c>
      <c r="J41" s="87">
        <v>0.48908058497458889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86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22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6" t="s">
        <v>260</v>
      </c>
      <c r="B44" s="204">
        <v>93.510247102256955</v>
      </c>
      <c r="C44" s="204">
        <v>91.483384628587373</v>
      </c>
      <c r="D44" s="204">
        <v>90.399718531756463</v>
      </c>
      <c r="E44" s="204">
        <v>91.34363120898729</v>
      </c>
      <c r="F44" s="204">
        <v>86.426267926957806</v>
      </c>
      <c r="G44" s="204">
        <v>78.931911156724766</v>
      </c>
      <c r="H44" s="204">
        <v>73.777146785370121</v>
      </c>
      <c r="I44" s="204">
        <v>68.672516353290234</v>
      </c>
      <c r="J44" s="204">
        <v>66.009783620155105</v>
      </c>
      <c r="K44" s="204">
        <v>64.375820291245518</v>
      </c>
      <c r="L44" s="204">
        <v>66.986661817280464</v>
      </c>
      <c r="M44" s="204">
        <v>65.257699864501376</v>
      </c>
      <c r="N44" s="204">
        <v>63.912030115305193</v>
      </c>
      <c r="O44" s="204">
        <v>59.409391910276767</v>
      </c>
      <c r="P44" s="204">
        <v>61.13827633601597</v>
      </c>
      <c r="Q44" s="204">
        <v>55.952237097730972</v>
      </c>
    </row>
    <row r="45" spans="1:17" x14ac:dyDescent="0.25">
      <c r="A45" s="299" t="s">
        <v>271</v>
      </c>
      <c r="B45" s="298">
        <v>31.950622354245951</v>
      </c>
      <c r="C45" s="298">
        <v>31.78986387829837</v>
      </c>
      <c r="D45" s="298">
        <v>31.34891063863579</v>
      </c>
      <c r="E45" s="298">
        <v>31.416837910415669</v>
      </c>
      <c r="F45" s="298">
        <v>29.871328972373387</v>
      </c>
      <c r="G45" s="298">
        <v>27.365592855569915</v>
      </c>
      <c r="H45" s="298">
        <v>26.163704833327898</v>
      </c>
      <c r="I45" s="298">
        <v>24.930040177555174</v>
      </c>
      <c r="J45" s="298">
        <v>24.963309969777359</v>
      </c>
      <c r="K45" s="298">
        <v>24.614437881363429</v>
      </c>
      <c r="L45" s="298">
        <v>25.949129698527489</v>
      </c>
      <c r="M45" s="298">
        <v>25.163052418102936</v>
      </c>
      <c r="N45" s="298">
        <v>24.866263336748311</v>
      </c>
      <c r="O45" s="298">
        <v>23.4478393859237</v>
      </c>
      <c r="P45" s="298">
        <v>22.132712316860292</v>
      </c>
      <c r="Q45" s="298">
        <v>22.416311726989651</v>
      </c>
    </row>
    <row r="46" spans="1:17" x14ac:dyDescent="0.25">
      <c r="A46" s="154" t="s">
        <v>33</v>
      </c>
      <c r="B46" s="83">
        <v>0</v>
      </c>
      <c r="C46" s="83">
        <v>0</v>
      </c>
      <c r="D46" s="83">
        <v>0</v>
      </c>
      <c r="E46" s="83">
        <v>0</v>
      </c>
      <c r="F46" s="83">
        <v>0</v>
      </c>
      <c r="G46" s="83">
        <v>0</v>
      </c>
      <c r="H46" s="83">
        <v>0</v>
      </c>
      <c r="I46" s="83">
        <v>0</v>
      </c>
      <c r="J46" s="83">
        <v>0</v>
      </c>
      <c r="K46" s="83">
        <v>0</v>
      </c>
      <c r="L46" s="83">
        <v>0</v>
      </c>
      <c r="M46" s="83">
        <v>0</v>
      </c>
      <c r="N46" s="83">
        <v>0</v>
      </c>
      <c r="O46" s="83">
        <v>0</v>
      </c>
      <c r="P46" s="83">
        <v>0</v>
      </c>
      <c r="Q46" s="83">
        <v>0</v>
      </c>
    </row>
    <row r="47" spans="1:17" x14ac:dyDescent="0.25">
      <c r="A47" s="154" t="s">
        <v>30</v>
      </c>
      <c r="B47" s="83">
        <v>18.476529621035006</v>
      </c>
      <c r="C47" s="83">
        <v>24.255646505448333</v>
      </c>
      <c r="D47" s="83">
        <v>30.570240412354579</v>
      </c>
      <c r="E47" s="83">
        <v>31.416837910415669</v>
      </c>
      <c r="F47" s="83">
        <v>29.871328972373387</v>
      </c>
      <c r="G47" s="83">
        <v>27.365592855569915</v>
      </c>
      <c r="H47" s="83">
        <v>20.786219454485821</v>
      </c>
      <c r="I47" s="83">
        <v>23.121746659885051</v>
      </c>
      <c r="J47" s="83">
        <v>21.957409371532577</v>
      </c>
      <c r="K47" s="83">
        <v>20.798526859702051</v>
      </c>
      <c r="L47" s="83">
        <v>25.949129698527489</v>
      </c>
      <c r="M47" s="83">
        <v>25.163052418102936</v>
      </c>
      <c r="N47" s="83">
        <v>24.866263336748311</v>
      </c>
      <c r="O47" s="83">
        <v>23.4478393859237</v>
      </c>
      <c r="P47" s="83">
        <v>22.132712316860292</v>
      </c>
      <c r="Q47" s="83">
        <v>22.416311726989651</v>
      </c>
    </row>
    <row r="48" spans="1:17" x14ac:dyDescent="0.25">
      <c r="A48" s="154" t="s">
        <v>125</v>
      </c>
      <c r="B48" s="83">
        <v>5.1101516405465874</v>
      </c>
      <c r="C48" s="83">
        <v>4.1951626355683045</v>
      </c>
      <c r="D48" s="83">
        <v>0.77867022628121019</v>
      </c>
      <c r="E48" s="83">
        <v>0</v>
      </c>
      <c r="F48" s="83">
        <v>0</v>
      </c>
      <c r="G48" s="83">
        <v>0</v>
      </c>
      <c r="H48" s="83">
        <v>1.7922204381153086</v>
      </c>
      <c r="I48" s="83">
        <v>0.78163637550206766</v>
      </c>
      <c r="J48" s="83">
        <v>1.1536308225131875</v>
      </c>
      <c r="K48" s="83">
        <v>1.4039762026238674</v>
      </c>
      <c r="L48" s="83">
        <v>0</v>
      </c>
      <c r="M48" s="83">
        <v>0</v>
      </c>
      <c r="N48" s="83">
        <v>0</v>
      </c>
      <c r="O48" s="83">
        <v>0</v>
      </c>
      <c r="P48" s="83">
        <v>0</v>
      </c>
      <c r="Q48" s="83">
        <v>0</v>
      </c>
    </row>
    <row r="49" spans="1:17" x14ac:dyDescent="0.25">
      <c r="A49" s="154" t="s">
        <v>29</v>
      </c>
      <c r="B49" s="83">
        <v>0</v>
      </c>
      <c r="C49" s="83">
        <v>0</v>
      </c>
      <c r="D49" s="83">
        <v>0</v>
      </c>
      <c r="E49" s="83">
        <v>0</v>
      </c>
      <c r="F49" s="83">
        <v>0</v>
      </c>
      <c r="G49" s="83">
        <v>0</v>
      </c>
      <c r="H49" s="83">
        <v>0</v>
      </c>
      <c r="I49" s="83">
        <v>0</v>
      </c>
      <c r="J49" s="83">
        <v>0</v>
      </c>
      <c r="K49" s="83">
        <v>0</v>
      </c>
      <c r="L49" s="83">
        <v>0</v>
      </c>
      <c r="M49" s="83">
        <v>0</v>
      </c>
      <c r="N49" s="83">
        <v>0</v>
      </c>
      <c r="O49" s="83">
        <v>0</v>
      </c>
      <c r="P49" s="83">
        <v>0</v>
      </c>
      <c r="Q49" s="83">
        <v>0</v>
      </c>
    </row>
    <row r="50" spans="1:17" x14ac:dyDescent="0.25">
      <c r="A50" s="154" t="s">
        <v>26</v>
      </c>
      <c r="B50" s="83">
        <v>8.3639410926643603</v>
      </c>
      <c r="C50" s="83">
        <v>3.3390547372817303</v>
      </c>
      <c r="D50" s="83">
        <v>0</v>
      </c>
      <c r="E50" s="83">
        <v>0</v>
      </c>
      <c r="F50" s="83">
        <v>0</v>
      </c>
      <c r="G50" s="83">
        <v>0</v>
      </c>
      <c r="H50" s="83">
        <v>3.5852649407267685</v>
      </c>
      <c r="I50" s="83">
        <v>1.0266571421680564</v>
      </c>
      <c r="J50" s="83">
        <v>1.8522697757315965</v>
      </c>
      <c r="K50" s="83">
        <v>2.4119348190375112</v>
      </c>
      <c r="L50" s="83">
        <v>0</v>
      </c>
      <c r="M50" s="83">
        <v>0</v>
      </c>
      <c r="N50" s="83">
        <v>0</v>
      </c>
      <c r="O50" s="83">
        <v>0</v>
      </c>
      <c r="P50" s="83">
        <v>0</v>
      </c>
      <c r="Q50" s="83">
        <v>0</v>
      </c>
    </row>
    <row r="51" spans="1:17" x14ac:dyDescent="0.25">
      <c r="A51" s="299" t="s">
        <v>270</v>
      </c>
      <c r="B51" s="298">
        <v>61.559624748010997</v>
      </c>
      <c r="C51" s="298">
        <v>59.693520750288997</v>
      </c>
      <c r="D51" s="298">
        <v>59.050807893120677</v>
      </c>
      <c r="E51" s="298">
        <v>59.926793298571624</v>
      </c>
      <c r="F51" s="298">
        <v>56.554938954584422</v>
      </c>
      <c r="G51" s="298">
        <v>51.566318301154851</v>
      </c>
      <c r="H51" s="298">
        <v>47.613441952042223</v>
      </c>
      <c r="I51" s="298">
        <v>43.742476175735064</v>
      </c>
      <c r="J51" s="298">
        <v>41.046473650377749</v>
      </c>
      <c r="K51" s="298">
        <v>39.761382409882088</v>
      </c>
      <c r="L51" s="298">
        <v>41.037532118752978</v>
      </c>
      <c r="M51" s="298">
        <v>40.09464744639844</v>
      </c>
      <c r="N51" s="298">
        <v>39.045766778556882</v>
      </c>
      <c r="O51" s="298">
        <v>35.961552524353067</v>
      </c>
      <c r="P51" s="298">
        <v>39.005564019155678</v>
      </c>
      <c r="Q51" s="298">
        <v>33.535925370741317</v>
      </c>
    </row>
    <row r="52" spans="1:17" x14ac:dyDescent="0.25">
      <c r="A52" s="150" t="s">
        <v>33</v>
      </c>
      <c r="B52" s="87">
        <v>6.1297178294193344</v>
      </c>
      <c r="C52" s="87">
        <v>1.4252307141082454</v>
      </c>
      <c r="D52" s="87">
        <v>1.3551028298842691</v>
      </c>
      <c r="E52" s="87">
        <v>0.99379255272780054</v>
      </c>
      <c r="F52" s="87">
        <v>0.78315652273832381</v>
      </c>
      <c r="G52" s="87">
        <v>0.84759802481986357</v>
      </c>
      <c r="H52" s="87">
        <v>1.7676030015115456</v>
      </c>
      <c r="I52" s="87">
        <v>0.93529878316862913</v>
      </c>
      <c r="J52" s="87">
        <v>1.6080574719484235</v>
      </c>
      <c r="K52" s="87">
        <v>1.2240954657316496</v>
      </c>
      <c r="L52" s="87">
        <v>0.96530158642283825</v>
      </c>
      <c r="M52" s="87">
        <v>0.63917513999632647</v>
      </c>
      <c r="N52" s="87">
        <v>0.96144985474969624</v>
      </c>
      <c r="O52" s="87">
        <v>1.0076202949535842</v>
      </c>
      <c r="P52" s="87">
        <v>1.142989105208887</v>
      </c>
      <c r="Q52" s="87">
        <v>0</v>
      </c>
    </row>
    <row r="53" spans="1:17" x14ac:dyDescent="0.25">
      <c r="A53" s="150" t="s">
        <v>31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30</v>
      </c>
      <c r="B54" s="87">
        <v>0</v>
      </c>
      <c r="C54" s="87">
        <v>0</v>
      </c>
      <c r="D54" s="87">
        <v>0</v>
      </c>
      <c r="E54" s="87">
        <v>6.2005918319233015E-2</v>
      </c>
      <c r="F54" s="87">
        <v>1.6679944740512027</v>
      </c>
      <c r="G54" s="87">
        <v>2.4840647076000602E-2</v>
      </c>
      <c r="H54" s="87">
        <v>7.223740657168693E-15</v>
      </c>
      <c r="I54" s="87">
        <v>0</v>
      </c>
      <c r="J54" s="87">
        <v>0</v>
      </c>
      <c r="K54" s="87">
        <v>0</v>
      </c>
      <c r="L54" s="87">
        <v>7.8771472643674412E-15</v>
      </c>
      <c r="M54" s="87">
        <v>0.47171665236440352</v>
      </c>
      <c r="N54" s="87">
        <v>0</v>
      </c>
      <c r="O54" s="87">
        <v>0</v>
      </c>
      <c r="P54" s="87">
        <v>0.88163621363827926</v>
      </c>
      <c r="Q54" s="87">
        <v>0</v>
      </c>
    </row>
    <row r="55" spans="1:17" x14ac:dyDescent="0.25">
      <c r="A55" s="150" t="s">
        <v>125</v>
      </c>
      <c r="B55" s="87">
        <v>11.910235715499351</v>
      </c>
      <c r="C55" s="87">
        <v>16.535388426954299</v>
      </c>
      <c r="D55" s="87">
        <v>14.805969084326547</v>
      </c>
      <c r="E55" s="87">
        <v>15.32694469173792</v>
      </c>
      <c r="F55" s="87">
        <v>13.603926209648622</v>
      </c>
      <c r="G55" s="87">
        <v>12.577949285591764</v>
      </c>
      <c r="H55" s="87">
        <v>9.7473714541307217</v>
      </c>
      <c r="I55" s="87">
        <v>10.19892520418755</v>
      </c>
      <c r="J55" s="87">
        <v>10.222305852828622</v>
      </c>
      <c r="K55" s="87">
        <v>10.053078167609366</v>
      </c>
      <c r="L55" s="87">
        <v>9.8338487635770804</v>
      </c>
      <c r="M55" s="87">
        <v>9.2592366850640229</v>
      </c>
      <c r="N55" s="87">
        <v>8.536727091074729</v>
      </c>
      <c r="O55" s="87">
        <v>7.9566705009249672</v>
      </c>
      <c r="P55" s="87">
        <v>8.2912536666508014</v>
      </c>
      <c r="Q55" s="87">
        <v>9.1483949911926761</v>
      </c>
    </row>
    <row r="56" spans="1:17" x14ac:dyDescent="0.25">
      <c r="A56" s="150" t="s">
        <v>29</v>
      </c>
      <c r="B56" s="87">
        <v>21.505065011714446</v>
      </c>
      <c r="C56" s="87">
        <v>19.692788296879179</v>
      </c>
      <c r="D56" s="87">
        <v>20.917800894563751</v>
      </c>
      <c r="E56" s="87">
        <v>23.134511132511555</v>
      </c>
      <c r="F56" s="87">
        <v>21.370969335129899</v>
      </c>
      <c r="G56" s="87">
        <v>18.251775992706239</v>
      </c>
      <c r="H56" s="87">
        <v>15.484137562693975</v>
      </c>
      <c r="I56" s="87">
        <v>13.561451336108663</v>
      </c>
      <c r="J56" s="87">
        <v>9.4750848858145851</v>
      </c>
      <c r="K56" s="87">
        <v>8.4626662580526109</v>
      </c>
      <c r="L56" s="87">
        <v>8.1194414966135326</v>
      </c>
      <c r="M56" s="87">
        <v>6.48936036396237</v>
      </c>
      <c r="N56" s="87">
        <v>5.4995245994634772</v>
      </c>
      <c r="O56" s="87">
        <v>5.4240330420341705</v>
      </c>
      <c r="P56" s="87">
        <v>5.3837764625652067</v>
      </c>
      <c r="Q56" s="87">
        <v>3.667548734729964</v>
      </c>
    </row>
    <row r="57" spans="1:17" x14ac:dyDescent="0.25">
      <c r="A57" s="150" t="s">
        <v>28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26</v>
      </c>
      <c r="B58" s="87">
        <v>21.341630470255279</v>
      </c>
      <c r="C58" s="87">
        <v>21.363710505918512</v>
      </c>
      <c r="D58" s="87">
        <v>21.393030060516942</v>
      </c>
      <c r="E58" s="87">
        <v>19.88863519809771</v>
      </c>
      <c r="F58" s="87">
        <v>18.186296155105381</v>
      </c>
      <c r="G58" s="87">
        <v>19.749638039747239</v>
      </c>
      <c r="H58" s="87">
        <v>20.596433377804768</v>
      </c>
      <c r="I58" s="87">
        <v>19.04680085227022</v>
      </c>
      <c r="J58" s="87">
        <v>19.682159179323126</v>
      </c>
      <c r="K58" s="87">
        <v>20.021542518488467</v>
      </c>
      <c r="L58" s="87">
        <v>22.118940272139522</v>
      </c>
      <c r="M58" s="87">
        <v>23.235158605011314</v>
      </c>
      <c r="N58" s="87">
        <v>24.048065233268979</v>
      </c>
      <c r="O58" s="87">
        <v>21.573228686440341</v>
      </c>
      <c r="P58" s="87">
        <v>23.305908571092502</v>
      </c>
      <c r="Q58" s="87">
        <v>20.719981644818677</v>
      </c>
    </row>
    <row r="59" spans="1:17" x14ac:dyDescent="0.25">
      <c r="A59" s="150" t="s">
        <v>25</v>
      </c>
      <c r="B59" s="87">
        <v>0.67297572112259318</v>
      </c>
      <c r="C59" s="87">
        <v>0.67640280642875816</v>
      </c>
      <c r="D59" s="87">
        <v>0.57890502382916953</v>
      </c>
      <c r="E59" s="87">
        <v>0.52090380517740542</v>
      </c>
      <c r="F59" s="87">
        <v>0.94259625791099133</v>
      </c>
      <c r="G59" s="87">
        <v>0.11451631121374729</v>
      </c>
      <c r="H59" s="87">
        <v>1.7896555901204796E-2</v>
      </c>
      <c r="I59" s="87">
        <v>0</v>
      </c>
      <c r="J59" s="87">
        <v>5.8866260462994223E-2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86</v>
      </c>
      <c r="B60" s="87">
        <v>0</v>
      </c>
      <c r="C60" s="87">
        <v>0</v>
      </c>
      <c r="D60" s="87">
        <v>0</v>
      </c>
      <c r="E60" s="87">
        <v>0</v>
      </c>
      <c r="F60" s="87">
        <v>0</v>
      </c>
      <c r="G60" s="87">
        <v>0</v>
      </c>
      <c r="H60" s="87">
        <v>0</v>
      </c>
      <c r="I60" s="87">
        <v>0</v>
      </c>
      <c r="J60" s="87">
        <v>0</v>
      </c>
      <c r="K60" s="87">
        <v>0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22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303" t="s">
        <v>269</v>
      </c>
      <c r="B62" s="302">
        <v>0</v>
      </c>
      <c r="C62" s="302">
        <v>0</v>
      </c>
      <c r="D62" s="302">
        <v>0</v>
      </c>
      <c r="E62" s="302">
        <v>0</v>
      </c>
      <c r="F62" s="302">
        <v>0</v>
      </c>
      <c r="G62" s="302">
        <v>0</v>
      </c>
      <c r="H62" s="302">
        <v>0</v>
      </c>
      <c r="I62" s="302">
        <v>0</v>
      </c>
      <c r="J62" s="302">
        <v>0</v>
      </c>
      <c r="K62" s="302">
        <v>0</v>
      </c>
      <c r="L62" s="302">
        <v>0</v>
      </c>
      <c r="M62" s="302">
        <v>0</v>
      </c>
      <c r="N62" s="302">
        <v>0</v>
      </c>
      <c r="O62" s="302">
        <v>0</v>
      </c>
      <c r="P62" s="302">
        <v>0</v>
      </c>
      <c r="Q62" s="302">
        <v>0</v>
      </c>
    </row>
    <row r="63" spans="1:17" x14ac:dyDescent="0.25">
      <c r="A63" s="152" t="s">
        <v>268</v>
      </c>
      <c r="B63" s="151">
        <v>0</v>
      </c>
      <c r="C63" s="151">
        <v>0</v>
      </c>
      <c r="D63" s="151">
        <v>0</v>
      </c>
      <c r="E63" s="151">
        <v>0</v>
      </c>
      <c r="F63" s="151">
        <v>0</v>
      </c>
      <c r="G63" s="151">
        <v>0</v>
      </c>
      <c r="H63" s="151">
        <v>0</v>
      </c>
      <c r="I63" s="151">
        <v>0</v>
      </c>
      <c r="J63" s="151">
        <v>0</v>
      </c>
      <c r="K63" s="151">
        <v>0</v>
      </c>
      <c r="L63" s="151">
        <v>0</v>
      </c>
      <c r="M63" s="151">
        <v>0</v>
      </c>
      <c r="N63" s="151">
        <v>0</v>
      </c>
      <c r="O63" s="151">
        <v>0</v>
      </c>
      <c r="P63" s="151">
        <v>0</v>
      </c>
      <c r="Q63" s="151">
        <v>0</v>
      </c>
    </row>
    <row r="64" spans="1:17" x14ac:dyDescent="0.25">
      <c r="A64" s="301" t="s">
        <v>267</v>
      </c>
      <c r="B64" s="300">
        <v>0</v>
      </c>
      <c r="C64" s="300">
        <v>0</v>
      </c>
      <c r="D64" s="300">
        <v>0</v>
      </c>
      <c r="E64" s="300">
        <v>0</v>
      </c>
      <c r="F64" s="300">
        <v>0</v>
      </c>
      <c r="G64" s="300">
        <v>0</v>
      </c>
      <c r="H64" s="300">
        <v>0</v>
      </c>
      <c r="I64" s="300">
        <v>0</v>
      </c>
      <c r="J64" s="300">
        <v>0</v>
      </c>
      <c r="K64" s="300">
        <v>0</v>
      </c>
      <c r="L64" s="300">
        <v>0</v>
      </c>
      <c r="M64" s="300">
        <v>0</v>
      </c>
      <c r="N64" s="300">
        <v>0</v>
      </c>
      <c r="O64" s="300">
        <v>0</v>
      </c>
      <c r="P64" s="300">
        <v>0</v>
      </c>
      <c r="Q64" s="300">
        <v>0</v>
      </c>
    </row>
    <row r="65" spans="1:17" x14ac:dyDescent="0.25">
      <c r="A65" s="156" t="s">
        <v>259</v>
      </c>
      <c r="B65" s="204">
        <v>10.063685832631956</v>
      </c>
      <c r="C65" s="204">
        <v>9.7586176253294141</v>
      </c>
      <c r="D65" s="204">
        <v>9.6535477796048585</v>
      </c>
      <c r="E65" s="204">
        <v>9.7967527122293667</v>
      </c>
      <c r="F65" s="204">
        <v>9.2455264347758348</v>
      </c>
      <c r="G65" s="204">
        <v>8.4299933447058457</v>
      </c>
      <c r="H65" s="204">
        <v>7.7837823602245599</v>
      </c>
      <c r="I65" s="204">
        <v>7.1509620075812599</v>
      </c>
      <c r="J65" s="204">
        <v>6.7102230893334678</v>
      </c>
      <c r="K65" s="204">
        <v>6.5001380772244008</v>
      </c>
      <c r="L65" s="204">
        <v>6.7087613395989214</v>
      </c>
      <c r="M65" s="204">
        <v>6.5546198035219501</v>
      </c>
      <c r="N65" s="204">
        <v>6.3831501826415922</v>
      </c>
      <c r="O65" s="204">
        <v>5.8789469256872788</v>
      </c>
      <c r="P65" s="204">
        <v>6.3765778888390425</v>
      </c>
      <c r="Q65" s="204">
        <v>5.4824086147249682</v>
      </c>
    </row>
    <row r="66" spans="1:17" x14ac:dyDescent="0.25">
      <c r="A66" s="299" t="s">
        <v>266</v>
      </c>
      <c r="B66" s="298">
        <v>0</v>
      </c>
      <c r="C66" s="298">
        <v>0</v>
      </c>
      <c r="D66" s="298">
        <v>0</v>
      </c>
      <c r="E66" s="298">
        <v>0</v>
      </c>
      <c r="F66" s="298">
        <v>0</v>
      </c>
      <c r="G66" s="298">
        <v>0</v>
      </c>
      <c r="H66" s="298">
        <v>0</v>
      </c>
      <c r="I66" s="298">
        <v>0</v>
      </c>
      <c r="J66" s="298">
        <v>0</v>
      </c>
      <c r="K66" s="298">
        <v>0</v>
      </c>
      <c r="L66" s="298">
        <v>0</v>
      </c>
      <c r="M66" s="298">
        <v>0</v>
      </c>
      <c r="N66" s="298">
        <v>0</v>
      </c>
      <c r="O66" s="298">
        <v>0</v>
      </c>
      <c r="P66" s="298">
        <v>0</v>
      </c>
      <c r="Q66" s="298">
        <v>0</v>
      </c>
    </row>
    <row r="67" spans="1:17" x14ac:dyDescent="0.25">
      <c r="A67" s="299" t="s">
        <v>265</v>
      </c>
      <c r="B67" s="298">
        <v>10.063685832631956</v>
      </c>
      <c r="C67" s="298">
        <v>9.7586176253294141</v>
      </c>
      <c r="D67" s="298">
        <v>9.6535477796048585</v>
      </c>
      <c r="E67" s="298">
        <v>9.7967527122293667</v>
      </c>
      <c r="F67" s="298">
        <v>9.2455264347758348</v>
      </c>
      <c r="G67" s="298">
        <v>8.4299933447058457</v>
      </c>
      <c r="H67" s="298">
        <v>7.7837823602245599</v>
      </c>
      <c r="I67" s="298">
        <v>7.1509620075812599</v>
      </c>
      <c r="J67" s="298">
        <v>6.7102230893334678</v>
      </c>
      <c r="K67" s="298">
        <v>6.5001380772244008</v>
      </c>
      <c r="L67" s="298">
        <v>6.7087613395989214</v>
      </c>
      <c r="M67" s="298">
        <v>6.5546198035219501</v>
      </c>
      <c r="N67" s="298">
        <v>6.3831501826415922</v>
      </c>
      <c r="O67" s="298">
        <v>5.8789469256872788</v>
      </c>
      <c r="P67" s="298">
        <v>6.3765778888390425</v>
      </c>
      <c r="Q67" s="298">
        <v>5.4824086147249682</v>
      </c>
    </row>
    <row r="68" spans="1:17" x14ac:dyDescent="0.25">
      <c r="A68" s="150" t="s">
        <v>33</v>
      </c>
      <c r="B68" s="87">
        <v>1.002078143433647</v>
      </c>
      <c r="C68" s="87">
        <v>0.23299482744599573</v>
      </c>
      <c r="D68" s="87">
        <v>0.22153041391478615</v>
      </c>
      <c r="E68" s="87">
        <v>0.16246388886223762</v>
      </c>
      <c r="F68" s="87">
        <v>0.12802938995936011</v>
      </c>
      <c r="G68" s="87">
        <v>0.13856420127743049</v>
      </c>
      <c r="H68" s="87">
        <v>0.28896539504335128</v>
      </c>
      <c r="I68" s="87">
        <v>0.15290140497089627</v>
      </c>
      <c r="J68" s="87">
        <v>0.26288310340988852</v>
      </c>
      <c r="K68" s="87">
        <v>0.20011350372421888</v>
      </c>
      <c r="L68" s="87">
        <v>0.15780622346653508</v>
      </c>
      <c r="M68" s="87">
        <v>0.104491504411898</v>
      </c>
      <c r="N68" s="87">
        <v>0.15717654747957496</v>
      </c>
      <c r="O68" s="87">
        <v>0.16472442982727009</v>
      </c>
      <c r="P68" s="87">
        <v>0.18685434344391455</v>
      </c>
      <c r="Q68" s="87">
        <v>0</v>
      </c>
    </row>
    <row r="69" spans="1:17" x14ac:dyDescent="0.25">
      <c r="A69" s="150" t="s">
        <v>31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30</v>
      </c>
      <c r="B70" s="87">
        <v>0</v>
      </c>
      <c r="C70" s="87">
        <v>0</v>
      </c>
      <c r="D70" s="87">
        <v>0</v>
      </c>
      <c r="E70" s="87">
        <v>1.0136645313920003E-2</v>
      </c>
      <c r="F70" s="87">
        <v>0.27268152504389398</v>
      </c>
      <c r="G70" s="87">
        <v>4.0609160480666318E-3</v>
      </c>
      <c r="H70" s="87">
        <v>1.1809275447622816E-15</v>
      </c>
      <c r="I70" s="87">
        <v>0</v>
      </c>
      <c r="J70" s="87">
        <v>0</v>
      </c>
      <c r="K70" s="87">
        <v>0</v>
      </c>
      <c r="L70" s="87">
        <v>1.2877455905630987E-15</v>
      </c>
      <c r="M70" s="87">
        <v>7.7115612885044468E-2</v>
      </c>
      <c r="N70" s="87">
        <v>0</v>
      </c>
      <c r="O70" s="87">
        <v>0</v>
      </c>
      <c r="P70" s="87">
        <v>0.14412871925463616</v>
      </c>
      <c r="Q70" s="87">
        <v>0</v>
      </c>
    </row>
    <row r="71" spans="1:17" x14ac:dyDescent="0.25">
      <c r="A71" s="150" t="s">
        <v>125</v>
      </c>
      <c r="B71" s="87">
        <v>1.9470695431302263</v>
      </c>
      <c r="C71" s="87">
        <v>2.703183375964016</v>
      </c>
      <c r="D71" s="87">
        <v>2.4204601948477289</v>
      </c>
      <c r="E71" s="87">
        <v>2.5056285963919911</v>
      </c>
      <c r="F71" s="87">
        <v>2.2239518194697054</v>
      </c>
      <c r="G71" s="87">
        <v>2.0562264722554677</v>
      </c>
      <c r="H71" s="87">
        <v>1.5934873613976333</v>
      </c>
      <c r="I71" s="87">
        <v>1.6673067697471866</v>
      </c>
      <c r="J71" s="87">
        <v>1.6711290071869063</v>
      </c>
      <c r="K71" s="87">
        <v>1.6434638895842333</v>
      </c>
      <c r="L71" s="87">
        <v>1.6076245572866896</v>
      </c>
      <c r="M71" s="87">
        <v>1.5136877365626824</v>
      </c>
      <c r="N71" s="87">
        <v>1.3955728261041738</v>
      </c>
      <c r="O71" s="87">
        <v>1.3007459438366116</v>
      </c>
      <c r="P71" s="87">
        <v>1.3554431561496383</v>
      </c>
      <c r="Q71" s="87">
        <v>1.4955674834122756</v>
      </c>
    </row>
    <row r="72" spans="1:17" x14ac:dyDescent="0.25">
      <c r="A72" s="150" t="s">
        <v>29</v>
      </c>
      <c r="B72" s="87">
        <v>3.5156195148056426</v>
      </c>
      <c r="C72" s="87">
        <v>3.2193509203404727</v>
      </c>
      <c r="D72" s="87">
        <v>3.4196143555803413</v>
      </c>
      <c r="E72" s="87">
        <v>3.7819992061703585</v>
      </c>
      <c r="F72" s="87">
        <v>3.4936977313934596</v>
      </c>
      <c r="G72" s="87">
        <v>2.9837761394753226</v>
      </c>
      <c r="H72" s="87">
        <v>2.5313262785157322</v>
      </c>
      <c r="I72" s="87">
        <v>2.2170080834603216</v>
      </c>
      <c r="J72" s="87">
        <v>1.5489743142308274</v>
      </c>
      <c r="K72" s="87">
        <v>1.3834654593180935</v>
      </c>
      <c r="L72" s="87">
        <v>1.3273555303956546</v>
      </c>
      <c r="M72" s="87">
        <v>1.0608720281349915</v>
      </c>
      <c r="N72" s="87">
        <v>0.89905498976615739</v>
      </c>
      <c r="O72" s="87">
        <v>0.88671373005097076</v>
      </c>
      <c r="P72" s="87">
        <v>0.88013263781510354</v>
      </c>
      <c r="Q72" s="87">
        <v>0.59956600439449104</v>
      </c>
    </row>
    <row r="73" spans="1:17" x14ac:dyDescent="0.25">
      <c r="A73" s="150" t="s">
        <v>28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26</v>
      </c>
      <c r="B74" s="87">
        <v>3.488901452663808</v>
      </c>
      <c r="C74" s="87">
        <v>3.4925110676183775</v>
      </c>
      <c r="D74" s="87">
        <v>3.4973041895296806</v>
      </c>
      <c r="E74" s="87">
        <v>3.2513677120806048</v>
      </c>
      <c r="F74" s="87">
        <v>2.9730715824432714</v>
      </c>
      <c r="G74" s="87">
        <v>3.2286446409281462</v>
      </c>
      <c r="H74" s="87">
        <v>3.3670776200379433</v>
      </c>
      <c r="I74" s="87">
        <v>3.1137457494028546</v>
      </c>
      <c r="J74" s="87">
        <v>3.2176132862954288</v>
      </c>
      <c r="K74" s="87">
        <v>3.2730952245978546</v>
      </c>
      <c r="L74" s="87">
        <v>3.6159750284500412</v>
      </c>
      <c r="M74" s="87">
        <v>3.7984529215273337</v>
      </c>
      <c r="N74" s="87">
        <v>3.9313458192916859</v>
      </c>
      <c r="O74" s="87">
        <v>3.5267628219724267</v>
      </c>
      <c r="P74" s="87">
        <v>3.8100190321757506</v>
      </c>
      <c r="Q74" s="87">
        <v>3.3872751269182015</v>
      </c>
    </row>
    <row r="75" spans="1:17" x14ac:dyDescent="0.25">
      <c r="A75" s="150" t="s">
        <v>25</v>
      </c>
      <c r="B75" s="87">
        <v>0.11001717859863236</v>
      </c>
      <c r="C75" s="87">
        <v>0.11057743396055263</v>
      </c>
      <c r="D75" s="87">
        <v>9.4638625732320014E-2</v>
      </c>
      <c r="E75" s="87">
        <v>8.5156663410254269E-2</v>
      </c>
      <c r="F75" s="87">
        <v>0.15409438646614287</v>
      </c>
      <c r="G75" s="87">
        <v>1.8720974721410991E-2</v>
      </c>
      <c r="H75" s="87">
        <v>2.9257052298987539E-3</v>
      </c>
      <c r="I75" s="87">
        <v>0</v>
      </c>
      <c r="J75" s="87">
        <v>9.6233782104170225E-3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0" t="s">
        <v>86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22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299" t="s">
        <v>264</v>
      </c>
      <c r="B78" s="298">
        <v>0</v>
      </c>
      <c r="C78" s="298">
        <v>0</v>
      </c>
      <c r="D78" s="298">
        <v>0</v>
      </c>
      <c r="E78" s="298">
        <v>0</v>
      </c>
      <c r="F78" s="298">
        <v>0</v>
      </c>
      <c r="G78" s="298">
        <v>0</v>
      </c>
      <c r="H78" s="298">
        <v>0</v>
      </c>
      <c r="I78" s="298">
        <v>0</v>
      </c>
      <c r="J78" s="298">
        <v>0</v>
      </c>
      <c r="K78" s="298">
        <v>0</v>
      </c>
      <c r="L78" s="298">
        <v>0</v>
      </c>
      <c r="M78" s="298">
        <v>0</v>
      </c>
      <c r="N78" s="298">
        <v>0</v>
      </c>
      <c r="O78" s="298">
        <v>0</v>
      </c>
      <c r="P78" s="298">
        <v>0</v>
      </c>
      <c r="Q78" s="298">
        <v>0</v>
      </c>
    </row>
    <row r="79" spans="1:17" x14ac:dyDescent="0.25">
      <c r="A79" s="243" t="s">
        <v>258</v>
      </c>
      <c r="B79" s="278">
        <v>0</v>
      </c>
      <c r="C79" s="278">
        <v>0</v>
      </c>
      <c r="D79" s="278">
        <v>0</v>
      </c>
      <c r="E79" s="278">
        <v>0</v>
      </c>
      <c r="F79" s="278">
        <v>0</v>
      </c>
      <c r="G79" s="278">
        <v>0</v>
      </c>
      <c r="H79" s="278">
        <v>0</v>
      </c>
      <c r="I79" s="278">
        <v>0</v>
      </c>
      <c r="J79" s="278">
        <v>0</v>
      </c>
      <c r="K79" s="278">
        <v>0</v>
      </c>
      <c r="L79" s="278">
        <v>0</v>
      </c>
      <c r="M79" s="278">
        <v>0</v>
      </c>
      <c r="N79" s="278">
        <v>0</v>
      </c>
      <c r="O79" s="278">
        <v>0</v>
      </c>
      <c r="P79" s="278">
        <v>0</v>
      </c>
      <c r="Q79" s="278">
        <v>0</v>
      </c>
    </row>
    <row r="81" spans="1:17" ht="12.75" x14ac:dyDescent="0.25">
      <c r="A81" s="80" t="s">
        <v>134</v>
      </c>
      <c r="B81" s="297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297"/>
      <c r="P81" s="297"/>
      <c r="Q81" s="297"/>
    </row>
    <row r="83" spans="1:17" x14ac:dyDescent="0.25">
      <c r="A83" s="78" t="s">
        <v>8</v>
      </c>
      <c r="B83" s="77">
        <f t="shared" ref="B83:Q83" si="0">SUM(B$84:B$88,B$90:B$92,B$94:B$96,B$97,B$99:B$103,B$105:B$108)</f>
        <v>1.0000000000000002</v>
      </c>
      <c r="C83" s="77">
        <f t="shared" si="0"/>
        <v>1</v>
      </c>
      <c r="D83" s="77">
        <f t="shared" si="0"/>
        <v>1</v>
      </c>
      <c r="E83" s="77">
        <f t="shared" si="0"/>
        <v>1</v>
      </c>
      <c r="F83" s="77">
        <f t="shared" si="0"/>
        <v>1</v>
      </c>
      <c r="G83" s="77">
        <f t="shared" si="0"/>
        <v>1.0000000000000002</v>
      </c>
      <c r="H83" s="77">
        <f t="shared" si="0"/>
        <v>0.99999999999999978</v>
      </c>
      <c r="I83" s="77">
        <f t="shared" si="0"/>
        <v>0.99999999999999989</v>
      </c>
      <c r="J83" s="77">
        <f t="shared" si="0"/>
        <v>1</v>
      </c>
      <c r="K83" s="77">
        <f t="shared" si="0"/>
        <v>1</v>
      </c>
      <c r="L83" s="77">
        <f t="shared" si="0"/>
        <v>1</v>
      </c>
      <c r="M83" s="77">
        <f t="shared" si="0"/>
        <v>1</v>
      </c>
      <c r="N83" s="77">
        <f t="shared" si="0"/>
        <v>1</v>
      </c>
      <c r="O83" s="77">
        <f t="shared" si="0"/>
        <v>1</v>
      </c>
      <c r="P83" s="77">
        <f t="shared" si="0"/>
        <v>0.99999999999999989</v>
      </c>
      <c r="Q83" s="77">
        <f t="shared" si="0"/>
        <v>0.99999999999999989</v>
      </c>
    </row>
    <row r="84" spans="1:17" x14ac:dyDescent="0.25">
      <c r="A84" s="132" t="s">
        <v>83</v>
      </c>
      <c r="B84" s="203">
        <f t="shared" ref="B84:Q84" si="1">IF(B$6=0,0,B$6/B$5)</f>
        <v>0</v>
      </c>
      <c r="C84" s="203">
        <f t="shared" si="1"/>
        <v>0</v>
      </c>
      <c r="D84" s="203">
        <f t="shared" si="1"/>
        <v>0</v>
      </c>
      <c r="E84" s="203">
        <f t="shared" si="1"/>
        <v>0</v>
      </c>
      <c r="F84" s="203">
        <f t="shared" si="1"/>
        <v>0</v>
      </c>
      <c r="G84" s="203">
        <f t="shared" si="1"/>
        <v>0</v>
      </c>
      <c r="H84" s="203">
        <f t="shared" si="1"/>
        <v>0</v>
      </c>
      <c r="I84" s="203">
        <f t="shared" si="1"/>
        <v>0</v>
      </c>
      <c r="J84" s="203">
        <f t="shared" si="1"/>
        <v>0</v>
      </c>
      <c r="K84" s="203">
        <f t="shared" si="1"/>
        <v>0</v>
      </c>
      <c r="L84" s="203">
        <f t="shared" si="1"/>
        <v>0</v>
      </c>
      <c r="M84" s="203">
        <f t="shared" si="1"/>
        <v>0</v>
      </c>
      <c r="N84" s="203">
        <f t="shared" si="1"/>
        <v>0</v>
      </c>
      <c r="O84" s="203">
        <f t="shared" si="1"/>
        <v>0</v>
      </c>
      <c r="P84" s="203">
        <f t="shared" si="1"/>
        <v>0</v>
      </c>
      <c r="Q84" s="203">
        <f t="shared" si="1"/>
        <v>0</v>
      </c>
    </row>
    <row r="85" spans="1:17" x14ac:dyDescent="0.25">
      <c r="A85" s="76" t="s">
        <v>82</v>
      </c>
      <c r="B85" s="202">
        <f t="shared" ref="B85:Q85" si="2">IF(B$7=0,0,B$7/B$5)</f>
        <v>0</v>
      </c>
      <c r="C85" s="202">
        <f t="shared" si="2"/>
        <v>0</v>
      </c>
      <c r="D85" s="202">
        <f t="shared" si="2"/>
        <v>0</v>
      </c>
      <c r="E85" s="202">
        <f t="shared" si="2"/>
        <v>0</v>
      </c>
      <c r="F85" s="202">
        <f t="shared" si="2"/>
        <v>0</v>
      </c>
      <c r="G85" s="202">
        <f t="shared" si="2"/>
        <v>0</v>
      </c>
      <c r="H85" s="202">
        <f t="shared" si="2"/>
        <v>0</v>
      </c>
      <c r="I85" s="202">
        <f t="shared" si="2"/>
        <v>0</v>
      </c>
      <c r="J85" s="202">
        <f t="shared" si="2"/>
        <v>0</v>
      </c>
      <c r="K85" s="202">
        <f t="shared" si="2"/>
        <v>0</v>
      </c>
      <c r="L85" s="202">
        <f t="shared" si="2"/>
        <v>0</v>
      </c>
      <c r="M85" s="202">
        <f t="shared" si="2"/>
        <v>0</v>
      </c>
      <c r="N85" s="202">
        <f t="shared" si="2"/>
        <v>0</v>
      </c>
      <c r="O85" s="202">
        <f t="shared" si="2"/>
        <v>0</v>
      </c>
      <c r="P85" s="202">
        <f t="shared" si="2"/>
        <v>0</v>
      </c>
      <c r="Q85" s="202">
        <f t="shared" si="2"/>
        <v>0</v>
      </c>
    </row>
    <row r="86" spans="1:17" x14ac:dyDescent="0.25">
      <c r="A86" s="76" t="s">
        <v>81</v>
      </c>
      <c r="B86" s="202">
        <f t="shared" ref="B86:Q86" si="3">IF(B$8=0,0,B$8/B$5)</f>
        <v>0</v>
      </c>
      <c r="C86" s="202">
        <f t="shared" si="3"/>
        <v>0</v>
      </c>
      <c r="D86" s="202">
        <f t="shared" si="3"/>
        <v>0</v>
      </c>
      <c r="E86" s="202">
        <f t="shared" si="3"/>
        <v>0</v>
      </c>
      <c r="F86" s="202">
        <f t="shared" si="3"/>
        <v>0</v>
      </c>
      <c r="G86" s="202">
        <f t="shared" si="3"/>
        <v>0</v>
      </c>
      <c r="H86" s="202">
        <f t="shared" si="3"/>
        <v>0</v>
      </c>
      <c r="I86" s="202">
        <f t="shared" si="3"/>
        <v>0</v>
      </c>
      <c r="J86" s="202">
        <f t="shared" si="3"/>
        <v>0</v>
      </c>
      <c r="K86" s="202">
        <f t="shared" si="3"/>
        <v>0</v>
      </c>
      <c r="L86" s="202">
        <f t="shared" si="3"/>
        <v>0</v>
      </c>
      <c r="M86" s="202">
        <f t="shared" si="3"/>
        <v>0</v>
      </c>
      <c r="N86" s="202">
        <f t="shared" si="3"/>
        <v>0</v>
      </c>
      <c r="O86" s="202">
        <f t="shared" si="3"/>
        <v>0</v>
      </c>
      <c r="P86" s="202">
        <f t="shared" si="3"/>
        <v>0</v>
      </c>
      <c r="Q86" s="202">
        <f t="shared" si="3"/>
        <v>0</v>
      </c>
    </row>
    <row r="87" spans="1:17" x14ac:dyDescent="0.25">
      <c r="A87" s="76" t="s">
        <v>80</v>
      </c>
      <c r="B87" s="202">
        <f t="shared" ref="B87:Q87" si="4">IF(B$9=0,0,B$9/B$5)</f>
        <v>0</v>
      </c>
      <c r="C87" s="202">
        <f t="shared" si="4"/>
        <v>0</v>
      </c>
      <c r="D87" s="202">
        <f t="shared" si="4"/>
        <v>0</v>
      </c>
      <c r="E87" s="202">
        <f t="shared" si="4"/>
        <v>0</v>
      </c>
      <c r="F87" s="202">
        <f t="shared" si="4"/>
        <v>0</v>
      </c>
      <c r="G87" s="202">
        <f t="shared" si="4"/>
        <v>0</v>
      </c>
      <c r="H87" s="202">
        <f t="shared" si="4"/>
        <v>0</v>
      </c>
      <c r="I87" s="202">
        <f t="shared" si="4"/>
        <v>0</v>
      </c>
      <c r="J87" s="202">
        <f t="shared" si="4"/>
        <v>0</v>
      </c>
      <c r="K87" s="202">
        <f t="shared" si="4"/>
        <v>0</v>
      </c>
      <c r="L87" s="202">
        <f t="shared" si="4"/>
        <v>0</v>
      </c>
      <c r="M87" s="202">
        <f t="shared" si="4"/>
        <v>0</v>
      </c>
      <c r="N87" s="202">
        <f t="shared" si="4"/>
        <v>0</v>
      </c>
      <c r="O87" s="202">
        <f t="shared" si="4"/>
        <v>0</v>
      </c>
      <c r="P87" s="202">
        <f t="shared" si="4"/>
        <v>0</v>
      </c>
      <c r="Q87" s="202">
        <f t="shared" si="4"/>
        <v>0</v>
      </c>
    </row>
    <row r="88" spans="1:17" x14ac:dyDescent="0.25">
      <c r="A88" s="129" t="s">
        <v>79</v>
      </c>
      <c r="B88" s="201">
        <f t="shared" ref="B88:Q88" si="5">IF(B$10=0,0,B$10/B$5)</f>
        <v>1.9604864829597883E-2</v>
      </c>
      <c r="C88" s="201">
        <f t="shared" si="5"/>
        <v>1.9230061974643785E-2</v>
      </c>
      <c r="D88" s="201">
        <f t="shared" si="5"/>
        <v>1.6522122102211323E-2</v>
      </c>
      <c r="E88" s="201">
        <f t="shared" si="5"/>
        <v>5.169834873930323E-3</v>
      </c>
      <c r="F88" s="201">
        <f t="shared" si="5"/>
        <v>0</v>
      </c>
      <c r="G88" s="201">
        <f t="shared" si="5"/>
        <v>5.2160045901238879E-3</v>
      </c>
      <c r="H88" s="201">
        <f t="shared" si="5"/>
        <v>2.0511428536396131E-2</v>
      </c>
      <c r="I88" s="201">
        <f t="shared" si="5"/>
        <v>2.2548054232303934E-2</v>
      </c>
      <c r="J88" s="201">
        <f t="shared" si="5"/>
        <v>2.4102912292301954E-2</v>
      </c>
      <c r="K88" s="201">
        <f t="shared" si="5"/>
        <v>2.3637988532889346E-2</v>
      </c>
      <c r="L88" s="201">
        <f t="shared" si="5"/>
        <v>2.1485627865926744E-2</v>
      </c>
      <c r="M88" s="201">
        <f t="shared" si="5"/>
        <v>1.4412605415498063E-3</v>
      </c>
      <c r="N88" s="201">
        <f t="shared" si="5"/>
        <v>2.1503383836051413E-2</v>
      </c>
      <c r="O88" s="201">
        <f t="shared" si="5"/>
        <v>2.1016175491490711E-2</v>
      </c>
      <c r="P88" s="201">
        <f t="shared" si="5"/>
        <v>0</v>
      </c>
      <c r="Q88" s="201">
        <f t="shared" si="5"/>
        <v>7.7558413935911912E-3</v>
      </c>
    </row>
    <row r="89" spans="1:17" x14ac:dyDescent="0.25">
      <c r="A89" s="127" t="s">
        <v>263</v>
      </c>
      <c r="B89" s="200">
        <f t="shared" ref="B89:Q89" si="6">IF(B$15=0,0,B$15/B$5)</f>
        <v>1.6522388158275846E-2</v>
      </c>
      <c r="C89" s="200">
        <f t="shared" si="6"/>
        <v>1.6457809366702218E-2</v>
      </c>
      <c r="D89" s="200">
        <f t="shared" si="6"/>
        <v>1.5699939926546905E-2</v>
      </c>
      <c r="E89" s="200">
        <f t="shared" si="6"/>
        <v>1.4465090381313163E-2</v>
      </c>
      <c r="F89" s="200">
        <f t="shared" si="6"/>
        <v>1.5391116594960754E-2</v>
      </c>
      <c r="G89" s="200">
        <f t="shared" si="6"/>
        <v>1.6172374833988878E-2</v>
      </c>
      <c r="H89" s="200">
        <f t="shared" si="6"/>
        <v>1.7320600501939211E-2</v>
      </c>
      <c r="I89" s="200">
        <f t="shared" si="6"/>
        <v>1.9163068088602336E-2</v>
      </c>
      <c r="J89" s="200">
        <f t="shared" si="6"/>
        <v>2.0445392424888964E-2</v>
      </c>
      <c r="K89" s="200">
        <f t="shared" si="6"/>
        <v>2.0023826423924272E-2</v>
      </c>
      <c r="L89" s="200">
        <f t="shared" si="6"/>
        <v>2.1011923622154514E-2</v>
      </c>
      <c r="M89" s="200">
        <f t="shared" si="6"/>
        <v>2.0860729968446203E-2</v>
      </c>
      <c r="N89" s="200">
        <f t="shared" si="6"/>
        <v>2.107317464045079E-2</v>
      </c>
      <c r="O89" s="200">
        <f t="shared" si="6"/>
        <v>2.234140122287585E-2</v>
      </c>
      <c r="P89" s="200">
        <f t="shared" si="6"/>
        <v>2.2101020448061299E-2</v>
      </c>
      <c r="Q89" s="200">
        <f t="shared" si="6"/>
        <v>2.4293310486174304E-2</v>
      </c>
    </row>
    <row r="90" spans="1:17" x14ac:dyDescent="0.25">
      <c r="A90" s="142" t="s">
        <v>277</v>
      </c>
      <c r="B90" s="199">
        <f t="shared" ref="B90:Q90" si="7">IF(B$16=0,0,B$16/B$5)</f>
        <v>1.6522388158275846E-2</v>
      </c>
      <c r="C90" s="199">
        <f t="shared" si="7"/>
        <v>1.6457809366702218E-2</v>
      </c>
      <c r="D90" s="199">
        <f t="shared" si="7"/>
        <v>1.5699939926546905E-2</v>
      </c>
      <c r="E90" s="199">
        <f t="shared" si="7"/>
        <v>1.4465090381313163E-2</v>
      </c>
      <c r="F90" s="199">
        <f t="shared" si="7"/>
        <v>1.5391116594960754E-2</v>
      </c>
      <c r="G90" s="199">
        <f t="shared" si="7"/>
        <v>1.6172374833988878E-2</v>
      </c>
      <c r="H90" s="199">
        <f t="shared" si="7"/>
        <v>1.7320600501939211E-2</v>
      </c>
      <c r="I90" s="199">
        <f t="shared" si="7"/>
        <v>1.9163068088602336E-2</v>
      </c>
      <c r="J90" s="199">
        <f t="shared" si="7"/>
        <v>2.0445392424888964E-2</v>
      </c>
      <c r="K90" s="199">
        <f t="shared" si="7"/>
        <v>2.0023826423924272E-2</v>
      </c>
      <c r="L90" s="199">
        <f t="shared" si="7"/>
        <v>2.1011923622154514E-2</v>
      </c>
      <c r="M90" s="199">
        <f t="shared" si="7"/>
        <v>2.0860729968446203E-2</v>
      </c>
      <c r="N90" s="199">
        <f t="shared" si="7"/>
        <v>2.107317464045079E-2</v>
      </c>
      <c r="O90" s="199">
        <f t="shared" si="7"/>
        <v>2.234140122287585E-2</v>
      </c>
      <c r="P90" s="199">
        <f t="shared" si="7"/>
        <v>2.2101020448061299E-2</v>
      </c>
      <c r="Q90" s="199">
        <f t="shared" si="7"/>
        <v>2.4293310486174304E-2</v>
      </c>
    </row>
    <row r="91" spans="1:17" x14ac:dyDescent="0.25">
      <c r="A91" s="142" t="s">
        <v>276</v>
      </c>
      <c r="B91" s="199">
        <f t="shared" ref="B91:Q91" si="8">IF(B$22=0,0,B$22/B$5)</f>
        <v>0</v>
      </c>
      <c r="C91" s="199">
        <f t="shared" si="8"/>
        <v>0</v>
      </c>
      <c r="D91" s="199">
        <f t="shared" si="8"/>
        <v>0</v>
      </c>
      <c r="E91" s="199">
        <f t="shared" si="8"/>
        <v>0</v>
      </c>
      <c r="F91" s="199">
        <f t="shared" si="8"/>
        <v>0</v>
      </c>
      <c r="G91" s="199">
        <f t="shared" si="8"/>
        <v>0</v>
      </c>
      <c r="H91" s="199">
        <f t="shared" si="8"/>
        <v>0</v>
      </c>
      <c r="I91" s="199">
        <f t="shared" si="8"/>
        <v>0</v>
      </c>
      <c r="J91" s="199">
        <f t="shared" si="8"/>
        <v>0</v>
      </c>
      <c r="K91" s="199">
        <f t="shared" si="8"/>
        <v>0</v>
      </c>
      <c r="L91" s="199">
        <f t="shared" si="8"/>
        <v>0</v>
      </c>
      <c r="M91" s="199">
        <f t="shared" si="8"/>
        <v>0</v>
      </c>
      <c r="N91" s="199">
        <f t="shared" si="8"/>
        <v>0</v>
      </c>
      <c r="O91" s="199">
        <f t="shared" si="8"/>
        <v>0</v>
      </c>
      <c r="P91" s="199">
        <f t="shared" si="8"/>
        <v>0</v>
      </c>
      <c r="Q91" s="199">
        <f t="shared" si="8"/>
        <v>0</v>
      </c>
    </row>
    <row r="92" spans="1:17" x14ac:dyDescent="0.25">
      <c r="A92" s="142" t="s">
        <v>275</v>
      </c>
      <c r="B92" s="199">
        <f t="shared" ref="B92:Q92" si="9">IF(B$23=0,0,B$23/B$5)</f>
        <v>0</v>
      </c>
      <c r="C92" s="199">
        <f t="shared" si="9"/>
        <v>0</v>
      </c>
      <c r="D92" s="199">
        <f t="shared" si="9"/>
        <v>0</v>
      </c>
      <c r="E92" s="199">
        <f t="shared" si="9"/>
        <v>0</v>
      </c>
      <c r="F92" s="199">
        <f t="shared" si="9"/>
        <v>0</v>
      </c>
      <c r="G92" s="199">
        <f t="shared" si="9"/>
        <v>0</v>
      </c>
      <c r="H92" s="199">
        <f t="shared" si="9"/>
        <v>0</v>
      </c>
      <c r="I92" s="199">
        <f t="shared" si="9"/>
        <v>0</v>
      </c>
      <c r="J92" s="199">
        <f t="shared" si="9"/>
        <v>0</v>
      </c>
      <c r="K92" s="199">
        <f t="shared" si="9"/>
        <v>0</v>
      </c>
      <c r="L92" s="199">
        <f t="shared" si="9"/>
        <v>0</v>
      </c>
      <c r="M92" s="199">
        <f t="shared" si="9"/>
        <v>0</v>
      </c>
      <c r="N92" s="199">
        <f t="shared" si="9"/>
        <v>0</v>
      </c>
      <c r="O92" s="199">
        <f t="shared" si="9"/>
        <v>0</v>
      </c>
      <c r="P92" s="199">
        <f t="shared" si="9"/>
        <v>0</v>
      </c>
      <c r="Q92" s="199">
        <f t="shared" si="9"/>
        <v>0</v>
      </c>
    </row>
    <row r="93" spans="1:17" x14ac:dyDescent="0.25">
      <c r="A93" s="127" t="s">
        <v>262</v>
      </c>
      <c r="B93" s="200">
        <f t="shared" ref="B93:Q93" si="10">IF(B$24=0,0,B$24/B$5)</f>
        <v>4.9473166020856392E-2</v>
      </c>
      <c r="C93" s="200">
        <f t="shared" si="10"/>
        <v>4.9279797044994918E-2</v>
      </c>
      <c r="D93" s="200">
        <f t="shared" si="10"/>
        <v>4.9126190150465515E-2</v>
      </c>
      <c r="E93" s="200">
        <f t="shared" si="10"/>
        <v>5.5868826918831951E-2</v>
      </c>
      <c r="F93" s="200">
        <f t="shared" si="10"/>
        <v>6.4129652479003166E-2</v>
      </c>
      <c r="G93" s="200">
        <f t="shared" si="10"/>
        <v>6.2943196226144013E-2</v>
      </c>
      <c r="H93" s="200">
        <f t="shared" si="10"/>
        <v>5.1863261896807213E-2</v>
      </c>
      <c r="I93" s="200">
        <f t="shared" si="10"/>
        <v>5.7380182570128252E-2</v>
      </c>
      <c r="J93" s="200">
        <f t="shared" si="10"/>
        <v>6.1219860235001283E-2</v>
      </c>
      <c r="K93" s="200">
        <f t="shared" si="10"/>
        <v>5.9957560587112567E-2</v>
      </c>
      <c r="L93" s="200">
        <f t="shared" si="10"/>
        <v>6.6185425949737212E-2</v>
      </c>
      <c r="M93" s="200">
        <f t="shared" si="10"/>
        <v>8.569239996742184E-2</v>
      </c>
      <c r="N93" s="200">
        <f t="shared" si="10"/>
        <v>6.6124917399764296E-2</v>
      </c>
      <c r="O93" s="200">
        <f t="shared" si="10"/>
        <v>7.1955278175850665E-2</v>
      </c>
      <c r="P93" s="200">
        <f t="shared" si="10"/>
        <v>9.2087585200255465E-2</v>
      </c>
      <c r="Q93" s="200">
        <f t="shared" si="10"/>
        <v>9.4224051867646985E-2</v>
      </c>
    </row>
    <row r="94" spans="1:17" x14ac:dyDescent="0.25">
      <c r="A94" s="142" t="s">
        <v>274</v>
      </c>
      <c r="B94" s="199">
        <f t="shared" ref="B94:Q94" si="11">IF(B$25=0,0,B$25/B$5)</f>
        <v>4.9473166020856392E-2</v>
      </c>
      <c r="C94" s="199">
        <f t="shared" si="11"/>
        <v>4.9279797044994918E-2</v>
      </c>
      <c r="D94" s="199">
        <f t="shared" si="11"/>
        <v>4.9126190150465515E-2</v>
      </c>
      <c r="E94" s="199">
        <f t="shared" si="11"/>
        <v>5.5868826918831951E-2</v>
      </c>
      <c r="F94" s="199">
        <f t="shared" si="11"/>
        <v>6.4129652479003166E-2</v>
      </c>
      <c r="G94" s="199">
        <f t="shared" si="11"/>
        <v>6.2943196226144013E-2</v>
      </c>
      <c r="H94" s="199">
        <f t="shared" si="11"/>
        <v>5.1863261896807213E-2</v>
      </c>
      <c r="I94" s="199">
        <f t="shared" si="11"/>
        <v>5.7380182570128252E-2</v>
      </c>
      <c r="J94" s="199">
        <f t="shared" si="11"/>
        <v>6.1219860235001283E-2</v>
      </c>
      <c r="K94" s="199">
        <f t="shared" si="11"/>
        <v>5.9957560587112567E-2</v>
      </c>
      <c r="L94" s="199">
        <f t="shared" si="11"/>
        <v>6.6185425949737212E-2</v>
      </c>
      <c r="M94" s="199">
        <f t="shared" si="11"/>
        <v>8.569239996742184E-2</v>
      </c>
      <c r="N94" s="199">
        <f t="shared" si="11"/>
        <v>6.6124917399764296E-2</v>
      </c>
      <c r="O94" s="199">
        <f t="shared" si="11"/>
        <v>7.1955278175850665E-2</v>
      </c>
      <c r="P94" s="199">
        <f t="shared" si="11"/>
        <v>9.2087585200255465E-2</v>
      </c>
      <c r="Q94" s="199">
        <f t="shared" si="11"/>
        <v>9.4224051867646985E-2</v>
      </c>
    </row>
    <row r="95" spans="1:17" x14ac:dyDescent="0.25">
      <c r="A95" s="142" t="s">
        <v>273</v>
      </c>
      <c r="B95" s="199">
        <f t="shared" ref="B95:Q95" si="12">IF(B$31=0,0,B$31/B$5)</f>
        <v>0</v>
      </c>
      <c r="C95" s="199">
        <f t="shared" si="12"/>
        <v>0</v>
      </c>
      <c r="D95" s="199">
        <f t="shared" si="12"/>
        <v>0</v>
      </c>
      <c r="E95" s="199">
        <f t="shared" si="12"/>
        <v>0</v>
      </c>
      <c r="F95" s="199">
        <f t="shared" si="12"/>
        <v>0</v>
      </c>
      <c r="G95" s="199">
        <f t="shared" si="12"/>
        <v>0</v>
      </c>
      <c r="H95" s="199">
        <f t="shared" si="12"/>
        <v>0</v>
      </c>
      <c r="I95" s="199">
        <f t="shared" si="12"/>
        <v>0</v>
      </c>
      <c r="J95" s="199">
        <f t="shared" si="12"/>
        <v>0</v>
      </c>
      <c r="K95" s="199">
        <f t="shared" si="12"/>
        <v>0</v>
      </c>
      <c r="L95" s="199">
        <f t="shared" si="12"/>
        <v>0</v>
      </c>
      <c r="M95" s="199">
        <f t="shared" si="12"/>
        <v>0</v>
      </c>
      <c r="N95" s="199">
        <f t="shared" si="12"/>
        <v>0</v>
      </c>
      <c r="O95" s="199">
        <f t="shared" si="12"/>
        <v>0</v>
      </c>
      <c r="P95" s="199">
        <f t="shared" si="12"/>
        <v>0</v>
      </c>
      <c r="Q95" s="199">
        <f t="shared" si="12"/>
        <v>0</v>
      </c>
    </row>
    <row r="96" spans="1:17" x14ac:dyDescent="0.25">
      <c r="A96" s="142" t="s">
        <v>272</v>
      </c>
      <c r="B96" s="199">
        <f t="shared" ref="B96:Q96" si="13">IF(B$32=0,0,B$32/B$5)</f>
        <v>0</v>
      </c>
      <c r="C96" s="199">
        <f t="shared" si="13"/>
        <v>0</v>
      </c>
      <c r="D96" s="199">
        <f t="shared" si="13"/>
        <v>0</v>
      </c>
      <c r="E96" s="199">
        <f t="shared" si="13"/>
        <v>0</v>
      </c>
      <c r="F96" s="199">
        <f t="shared" si="13"/>
        <v>0</v>
      </c>
      <c r="G96" s="199">
        <f t="shared" si="13"/>
        <v>0</v>
      </c>
      <c r="H96" s="199">
        <f t="shared" si="13"/>
        <v>0</v>
      </c>
      <c r="I96" s="199">
        <f t="shared" si="13"/>
        <v>0</v>
      </c>
      <c r="J96" s="199">
        <f t="shared" si="13"/>
        <v>0</v>
      </c>
      <c r="K96" s="199">
        <f t="shared" si="13"/>
        <v>0</v>
      </c>
      <c r="L96" s="199">
        <f t="shared" si="13"/>
        <v>0</v>
      </c>
      <c r="M96" s="199">
        <f t="shared" si="13"/>
        <v>0</v>
      </c>
      <c r="N96" s="199">
        <f t="shared" si="13"/>
        <v>0</v>
      </c>
      <c r="O96" s="199">
        <f t="shared" si="13"/>
        <v>0</v>
      </c>
      <c r="P96" s="199">
        <f t="shared" si="13"/>
        <v>0</v>
      </c>
      <c r="Q96" s="199">
        <f t="shared" si="13"/>
        <v>0</v>
      </c>
    </row>
    <row r="97" spans="1:17" x14ac:dyDescent="0.25">
      <c r="A97" s="127" t="s">
        <v>261</v>
      </c>
      <c r="B97" s="200">
        <f t="shared" ref="B97:Q97" si="14">IF(B$33=0,0,B$33/B$5)</f>
        <v>0.77305958620762572</v>
      </c>
      <c r="C97" s="200">
        <f t="shared" si="14"/>
        <v>0.77671863476220615</v>
      </c>
      <c r="D97" s="200">
        <f t="shared" si="14"/>
        <v>0.78642238281828336</v>
      </c>
      <c r="E97" s="200">
        <f t="shared" si="14"/>
        <v>0.80160968909822794</v>
      </c>
      <c r="F97" s="200">
        <f t="shared" si="14"/>
        <v>0.79039621199667576</v>
      </c>
      <c r="G97" s="200">
        <f t="shared" si="14"/>
        <v>0.77942607152839016</v>
      </c>
      <c r="H97" s="200">
        <f t="shared" si="14"/>
        <v>0.76782042221996405</v>
      </c>
      <c r="I97" s="200">
        <f t="shared" si="14"/>
        <v>0.74710496354815126</v>
      </c>
      <c r="J97" s="200">
        <f t="shared" si="14"/>
        <v>0.73706232615319001</v>
      </c>
      <c r="K97" s="200">
        <f t="shared" si="14"/>
        <v>0.7442287880129187</v>
      </c>
      <c r="L97" s="200">
        <f t="shared" si="14"/>
        <v>0.73384455306861285</v>
      </c>
      <c r="M97" s="200">
        <f t="shared" si="14"/>
        <v>0.73490197257708967</v>
      </c>
      <c r="N97" s="200">
        <f t="shared" si="14"/>
        <v>0.73409361949689445</v>
      </c>
      <c r="O97" s="200">
        <f t="shared" si="14"/>
        <v>0.72052829523229889</v>
      </c>
      <c r="P97" s="200">
        <f t="shared" si="14"/>
        <v>0.70790230932496012</v>
      </c>
      <c r="Q97" s="200">
        <f t="shared" si="14"/>
        <v>0.69803276569032535</v>
      </c>
    </row>
    <row r="98" spans="1:17" x14ac:dyDescent="0.25">
      <c r="A98" s="127" t="s">
        <v>260</v>
      </c>
      <c r="B98" s="200">
        <f t="shared" ref="B98:Q98" si="15">IF(B$44=0,0,B$44/B$5)</f>
        <v>0.12760679703028083</v>
      </c>
      <c r="C98" s="200">
        <f t="shared" si="15"/>
        <v>0.12498177482432966</v>
      </c>
      <c r="D98" s="200">
        <f t="shared" si="15"/>
        <v>0.1194713358048651</v>
      </c>
      <c r="E98" s="200">
        <f t="shared" si="15"/>
        <v>0.11098340806880783</v>
      </c>
      <c r="F98" s="200">
        <f t="shared" si="15"/>
        <v>0.11751206216775192</v>
      </c>
      <c r="G98" s="200">
        <f t="shared" si="15"/>
        <v>0.12309563705198416</v>
      </c>
      <c r="H98" s="200">
        <f t="shared" si="15"/>
        <v>0.12888627257297811</v>
      </c>
      <c r="I98" s="200">
        <f t="shared" si="15"/>
        <v>0.13929840069507568</v>
      </c>
      <c r="J98" s="200">
        <f t="shared" si="15"/>
        <v>0.14266672602583885</v>
      </c>
      <c r="K98" s="200">
        <f t="shared" si="15"/>
        <v>0.13819776840160405</v>
      </c>
      <c r="L98" s="200">
        <f t="shared" si="15"/>
        <v>0.14313718013454421</v>
      </c>
      <c r="M98" s="200">
        <f t="shared" si="15"/>
        <v>0.14276411115536847</v>
      </c>
      <c r="N98" s="200">
        <f t="shared" si="15"/>
        <v>0.14292992145690089</v>
      </c>
      <c r="O98" s="200">
        <f t="shared" si="15"/>
        <v>0.149377019262428</v>
      </c>
      <c r="P98" s="200">
        <f t="shared" si="15"/>
        <v>0.16110609921227176</v>
      </c>
      <c r="Q98" s="200">
        <f t="shared" si="15"/>
        <v>0.16001515009441225</v>
      </c>
    </row>
    <row r="99" spans="1:17" x14ac:dyDescent="0.25">
      <c r="A99" s="142" t="s">
        <v>271</v>
      </c>
      <c r="B99" s="199">
        <f t="shared" ref="B99:Q99" si="16">IF(B$45=0,0,B$45/B$5)</f>
        <v>4.3600746528783492E-2</v>
      </c>
      <c r="C99" s="199">
        <f t="shared" si="16"/>
        <v>4.3430330273241981E-2</v>
      </c>
      <c r="D99" s="199">
        <f t="shared" si="16"/>
        <v>4.1430397028387668E-2</v>
      </c>
      <c r="E99" s="199">
        <f t="shared" si="16"/>
        <v>3.817176628402083E-2</v>
      </c>
      <c r="F99" s="199">
        <f t="shared" si="16"/>
        <v>4.0615446570035303E-2</v>
      </c>
      <c r="G99" s="199">
        <f t="shared" si="16"/>
        <v>4.2677100256359513E-2</v>
      </c>
      <c r="H99" s="199">
        <f t="shared" si="16"/>
        <v>4.5707140213450681E-2</v>
      </c>
      <c r="I99" s="199">
        <f t="shared" si="16"/>
        <v>5.0569207456033924E-2</v>
      </c>
      <c r="J99" s="199">
        <f t="shared" si="16"/>
        <v>5.3953118899012525E-2</v>
      </c>
      <c r="K99" s="199">
        <f t="shared" si="16"/>
        <v>5.2840653063133472E-2</v>
      </c>
      <c r="L99" s="199">
        <f t="shared" si="16"/>
        <v>5.5448131780685486E-2</v>
      </c>
      <c r="M99" s="199">
        <f t="shared" si="16"/>
        <v>5.5049148527844143E-2</v>
      </c>
      <c r="N99" s="199">
        <f t="shared" si="16"/>
        <v>5.5609766412300712E-2</v>
      </c>
      <c r="O99" s="199">
        <f t="shared" si="16"/>
        <v>5.8956475449255696E-2</v>
      </c>
      <c r="P99" s="199">
        <f t="shared" si="16"/>
        <v>5.8322137293495058E-2</v>
      </c>
      <c r="Q99" s="199">
        <f t="shared" si="16"/>
        <v>6.410734711629329E-2</v>
      </c>
    </row>
    <row r="100" spans="1:17" x14ac:dyDescent="0.25">
      <c r="A100" s="142" t="s">
        <v>270</v>
      </c>
      <c r="B100" s="199">
        <f t="shared" ref="B100:Q100" si="17">IF(B$51=0,0,B$51/B$5)</f>
        <v>8.4006050501497329E-2</v>
      </c>
      <c r="C100" s="199">
        <f t="shared" si="17"/>
        <v>8.1551444551087676E-2</v>
      </c>
      <c r="D100" s="199">
        <f t="shared" si="17"/>
        <v>7.8040938776477442E-2</v>
      </c>
      <c r="E100" s="199">
        <f t="shared" si="17"/>
        <v>7.281164178478701E-2</v>
      </c>
      <c r="F100" s="199">
        <f t="shared" si="17"/>
        <v>7.6896615597716628E-2</v>
      </c>
      <c r="G100" s="199">
        <f t="shared" si="17"/>
        <v>8.0418536795624648E-2</v>
      </c>
      <c r="H100" s="199">
        <f t="shared" si="17"/>
        <v>8.3179132359527438E-2</v>
      </c>
      <c r="I100" s="199">
        <f t="shared" si="17"/>
        <v>8.8729193239041756E-2</v>
      </c>
      <c r="J100" s="199">
        <f t="shared" si="17"/>
        <v>8.8713607126826327E-2</v>
      </c>
      <c r="K100" s="199">
        <f t="shared" si="17"/>
        <v>8.5357115338470568E-2</v>
      </c>
      <c r="L100" s="199">
        <f t="shared" si="17"/>
        <v>8.7689048353858726E-2</v>
      </c>
      <c r="M100" s="199">
        <f t="shared" si="17"/>
        <v>8.7714962627524318E-2</v>
      </c>
      <c r="N100" s="199">
        <f t="shared" si="17"/>
        <v>8.7320155044600181E-2</v>
      </c>
      <c r="O100" s="199">
        <f t="shared" si="17"/>
        <v>9.0420543813172299E-2</v>
      </c>
      <c r="P100" s="199">
        <f t="shared" si="17"/>
        <v>0.1027839619187767</v>
      </c>
      <c r="Q100" s="199">
        <f t="shared" si="17"/>
        <v>9.5907802978118933E-2</v>
      </c>
    </row>
    <row r="101" spans="1:17" x14ac:dyDescent="0.25">
      <c r="A101" s="142" t="s">
        <v>269</v>
      </c>
      <c r="B101" s="199">
        <f t="shared" ref="B101:Q101" si="18">IF(B$62=0,0,B$62/B$5)</f>
        <v>0</v>
      </c>
      <c r="C101" s="199">
        <f t="shared" si="18"/>
        <v>0</v>
      </c>
      <c r="D101" s="199">
        <f t="shared" si="18"/>
        <v>0</v>
      </c>
      <c r="E101" s="199">
        <f t="shared" si="18"/>
        <v>0</v>
      </c>
      <c r="F101" s="199">
        <f t="shared" si="18"/>
        <v>0</v>
      </c>
      <c r="G101" s="199">
        <f t="shared" si="18"/>
        <v>0</v>
      </c>
      <c r="H101" s="199">
        <f t="shared" si="18"/>
        <v>0</v>
      </c>
      <c r="I101" s="199">
        <f t="shared" si="18"/>
        <v>0</v>
      </c>
      <c r="J101" s="199">
        <f t="shared" si="18"/>
        <v>0</v>
      </c>
      <c r="K101" s="199">
        <f t="shared" si="18"/>
        <v>0</v>
      </c>
      <c r="L101" s="199">
        <f t="shared" si="18"/>
        <v>0</v>
      </c>
      <c r="M101" s="199">
        <f t="shared" si="18"/>
        <v>0</v>
      </c>
      <c r="N101" s="199">
        <f t="shared" si="18"/>
        <v>0</v>
      </c>
      <c r="O101" s="199">
        <f t="shared" si="18"/>
        <v>0</v>
      </c>
      <c r="P101" s="199">
        <f t="shared" si="18"/>
        <v>0</v>
      </c>
      <c r="Q101" s="199">
        <f t="shared" si="18"/>
        <v>0</v>
      </c>
    </row>
    <row r="102" spans="1:17" x14ac:dyDescent="0.25">
      <c r="A102" s="142" t="s">
        <v>268</v>
      </c>
      <c r="B102" s="199">
        <f t="shared" ref="B102:Q102" si="19">IF(B$63=0,0,B$63/B$5)</f>
        <v>0</v>
      </c>
      <c r="C102" s="199">
        <f t="shared" si="19"/>
        <v>0</v>
      </c>
      <c r="D102" s="199">
        <f t="shared" si="19"/>
        <v>0</v>
      </c>
      <c r="E102" s="199">
        <f t="shared" si="19"/>
        <v>0</v>
      </c>
      <c r="F102" s="199">
        <f t="shared" si="19"/>
        <v>0</v>
      </c>
      <c r="G102" s="199">
        <f t="shared" si="19"/>
        <v>0</v>
      </c>
      <c r="H102" s="199">
        <f t="shared" si="19"/>
        <v>0</v>
      </c>
      <c r="I102" s="199">
        <f t="shared" si="19"/>
        <v>0</v>
      </c>
      <c r="J102" s="199">
        <f t="shared" si="19"/>
        <v>0</v>
      </c>
      <c r="K102" s="199">
        <f t="shared" si="19"/>
        <v>0</v>
      </c>
      <c r="L102" s="199">
        <f t="shared" si="19"/>
        <v>0</v>
      </c>
      <c r="M102" s="199">
        <f t="shared" si="19"/>
        <v>0</v>
      </c>
      <c r="N102" s="199">
        <f t="shared" si="19"/>
        <v>0</v>
      </c>
      <c r="O102" s="199">
        <f t="shared" si="19"/>
        <v>0</v>
      </c>
      <c r="P102" s="199">
        <f t="shared" si="19"/>
        <v>0</v>
      </c>
      <c r="Q102" s="199">
        <f t="shared" si="19"/>
        <v>0</v>
      </c>
    </row>
    <row r="103" spans="1:17" x14ac:dyDescent="0.25">
      <c r="A103" s="142" t="s">
        <v>267</v>
      </c>
      <c r="B103" s="199">
        <f t="shared" ref="B103:Q103" si="20">IF(B$64=0,0,B$64/B$5)</f>
        <v>0</v>
      </c>
      <c r="C103" s="199">
        <f t="shared" si="20"/>
        <v>0</v>
      </c>
      <c r="D103" s="199">
        <f t="shared" si="20"/>
        <v>0</v>
      </c>
      <c r="E103" s="199">
        <f t="shared" si="20"/>
        <v>0</v>
      </c>
      <c r="F103" s="199">
        <f t="shared" si="20"/>
        <v>0</v>
      </c>
      <c r="G103" s="199">
        <f t="shared" si="20"/>
        <v>0</v>
      </c>
      <c r="H103" s="199">
        <f t="shared" si="20"/>
        <v>0</v>
      </c>
      <c r="I103" s="199">
        <f t="shared" si="20"/>
        <v>0</v>
      </c>
      <c r="J103" s="199">
        <f t="shared" si="20"/>
        <v>0</v>
      </c>
      <c r="K103" s="199">
        <f t="shared" si="20"/>
        <v>0</v>
      </c>
      <c r="L103" s="199">
        <f t="shared" si="20"/>
        <v>0</v>
      </c>
      <c r="M103" s="199">
        <f t="shared" si="20"/>
        <v>0</v>
      </c>
      <c r="N103" s="199">
        <f t="shared" si="20"/>
        <v>0</v>
      </c>
      <c r="O103" s="199">
        <f t="shared" si="20"/>
        <v>0</v>
      </c>
      <c r="P103" s="199">
        <f t="shared" si="20"/>
        <v>0</v>
      </c>
      <c r="Q103" s="199">
        <f t="shared" si="20"/>
        <v>0</v>
      </c>
    </row>
    <row r="104" spans="1:17" x14ac:dyDescent="0.25">
      <c r="A104" s="127" t="s">
        <v>259</v>
      </c>
      <c r="B104" s="200">
        <f t="shared" ref="B104:Q104" si="21">IF(B$65=0,0,B$65/B$5)</f>
        <v>1.3733197753363477E-2</v>
      </c>
      <c r="C104" s="200">
        <f t="shared" si="21"/>
        <v>1.3331922027123282E-2</v>
      </c>
      <c r="D104" s="200">
        <f t="shared" si="21"/>
        <v>1.2758029197627778E-2</v>
      </c>
      <c r="E104" s="200">
        <f t="shared" si="21"/>
        <v>1.190315065888879E-2</v>
      </c>
      <c r="F104" s="200">
        <f t="shared" si="21"/>
        <v>1.2570956761608427E-2</v>
      </c>
      <c r="G104" s="200">
        <f t="shared" si="21"/>
        <v>1.314671576936908E-2</v>
      </c>
      <c r="H104" s="200">
        <f t="shared" si="21"/>
        <v>1.3598014271915147E-2</v>
      </c>
      <c r="I104" s="200">
        <f t="shared" si="21"/>
        <v>1.4505330865738564E-2</v>
      </c>
      <c r="J104" s="200">
        <f t="shared" si="21"/>
        <v>1.4502782868779025E-2</v>
      </c>
      <c r="K104" s="200">
        <f t="shared" si="21"/>
        <v>1.3954068041551094E-2</v>
      </c>
      <c r="L104" s="200">
        <f t="shared" si="21"/>
        <v>1.4335289359024552E-2</v>
      </c>
      <c r="M104" s="200">
        <f t="shared" si="21"/>
        <v>1.433952579012397E-2</v>
      </c>
      <c r="N104" s="200">
        <f t="shared" si="21"/>
        <v>1.4274983169938206E-2</v>
      </c>
      <c r="O104" s="200">
        <f t="shared" si="21"/>
        <v>1.4781830615055849E-2</v>
      </c>
      <c r="P104" s="200">
        <f t="shared" si="21"/>
        <v>1.6802985814451318E-2</v>
      </c>
      <c r="Q104" s="200">
        <f t="shared" si="21"/>
        <v>1.5678880467849789E-2</v>
      </c>
    </row>
    <row r="105" spans="1:17" x14ac:dyDescent="0.25">
      <c r="A105" s="142" t="s">
        <v>266</v>
      </c>
      <c r="B105" s="199">
        <f t="shared" ref="B105:Q105" si="22">IF(B$66=0,0,B$66/B$5)</f>
        <v>0</v>
      </c>
      <c r="C105" s="199">
        <f t="shared" si="22"/>
        <v>0</v>
      </c>
      <c r="D105" s="199">
        <f t="shared" si="22"/>
        <v>0</v>
      </c>
      <c r="E105" s="199">
        <f t="shared" si="22"/>
        <v>0</v>
      </c>
      <c r="F105" s="199">
        <f t="shared" si="22"/>
        <v>0</v>
      </c>
      <c r="G105" s="199">
        <f t="shared" si="22"/>
        <v>0</v>
      </c>
      <c r="H105" s="199">
        <f t="shared" si="22"/>
        <v>0</v>
      </c>
      <c r="I105" s="199">
        <f t="shared" si="22"/>
        <v>0</v>
      </c>
      <c r="J105" s="199">
        <f t="shared" si="22"/>
        <v>0</v>
      </c>
      <c r="K105" s="199">
        <f t="shared" si="22"/>
        <v>0</v>
      </c>
      <c r="L105" s="199">
        <f t="shared" si="22"/>
        <v>0</v>
      </c>
      <c r="M105" s="199">
        <f t="shared" si="22"/>
        <v>0</v>
      </c>
      <c r="N105" s="199">
        <f t="shared" si="22"/>
        <v>0</v>
      </c>
      <c r="O105" s="199">
        <f t="shared" si="22"/>
        <v>0</v>
      </c>
      <c r="P105" s="199">
        <f t="shared" si="22"/>
        <v>0</v>
      </c>
      <c r="Q105" s="199">
        <f t="shared" si="22"/>
        <v>0</v>
      </c>
    </row>
    <row r="106" spans="1:17" x14ac:dyDescent="0.25">
      <c r="A106" s="142" t="s">
        <v>265</v>
      </c>
      <c r="B106" s="199">
        <f t="shared" ref="B106:Q106" si="23">IF(B$67=0,0,B$67/B$5)</f>
        <v>1.3733197753363477E-2</v>
      </c>
      <c r="C106" s="199">
        <f t="shared" si="23"/>
        <v>1.3331922027123282E-2</v>
      </c>
      <c r="D106" s="199">
        <f t="shared" si="23"/>
        <v>1.2758029197627778E-2</v>
      </c>
      <c r="E106" s="199">
        <f t="shared" si="23"/>
        <v>1.190315065888879E-2</v>
      </c>
      <c r="F106" s="199">
        <f t="shared" si="23"/>
        <v>1.2570956761608427E-2</v>
      </c>
      <c r="G106" s="199">
        <f t="shared" si="23"/>
        <v>1.314671576936908E-2</v>
      </c>
      <c r="H106" s="199">
        <f t="shared" si="23"/>
        <v>1.3598014271915147E-2</v>
      </c>
      <c r="I106" s="199">
        <f t="shared" si="23"/>
        <v>1.4505330865738564E-2</v>
      </c>
      <c r="J106" s="199">
        <f t="shared" si="23"/>
        <v>1.4502782868779025E-2</v>
      </c>
      <c r="K106" s="199">
        <f t="shared" si="23"/>
        <v>1.3954068041551094E-2</v>
      </c>
      <c r="L106" s="199">
        <f t="shared" si="23"/>
        <v>1.4335289359024552E-2</v>
      </c>
      <c r="M106" s="199">
        <f t="shared" si="23"/>
        <v>1.433952579012397E-2</v>
      </c>
      <c r="N106" s="199">
        <f t="shared" si="23"/>
        <v>1.4274983169938206E-2</v>
      </c>
      <c r="O106" s="199">
        <f t="shared" si="23"/>
        <v>1.4781830615055849E-2</v>
      </c>
      <c r="P106" s="199">
        <f t="shared" si="23"/>
        <v>1.6802985814451318E-2</v>
      </c>
      <c r="Q106" s="199">
        <f t="shared" si="23"/>
        <v>1.5678880467849789E-2</v>
      </c>
    </row>
    <row r="107" spans="1:17" x14ac:dyDescent="0.25">
      <c r="A107" s="142" t="s">
        <v>264</v>
      </c>
      <c r="B107" s="199">
        <f t="shared" ref="B107:Q107" si="24">IF(B$78=0,0,B$78/B$5)</f>
        <v>0</v>
      </c>
      <c r="C107" s="199">
        <f t="shared" si="24"/>
        <v>0</v>
      </c>
      <c r="D107" s="199">
        <f t="shared" si="24"/>
        <v>0</v>
      </c>
      <c r="E107" s="199">
        <f t="shared" si="24"/>
        <v>0</v>
      </c>
      <c r="F107" s="199">
        <f t="shared" si="24"/>
        <v>0</v>
      </c>
      <c r="G107" s="199">
        <f t="shared" si="24"/>
        <v>0</v>
      </c>
      <c r="H107" s="199">
        <f t="shared" si="24"/>
        <v>0</v>
      </c>
      <c r="I107" s="199">
        <f t="shared" si="24"/>
        <v>0</v>
      </c>
      <c r="J107" s="199">
        <f t="shared" si="24"/>
        <v>0</v>
      </c>
      <c r="K107" s="199">
        <f t="shared" si="24"/>
        <v>0</v>
      </c>
      <c r="L107" s="199">
        <f t="shared" si="24"/>
        <v>0</v>
      </c>
      <c r="M107" s="199">
        <f t="shared" si="24"/>
        <v>0</v>
      </c>
      <c r="N107" s="199">
        <f t="shared" si="24"/>
        <v>0</v>
      </c>
      <c r="O107" s="199">
        <f t="shared" si="24"/>
        <v>0</v>
      </c>
      <c r="P107" s="199">
        <f t="shared" si="24"/>
        <v>0</v>
      </c>
      <c r="Q107" s="199">
        <f t="shared" si="24"/>
        <v>0</v>
      </c>
    </row>
    <row r="108" spans="1:17" x14ac:dyDescent="0.25">
      <c r="A108" s="72" t="s">
        <v>258</v>
      </c>
      <c r="B108" s="71">
        <f t="shared" ref="B108:Q108" si="25">IF(B$79=0,0,B$79/B$5)</f>
        <v>0</v>
      </c>
      <c r="C108" s="71">
        <f t="shared" si="25"/>
        <v>0</v>
      </c>
      <c r="D108" s="71">
        <f t="shared" si="25"/>
        <v>0</v>
      </c>
      <c r="E108" s="71">
        <f t="shared" si="25"/>
        <v>0</v>
      </c>
      <c r="F108" s="71">
        <f t="shared" si="25"/>
        <v>0</v>
      </c>
      <c r="G108" s="71">
        <f t="shared" si="25"/>
        <v>0</v>
      </c>
      <c r="H108" s="71">
        <f t="shared" si="25"/>
        <v>0</v>
      </c>
      <c r="I108" s="71">
        <f t="shared" si="25"/>
        <v>0</v>
      </c>
      <c r="J108" s="71">
        <f t="shared" si="25"/>
        <v>0</v>
      </c>
      <c r="K108" s="71">
        <f t="shared" si="25"/>
        <v>0</v>
      </c>
      <c r="L108" s="71">
        <f t="shared" si="25"/>
        <v>0</v>
      </c>
      <c r="M108" s="71">
        <f t="shared" si="25"/>
        <v>0</v>
      </c>
      <c r="N108" s="71">
        <f t="shared" si="25"/>
        <v>0</v>
      </c>
      <c r="O108" s="71">
        <f t="shared" si="25"/>
        <v>0</v>
      </c>
      <c r="P108" s="71">
        <f t="shared" si="25"/>
        <v>0</v>
      </c>
      <c r="Q108" s="71">
        <f t="shared" si="25"/>
        <v>0</v>
      </c>
    </row>
    <row r="110" spans="1:17" ht="12.75" x14ac:dyDescent="0.25">
      <c r="A110" s="266" t="s">
        <v>133</v>
      </c>
      <c r="B110" s="297"/>
      <c r="C110" s="297"/>
      <c r="D110" s="297"/>
      <c r="E110" s="297"/>
      <c r="F110" s="297"/>
      <c r="G110" s="297"/>
      <c r="H110" s="297"/>
      <c r="I110" s="297"/>
      <c r="J110" s="297"/>
      <c r="K110" s="297"/>
      <c r="L110" s="297"/>
      <c r="M110" s="297"/>
      <c r="N110" s="297"/>
      <c r="O110" s="297"/>
      <c r="P110" s="297"/>
      <c r="Q110" s="297"/>
    </row>
    <row r="112" spans="1:17" x14ac:dyDescent="0.25">
      <c r="A112" s="78" t="s">
        <v>8</v>
      </c>
      <c r="B112" s="230">
        <f>IF(B$5=0,0,B$5/FBT_fec!B$5)</f>
        <v>1.4167767706602648</v>
      </c>
      <c r="C112" s="230">
        <f>IF(C$5=0,0,C$5/FBT_fec!C$5)</f>
        <v>1.4443904090965993</v>
      </c>
      <c r="D112" s="230">
        <f>IF(D$5=0,0,D$5/FBT_fec!D$5)</f>
        <v>1.509863952162656</v>
      </c>
      <c r="E112" s="230">
        <f>IF(E$5=0,0,E$5/FBT_fec!E$5)</f>
        <v>1.6327148115024146</v>
      </c>
      <c r="F112" s="230">
        <f>IF(F$5=0,0,F$5/FBT_fec!F$5)</f>
        <v>1.5344804367880456</v>
      </c>
      <c r="G112" s="230">
        <f>IF(G$5=0,0,G$5/FBT_fec!G$5)</f>
        <v>1.460352456440434</v>
      </c>
      <c r="H112" s="230">
        <f>IF(H$5=0,0,H$5/FBT_fec!H$5)</f>
        <v>1.3541580993845739</v>
      </c>
      <c r="I112" s="230">
        <f>IF(I$5=0,0,I$5/FBT_fec!I$5)</f>
        <v>1.2318454087588293</v>
      </c>
      <c r="J112" s="230">
        <f>IF(J$5=0,0,J$5/FBT_fec!J$5)</f>
        <v>1.1523801250930066</v>
      </c>
      <c r="K112" s="230">
        <f>IF(K$5=0,0,K$5/FBT_fec!K$5)</f>
        <v>1.1750457127036087</v>
      </c>
      <c r="L112" s="230">
        <f>IF(L$5=0,0,L$5/FBT_fec!L$5)</f>
        <v>1.1239983420837054</v>
      </c>
      <c r="M112" s="230">
        <f>IF(M$5=0,0,M$5/FBT_fec!M$5)</f>
        <v>1.1321448171283828</v>
      </c>
      <c r="N112" s="230">
        <f>IF(N$5=0,0,N$5/FBT_fec!N$5)</f>
        <v>1.1207313429632297</v>
      </c>
      <c r="O112" s="230">
        <f>IF(O$5=0,0,O$5/FBT_fec!O$5)</f>
        <v>1.0571121784030613</v>
      </c>
      <c r="P112" s="230">
        <f>IF(P$5=0,0,P$5/FBT_fec!P$5)</f>
        <v>1.0686098124198982</v>
      </c>
      <c r="Q112" s="230">
        <f>IF(Q$5=0,0,Q$5/FBT_fec!Q$5)</f>
        <v>0.97217574890553149</v>
      </c>
    </row>
    <row r="113" spans="1:17" x14ac:dyDescent="0.25">
      <c r="A113" s="132" t="s">
        <v>83</v>
      </c>
      <c r="B113" s="275">
        <f>IF(B$6=0,0,B$6/FBT_fec!B$6)</f>
        <v>0</v>
      </c>
      <c r="C113" s="275">
        <f>IF(C$6=0,0,C$6/FBT_fec!C$6)</f>
        <v>0</v>
      </c>
      <c r="D113" s="275">
        <f>IF(D$6=0,0,D$6/FBT_fec!D$6)</f>
        <v>0</v>
      </c>
      <c r="E113" s="275">
        <f>IF(E$6=0,0,E$6/FBT_fec!E$6)</f>
        <v>0</v>
      </c>
      <c r="F113" s="275">
        <f>IF(F$6=0,0,F$6/FBT_fec!F$6)</f>
        <v>0</v>
      </c>
      <c r="G113" s="275">
        <f>IF(G$6=0,0,G$6/FBT_fec!G$6)</f>
        <v>0</v>
      </c>
      <c r="H113" s="275">
        <f>IF(H$6=0,0,H$6/FBT_fec!H$6)</f>
        <v>0</v>
      </c>
      <c r="I113" s="275">
        <f>IF(I$6=0,0,I$6/FBT_fec!I$6)</f>
        <v>0</v>
      </c>
      <c r="J113" s="275">
        <f>IF(J$6=0,0,J$6/FBT_fec!J$6)</f>
        <v>0</v>
      </c>
      <c r="K113" s="275">
        <f>IF(K$6=0,0,K$6/FBT_fec!K$6)</f>
        <v>0</v>
      </c>
      <c r="L113" s="275">
        <f>IF(L$6=0,0,L$6/FBT_fec!L$6)</f>
        <v>0</v>
      </c>
      <c r="M113" s="275">
        <f>IF(M$6=0,0,M$6/FBT_fec!M$6)</f>
        <v>0</v>
      </c>
      <c r="N113" s="275">
        <f>IF(N$6=0,0,N$6/FBT_fec!N$6)</f>
        <v>0</v>
      </c>
      <c r="O113" s="275">
        <f>IF(O$6=0,0,O$6/FBT_fec!O$6)</f>
        <v>0</v>
      </c>
      <c r="P113" s="275">
        <f>IF(P$6=0,0,P$6/FBT_fec!P$6)</f>
        <v>0</v>
      </c>
      <c r="Q113" s="275">
        <f>IF(Q$6=0,0,Q$6/FBT_fec!Q$6)</f>
        <v>0</v>
      </c>
    </row>
    <row r="114" spans="1:17" x14ac:dyDescent="0.25">
      <c r="A114" s="76" t="s">
        <v>82</v>
      </c>
      <c r="B114" s="274">
        <f>IF(B$7=0,0,B$7/FBT_fec!B$7)</f>
        <v>0</v>
      </c>
      <c r="C114" s="274">
        <f>IF(C$7=0,0,C$7/FBT_fec!C$7)</f>
        <v>0</v>
      </c>
      <c r="D114" s="274">
        <f>IF(D$7=0,0,D$7/FBT_fec!D$7)</f>
        <v>0</v>
      </c>
      <c r="E114" s="274">
        <f>IF(E$7=0,0,E$7/FBT_fec!E$7)</f>
        <v>0</v>
      </c>
      <c r="F114" s="274">
        <f>IF(F$7=0,0,F$7/FBT_fec!F$7)</f>
        <v>0</v>
      </c>
      <c r="G114" s="274">
        <f>IF(G$7=0,0,G$7/FBT_fec!G$7)</f>
        <v>0</v>
      </c>
      <c r="H114" s="274">
        <f>IF(H$7=0,0,H$7/FBT_fec!H$7)</f>
        <v>0</v>
      </c>
      <c r="I114" s="274">
        <f>IF(I$7=0,0,I$7/FBT_fec!I$7)</f>
        <v>0</v>
      </c>
      <c r="J114" s="274">
        <f>IF(J$7=0,0,J$7/FBT_fec!J$7)</f>
        <v>0</v>
      </c>
      <c r="K114" s="274">
        <f>IF(K$7=0,0,K$7/FBT_fec!K$7)</f>
        <v>0</v>
      </c>
      <c r="L114" s="274">
        <f>IF(L$7=0,0,L$7/FBT_fec!L$7)</f>
        <v>0</v>
      </c>
      <c r="M114" s="274">
        <f>IF(M$7=0,0,M$7/FBT_fec!M$7)</f>
        <v>0</v>
      </c>
      <c r="N114" s="274">
        <f>IF(N$7=0,0,N$7/FBT_fec!N$7)</f>
        <v>0</v>
      </c>
      <c r="O114" s="274">
        <f>IF(O$7=0,0,O$7/FBT_fec!O$7)</f>
        <v>0</v>
      </c>
      <c r="P114" s="274">
        <f>IF(P$7=0,0,P$7/FBT_fec!P$7)</f>
        <v>0</v>
      </c>
      <c r="Q114" s="274">
        <f>IF(Q$7=0,0,Q$7/FBT_fec!Q$7)</f>
        <v>0</v>
      </c>
    </row>
    <row r="115" spans="1:17" x14ac:dyDescent="0.25">
      <c r="A115" s="76" t="s">
        <v>81</v>
      </c>
      <c r="B115" s="274">
        <f>IF(B$8=0,0,B$8/FBT_fec!B$8)</f>
        <v>0</v>
      </c>
      <c r="C115" s="274">
        <f>IF(C$8=0,0,C$8/FBT_fec!C$8)</f>
        <v>0</v>
      </c>
      <c r="D115" s="274">
        <f>IF(D$8=0,0,D$8/FBT_fec!D$8)</f>
        <v>0</v>
      </c>
      <c r="E115" s="274">
        <f>IF(E$8=0,0,E$8/FBT_fec!E$8)</f>
        <v>0</v>
      </c>
      <c r="F115" s="274">
        <f>IF(F$8=0,0,F$8/FBT_fec!F$8)</f>
        <v>0</v>
      </c>
      <c r="G115" s="274">
        <f>IF(G$8=0,0,G$8/FBT_fec!G$8)</f>
        <v>0</v>
      </c>
      <c r="H115" s="274">
        <f>IF(H$8=0,0,H$8/FBT_fec!H$8)</f>
        <v>0</v>
      </c>
      <c r="I115" s="274">
        <f>IF(I$8=0,0,I$8/FBT_fec!I$8)</f>
        <v>0</v>
      </c>
      <c r="J115" s="274">
        <f>IF(J$8=0,0,J$8/FBT_fec!J$8)</f>
        <v>0</v>
      </c>
      <c r="K115" s="274">
        <f>IF(K$8=0,0,K$8/FBT_fec!K$8)</f>
        <v>0</v>
      </c>
      <c r="L115" s="274">
        <f>IF(L$8=0,0,L$8/FBT_fec!L$8)</f>
        <v>0</v>
      </c>
      <c r="M115" s="274">
        <f>IF(M$8=0,0,M$8/FBT_fec!M$8)</f>
        <v>0</v>
      </c>
      <c r="N115" s="274">
        <f>IF(N$8=0,0,N$8/FBT_fec!N$8)</f>
        <v>0</v>
      </c>
      <c r="O115" s="274">
        <f>IF(O$8=0,0,O$8/FBT_fec!O$8)</f>
        <v>0</v>
      </c>
      <c r="P115" s="274">
        <f>IF(P$8=0,0,P$8/FBT_fec!P$8)</f>
        <v>0</v>
      </c>
      <c r="Q115" s="274">
        <f>IF(Q$8=0,0,Q$8/FBT_fec!Q$8)</f>
        <v>0</v>
      </c>
    </row>
    <row r="116" spans="1:17" x14ac:dyDescent="0.25">
      <c r="A116" s="76" t="s">
        <v>80</v>
      </c>
      <c r="B116" s="274">
        <f>IF(B$9=0,0,B$9/FBT_fec!B$9)</f>
        <v>0</v>
      </c>
      <c r="C116" s="274">
        <f>IF(C$9=0,0,C$9/FBT_fec!C$9)</f>
        <v>0</v>
      </c>
      <c r="D116" s="274">
        <f>IF(D$9=0,0,D$9/FBT_fec!D$9)</f>
        <v>0</v>
      </c>
      <c r="E116" s="274">
        <f>IF(E$9=0,0,E$9/FBT_fec!E$9)</f>
        <v>0</v>
      </c>
      <c r="F116" s="274">
        <f>IF(F$9=0,0,F$9/FBT_fec!F$9)</f>
        <v>0</v>
      </c>
      <c r="G116" s="274">
        <f>IF(G$9=0,0,G$9/FBT_fec!G$9)</f>
        <v>0</v>
      </c>
      <c r="H116" s="274">
        <f>IF(H$9=0,0,H$9/FBT_fec!H$9)</f>
        <v>0</v>
      </c>
      <c r="I116" s="274">
        <f>IF(I$9=0,0,I$9/FBT_fec!I$9)</f>
        <v>0</v>
      </c>
      <c r="J116" s="274">
        <f>IF(J$9=0,0,J$9/FBT_fec!J$9)</f>
        <v>0</v>
      </c>
      <c r="K116" s="274">
        <f>IF(K$9=0,0,K$9/FBT_fec!K$9)</f>
        <v>0</v>
      </c>
      <c r="L116" s="274">
        <f>IF(L$9=0,0,L$9/FBT_fec!L$9)</f>
        <v>0</v>
      </c>
      <c r="M116" s="274">
        <f>IF(M$9=0,0,M$9/FBT_fec!M$9)</f>
        <v>0</v>
      </c>
      <c r="N116" s="274">
        <f>IF(N$9=0,0,N$9/FBT_fec!N$9)</f>
        <v>0</v>
      </c>
      <c r="O116" s="274">
        <f>IF(O$9=0,0,O$9/FBT_fec!O$9)</f>
        <v>0</v>
      </c>
      <c r="P116" s="274">
        <f>IF(P$9=0,0,P$9/FBT_fec!P$9)</f>
        <v>0</v>
      </c>
      <c r="Q116" s="274">
        <f>IF(Q$9=0,0,Q$9/FBT_fec!Q$9)</f>
        <v>0</v>
      </c>
    </row>
    <row r="117" spans="1:17" x14ac:dyDescent="0.25">
      <c r="A117" s="129" t="s">
        <v>79</v>
      </c>
      <c r="B117" s="273">
        <f>IF(B$10=0,0,B$10/FBT_fec!B$10)</f>
        <v>1.3251222000000002</v>
      </c>
      <c r="C117" s="273">
        <f>IF(C$10=0,0,C$10/FBT_fec!C$10)</f>
        <v>1.3251222</v>
      </c>
      <c r="D117" s="273">
        <f>IF(D$10=0,0,D$10/FBT_fec!D$10)</f>
        <v>1.1901297015838628</v>
      </c>
      <c r="E117" s="273">
        <f>IF(E$10=0,0,E$10/FBT_fec!E$10)</f>
        <v>0.40269631394509359</v>
      </c>
      <c r="F117" s="273">
        <f>IF(F$10=0,0,F$10/FBT_fec!F$10)</f>
        <v>0</v>
      </c>
      <c r="G117" s="273">
        <f>IF(G$10=0,0,G$10/FBT_fec!G$10)</f>
        <v>0.36340115256685612</v>
      </c>
      <c r="H117" s="273">
        <f>IF(H$10=0,0,H$10/FBT_fec!H$10)</f>
        <v>1.3251222</v>
      </c>
      <c r="I117" s="273">
        <f>IF(I$10=0,0,I$10/FBT_fec!I$10)</f>
        <v>1.3251222000000002</v>
      </c>
      <c r="J117" s="273">
        <f>IF(J$10=0,0,J$10/FBT_fec!J$10)</f>
        <v>1.3251222000000002</v>
      </c>
      <c r="K117" s="273">
        <f>IF(K$10=0,0,K$10/FBT_fec!K$10)</f>
        <v>1.3251222</v>
      </c>
      <c r="L117" s="273">
        <f>IF(L$10=0,0,L$10/FBT_fec!L$10)</f>
        <v>1.1521376529772003</v>
      </c>
      <c r="M117" s="273">
        <f>IF(M$10=0,0,M$10/FBT_fec!M$10)</f>
        <v>7.7845789847922536E-2</v>
      </c>
      <c r="N117" s="273">
        <f>IF(N$10=0,0,N$10/FBT_fec!N$10)</f>
        <v>1.1497382368355689</v>
      </c>
      <c r="O117" s="273">
        <f>IF(O$10=0,0,O$10/FBT_fec!O$10)</f>
        <v>1.0599012695840935</v>
      </c>
      <c r="P117" s="273">
        <f>IF(P$10=0,0,P$10/FBT_fec!P$10)</f>
        <v>0</v>
      </c>
      <c r="Q117" s="273">
        <f>IF(Q$10=0,0,Q$10/FBT_fec!Q$10)</f>
        <v>0.35971980762797778</v>
      </c>
    </row>
    <row r="118" spans="1:17" x14ac:dyDescent="0.25">
      <c r="A118" s="127" t="s">
        <v>263</v>
      </c>
      <c r="B118" s="296">
        <f>IF(B$15=0,0,B$15/FBT_fec!B$15)</f>
        <v>0.39277659240748725</v>
      </c>
      <c r="C118" s="296">
        <f>IF(C$15=0,0,C$15/FBT_fec!C$15)</f>
        <v>0.3988668773584757</v>
      </c>
      <c r="D118" s="296">
        <f>IF(D$15=0,0,D$15/FBT_fec!D$15)</f>
        <v>0.39774722360838793</v>
      </c>
      <c r="E118" s="296">
        <f>IF(E$15=0,0,E$15/FBT_fec!E$15)</f>
        <v>0.39628062000000025</v>
      </c>
      <c r="F118" s="296">
        <f>IF(F$15=0,0,F$15/FBT_fec!F$15)</f>
        <v>0.39628062000000025</v>
      </c>
      <c r="G118" s="296">
        <f>IF(G$15=0,0,G$15/FBT_fec!G$15)</f>
        <v>0.39628062000000031</v>
      </c>
      <c r="H118" s="296">
        <f>IF(H$15=0,0,H$15/FBT_fec!H$15)</f>
        <v>0.39355339768645037</v>
      </c>
      <c r="I118" s="296">
        <f>IF(I$15=0,0,I$15/FBT_fec!I$15)</f>
        <v>0.39608883583772148</v>
      </c>
      <c r="J118" s="296">
        <f>IF(J$15=0,0,J$15/FBT_fec!J$15)</f>
        <v>0.39533253734525997</v>
      </c>
      <c r="K118" s="296">
        <f>IF(K$15=0,0,K$15/FBT_fec!K$15)</f>
        <v>0.39479640002269589</v>
      </c>
      <c r="L118" s="296">
        <f>IF(L$15=0,0,L$15/FBT_fec!L$15)</f>
        <v>0.39628062000000036</v>
      </c>
      <c r="M118" s="296">
        <f>IF(M$15=0,0,M$15/FBT_fec!M$15)</f>
        <v>0.39628062000000014</v>
      </c>
      <c r="N118" s="296">
        <f>IF(N$15=0,0,N$15/FBT_fec!N$15)</f>
        <v>0.39628061999999997</v>
      </c>
      <c r="O118" s="296">
        <f>IF(O$15=0,0,O$15/FBT_fec!O$15)</f>
        <v>0.39628062000000019</v>
      </c>
      <c r="P118" s="296">
        <f>IF(P$15=0,0,P$15/FBT_fec!P$15)</f>
        <v>0.39628062000000031</v>
      </c>
      <c r="Q118" s="296">
        <f>IF(Q$15=0,0,Q$15/FBT_fec!Q$15)</f>
        <v>0.39628062000000014</v>
      </c>
    </row>
    <row r="119" spans="1:17" x14ac:dyDescent="0.25">
      <c r="A119" s="127" t="s">
        <v>262</v>
      </c>
      <c r="B119" s="296">
        <f>IF(B$24=0,0,B$24/FBT_fec!B$24)</f>
        <v>1.4113142516058377</v>
      </c>
      <c r="C119" s="296">
        <f>IF(C$24=0,0,C$24/FBT_fec!C$24)</f>
        <v>1.4331976991274533</v>
      </c>
      <c r="D119" s="296">
        <f>IF(D$24=0,0,D$24/FBT_fec!D$24)</f>
        <v>1.4934940513319308</v>
      </c>
      <c r="E119" s="296">
        <f>IF(E$24=0,0,E$24/FBT_fec!E$24)</f>
        <v>1.8366757029325289</v>
      </c>
      <c r="F119" s="296">
        <f>IF(F$24=0,0,F$24/FBT_fec!F$24)</f>
        <v>1.9814031000000023</v>
      </c>
      <c r="G119" s="296">
        <f>IF(G$24=0,0,G$24/FBT_fec!G$24)</f>
        <v>1.8507982221279626</v>
      </c>
      <c r="H119" s="296">
        <f>IF(H$24=0,0,H$24/FBT_fec!H$24)</f>
        <v>1.4141054473698285</v>
      </c>
      <c r="I119" s="296">
        <f>IF(I$24=0,0,I$24/FBT_fec!I$24)</f>
        <v>1.4232157153087062</v>
      </c>
      <c r="J119" s="296">
        <f>IF(J$24=0,0,J$24/FBT_fec!J$24)</f>
        <v>1.4204982039765375</v>
      </c>
      <c r="K119" s="296">
        <f>IF(K$24=0,0,K$24/FBT_fec!K$24)</f>
        <v>1.418571769818348</v>
      </c>
      <c r="L119" s="296">
        <f>IF(L$24=0,0,L$24/FBT_fec!L$24)</f>
        <v>1.4978924596511518</v>
      </c>
      <c r="M119" s="296">
        <f>IF(M$24=0,0,M$24/FBT_fec!M$24)</f>
        <v>1.9534256436707382</v>
      </c>
      <c r="N119" s="296">
        <f>IF(N$24=0,0,N$24/FBT_fec!N$24)</f>
        <v>1.4921732702387078</v>
      </c>
      <c r="O119" s="296">
        <f>IF(O$24=0,0,O$24/FBT_fec!O$24)</f>
        <v>1.5315681570734414</v>
      </c>
      <c r="P119" s="296">
        <f>IF(P$24=0,0,P$24/FBT_fec!P$24)</f>
        <v>1.9814031000000034</v>
      </c>
      <c r="Q119" s="296">
        <f>IF(Q$24=0,0,Q$24/FBT_fec!Q$24)</f>
        <v>1.8444171640225124</v>
      </c>
    </row>
    <row r="120" spans="1:17" x14ac:dyDescent="0.25">
      <c r="A120" s="127" t="s">
        <v>261</v>
      </c>
      <c r="B120" s="296">
        <f>IF(B$33=0,0,B$33/FBT_fec!B$33)</f>
        <v>2.847129775195806</v>
      </c>
      <c r="C120" s="296">
        <f>IF(C$33=0,0,C$33/FBT_fec!C$33)</f>
        <v>2.8178088111337805</v>
      </c>
      <c r="D120" s="296">
        <f>IF(D$33=0,0,D$33/FBT_fec!D$33)</f>
        <v>2.8187435798964429</v>
      </c>
      <c r="E120" s="296">
        <f>IF(E$33=0,0,E$33/FBT_fec!E$33)</f>
        <v>2.843848292710943</v>
      </c>
      <c r="F120" s="296">
        <f>IF(F$33=0,0,F$33/FBT_fec!F$33)</f>
        <v>2.8226943267858067</v>
      </c>
      <c r="G120" s="296">
        <f>IF(G$33=0,0,G$33/FBT_fec!G$33)</f>
        <v>2.8093711675981274</v>
      </c>
      <c r="H120" s="296">
        <f>IF(H$33=0,0,H$33/FBT_fec!H$33)</f>
        <v>2.6945052003963386</v>
      </c>
      <c r="I120" s="296">
        <f>IF(I$33=0,0,I$33/FBT_fec!I$33)</f>
        <v>2.6146767823442323</v>
      </c>
      <c r="J120" s="296">
        <f>IF(J$33=0,0,J$33/FBT_fec!J$33)</f>
        <v>2.4455765769314737</v>
      </c>
      <c r="K120" s="296">
        <f>IF(K$33=0,0,K$33/FBT_fec!K$33)</f>
        <v>2.3993287632975351</v>
      </c>
      <c r="L120" s="296">
        <f>IF(L$33=0,0,L$33/FBT_fec!L$33)</f>
        <v>2.3577963774179311</v>
      </c>
      <c r="M120" s="296">
        <f>IF(M$33=0,0,M$33/FBT_fec!M$33)</f>
        <v>2.3755869668548435</v>
      </c>
      <c r="N120" s="296">
        <f>IF(N$33=0,0,N$33/FBT_fec!N$33)</f>
        <v>2.3410532078091659</v>
      </c>
      <c r="O120" s="296">
        <f>IF(O$33=0,0,O$33/FBT_fec!O$33)</f>
        <v>2.2865645144867761</v>
      </c>
      <c r="P120" s="296">
        <f>IF(P$33=0,0,P$33/FBT_fec!P$33)</f>
        <v>2.6274821863193809</v>
      </c>
      <c r="Q120" s="296">
        <f>IF(Q$33=0,0,Q$33/FBT_fec!Q$33)</f>
        <v>2.230457715002947</v>
      </c>
    </row>
    <row r="121" spans="1:17" x14ac:dyDescent="0.25">
      <c r="A121" s="127" t="s">
        <v>260</v>
      </c>
      <c r="B121" s="296">
        <f>IF(B$44=0,0,B$44/FBT_fec!B$44)</f>
        <v>1.9159061444242207</v>
      </c>
      <c r="C121" s="296">
        <f>IF(C$44=0,0,C$44/FBT_fec!C$44)</f>
        <v>1.9130674322630583</v>
      </c>
      <c r="D121" s="296">
        <f>IF(D$44=0,0,D$44/FBT_fec!D$44)</f>
        <v>1.9116154452414373</v>
      </c>
      <c r="E121" s="296">
        <f>IF(E$44=0,0,E$44/FBT_fec!E$44)</f>
        <v>1.9202924936709478</v>
      </c>
      <c r="F121" s="296">
        <f>IF(F$44=0,0,F$44/FBT_fec!F$44)</f>
        <v>1.9109212867661123</v>
      </c>
      <c r="G121" s="296">
        <f>IF(G$44=0,0,G$44/FBT_fec!G$44)</f>
        <v>1.9050191272459702</v>
      </c>
      <c r="H121" s="296">
        <f>IF(H$44=0,0,H$44/FBT_fec!H$44)</f>
        <v>1.8495881332529946</v>
      </c>
      <c r="I121" s="296">
        <f>IF(I$44=0,0,I$44/FBT_fec!I$44)</f>
        <v>1.8184498743080297</v>
      </c>
      <c r="J121" s="296">
        <f>IF(J$44=0,0,J$44/FBT_fec!J$44)</f>
        <v>1.7422779858227422</v>
      </c>
      <c r="K121" s="296">
        <f>IF(K$44=0,0,K$44/FBT_fec!K$44)</f>
        <v>1.720896642178634</v>
      </c>
      <c r="L121" s="296">
        <f>IF(L$44=0,0,L$44/FBT_fec!L$44)</f>
        <v>1.7049714951961434</v>
      </c>
      <c r="M121" s="296">
        <f>IF(M$44=0,0,M$44/FBT_fec!M$44)</f>
        <v>1.7128527263166959</v>
      </c>
      <c r="N121" s="296">
        <f>IF(N$44=0,0,N$44/FBT_fec!N$44)</f>
        <v>1.6975542710594604</v>
      </c>
      <c r="O121" s="296">
        <f>IF(O$44=0,0,O$44/FBT_fec!O$44)</f>
        <v>1.6734157799176423</v>
      </c>
      <c r="P121" s="296">
        <f>IF(P$44=0,0,P$44/FBT_fec!P$44)</f>
        <v>1.8244423085394861</v>
      </c>
      <c r="Q121" s="296">
        <f>IF(Q$44=0,0,Q$44/FBT_fec!Q$44)</f>
        <v>1.6485604677463059</v>
      </c>
    </row>
    <row r="122" spans="1:17" x14ac:dyDescent="0.25">
      <c r="A122" s="127" t="s">
        <v>259</v>
      </c>
      <c r="B122" s="296">
        <f>IF(B$65=0,0,B$65/FBT_fec!B$65)</f>
        <v>0.22777038201566446</v>
      </c>
      <c r="C122" s="296">
        <f>IF(C$65=0,0,C$65/FBT_fec!C$65)</f>
        <v>0.22542470489070243</v>
      </c>
      <c r="D122" s="296">
        <f>IF(D$65=0,0,D$65/FBT_fec!D$65)</f>
        <v>0.22549948639171546</v>
      </c>
      <c r="E122" s="296">
        <f>IF(E$65=0,0,E$65/FBT_fec!E$65)</f>
        <v>0.22750786341687546</v>
      </c>
      <c r="F122" s="296">
        <f>IF(F$65=0,0,F$65/FBT_fec!F$65)</f>
        <v>0.22581554614286459</v>
      </c>
      <c r="G122" s="296">
        <f>IF(G$65=0,0,G$65/FBT_fec!G$65)</f>
        <v>0.22474969340785017</v>
      </c>
      <c r="H122" s="296">
        <f>IF(H$65=0,0,H$65/FBT_fec!H$65)</f>
        <v>0.21556041603170709</v>
      </c>
      <c r="I122" s="296">
        <f>IF(I$65=0,0,I$65/FBT_fec!I$65)</f>
        <v>0.20917414258753858</v>
      </c>
      <c r="J122" s="296">
        <f>IF(J$65=0,0,J$65/FBT_fec!J$65)</f>
        <v>0.1956461261545179</v>
      </c>
      <c r="K122" s="296">
        <f>IF(K$65=0,0,K$65/FBT_fec!K$65)</f>
        <v>0.19194630106380284</v>
      </c>
      <c r="L122" s="296">
        <f>IF(L$65=0,0,L$65/FBT_fec!L$65)</f>
        <v>0.18862371019343449</v>
      </c>
      <c r="M122" s="296">
        <f>IF(M$65=0,0,M$65/FBT_fec!M$65)</f>
        <v>0.19004695734838747</v>
      </c>
      <c r="N122" s="296">
        <f>IF(N$65=0,0,N$65/FBT_fec!N$65)</f>
        <v>0.18728425662473322</v>
      </c>
      <c r="O122" s="296">
        <f>IF(O$65=0,0,O$65/FBT_fec!O$65)</f>
        <v>0.18292516115894208</v>
      </c>
      <c r="P122" s="296">
        <f>IF(P$65=0,0,P$65/FBT_fec!P$65)</f>
        <v>0.21019857490555047</v>
      </c>
      <c r="Q122" s="296">
        <f>IF(Q$65=0,0,Q$65/FBT_fec!Q$65)</f>
        <v>0.17843661720023574</v>
      </c>
    </row>
    <row r="123" spans="1:17" x14ac:dyDescent="0.25">
      <c r="A123" s="72" t="s">
        <v>258</v>
      </c>
      <c r="B123" s="295">
        <f>IF(B$79=0,0,B$79/FBT_fec!B$79)</f>
        <v>0</v>
      </c>
      <c r="C123" s="295">
        <f>IF(C$79=0,0,C$79/FBT_fec!C$79)</f>
        <v>0</v>
      </c>
      <c r="D123" s="295">
        <f>IF(D$79=0,0,D$79/FBT_fec!D$79)</f>
        <v>0</v>
      </c>
      <c r="E123" s="295">
        <f>IF(E$79=0,0,E$79/FBT_fec!E$79)</f>
        <v>0</v>
      </c>
      <c r="F123" s="295">
        <f>IF(F$79=0,0,F$79/FBT_fec!F$79)</f>
        <v>0</v>
      </c>
      <c r="G123" s="295">
        <f>IF(G$79=0,0,G$79/FBT_fec!G$79)</f>
        <v>0</v>
      </c>
      <c r="H123" s="295">
        <f>IF(H$79=0,0,H$79/FBT_fec!H$79)</f>
        <v>0</v>
      </c>
      <c r="I123" s="295">
        <f>IF(I$79=0,0,I$79/FBT_fec!I$79)</f>
        <v>0</v>
      </c>
      <c r="J123" s="295">
        <f>IF(J$79=0,0,J$79/FBT_fec!J$79)</f>
        <v>0</v>
      </c>
      <c r="K123" s="295">
        <f>IF(K$79=0,0,K$79/FBT_fec!K$79)</f>
        <v>0</v>
      </c>
      <c r="L123" s="295">
        <f>IF(L$79=0,0,L$79/FBT_fec!L$79)</f>
        <v>0</v>
      </c>
      <c r="M123" s="295">
        <f>IF(M$79=0,0,M$79/FBT_fec!M$79)</f>
        <v>0</v>
      </c>
      <c r="N123" s="295">
        <f>IF(N$79=0,0,N$79/FBT_fec!N$79)</f>
        <v>0</v>
      </c>
      <c r="O123" s="295">
        <f>IF(O$79=0,0,O$79/FBT_fec!O$79)</f>
        <v>0</v>
      </c>
      <c r="P123" s="295">
        <f>IF(P$79=0,0,P$79/FBT_fec!P$79)</f>
        <v>0</v>
      </c>
      <c r="Q123" s="295">
        <f>IF(Q$79=0,0,Q$79/FBT_fec!Q$79)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6" tint="-0.249977111117893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379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8909.9249904648896</v>
      </c>
      <c r="C3" s="46">
        <v>7650.4359642169629</v>
      </c>
      <c r="D3" s="46">
        <v>7441.4935287043063</v>
      </c>
      <c r="E3" s="46">
        <v>8218.0891279459101</v>
      </c>
      <c r="F3" s="46">
        <v>8423.4437913140846</v>
      </c>
      <c r="G3" s="46">
        <v>8014.6730670846528</v>
      </c>
      <c r="H3" s="46">
        <v>8325.3792398159203</v>
      </c>
      <c r="I3" s="46">
        <v>8567.2330172387046</v>
      </c>
      <c r="J3" s="46">
        <v>8278.3547033028844</v>
      </c>
      <c r="K3" s="46">
        <v>5690.5053409563179</v>
      </c>
      <c r="L3" s="46">
        <v>8549.9</v>
      </c>
      <c r="M3" s="46">
        <v>8457.967542069895</v>
      </c>
      <c r="N3" s="46">
        <v>7509.7724230254362</v>
      </c>
      <c r="O3" s="46">
        <v>7709.6222192970909</v>
      </c>
      <c r="P3" s="46">
        <v>8292.1218049743675</v>
      </c>
      <c r="Q3" s="46">
        <v>10874.306485555768</v>
      </c>
    </row>
    <row r="5" spans="1:17" x14ac:dyDescent="0.25">
      <c r="A5" s="31" t="s">
        <v>257</v>
      </c>
      <c r="B5" s="46">
        <v>8705.8138756488825</v>
      </c>
      <c r="C5" s="46">
        <v>9654.8310864386494</v>
      </c>
      <c r="D5" s="46">
        <v>9376.0497324202279</v>
      </c>
      <c r="E5" s="46">
        <v>9294.9920532497654</v>
      </c>
      <c r="F5" s="46">
        <v>9561.7457823580899</v>
      </c>
      <c r="G5" s="46">
        <v>10085.994083691261</v>
      </c>
      <c r="H5" s="46">
        <v>9367.4646054532495</v>
      </c>
      <c r="I5" s="46">
        <v>9338.1842149506865</v>
      </c>
      <c r="J5" s="46">
        <v>7484.3316250240141</v>
      </c>
      <c r="K5" s="46">
        <v>5959.9703565186965</v>
      </c>
      <c r="L5" s="46">
        <v>6342.3944093022856</v>
      </c>
      <c r="M5" s="46">
        <v>7009.2533566932516</v>
      </c>
      <c r="N5" s="46">
        <v>6559.4373108382088</v>
      </c>
      <c r="O5" s="46">
        <v>6725.76060278562</v>
      </c>
      <c r="P5" s="46">
        <v>6491.9015375574054</v>
      </c>
      <c r="Q5" s="46">
        <v>6971.8460421410709</v>
      </c>
    </row>
    <row r="6" spans="1:17" x14ac:dyDescent="0.25">
      <c r="A6" s="294" t="s">
        <v>256</v>
      </c>
      <c r="B6" s="293">
        <v>10882.267344561104</v>
      </c>
      <c r="C6" s="293">
        <v>11996.624807549337</v>
      </c>
      <c r="D6" s="293">
        <v>11055.879699619123</v>
      </c>
      <c r="E6" s="293">
        <v>10091.483398050683</v>
      </c>
      <c r="F6" s="293">
        <v>10177.37865442218</v>
      </c>
      <c r="G6" s="293">
        <v>11263.336613354997</v>
      </c>
      <c r="H6" s="293">
        <v>10186.35882788285</v>
      </c>
      <c r="I6" s="293">
        <v>9925.0936346708258</v>
      </c>
      <c r="J6" s="293">
        <v>8982.9721907981493</v>
      </c>
      <c r="K6" s="293">
        <v>9154.5560394605127</v>
      </c>
      <c r="L6" s="293">
        <v>7458.4313762131405</v>
      </c>
      <c r="M6" s="293">
        <v>7480.1297813659448</v>
      </c>
      <c r="N6" s="293">
        <v>7872.9037433126832</v>
      </c>
      <c r="O6" s="293">
        <v>7343.2925600717763</v>
      </c>
      <c r="P6" s="293">
        <v>7074.472500456769</v>
      </c>
      <c r="Q6" s="293">
        <v>7465.5885616755049</v>
      </c>
    </row>
    <row r="7" spans="1:17" x14ac:dyDescent="0.25">
      <c r="A7" s="292" t="s">
        <v>255</v>
      </c>
      <c r="B7" s="291"/>
      <c r="C7" s="291">
        <v>1114.3574629882332</v>
      </c>
      <c r="D7" s="291">
        <v>0</v>
      </c>
      <c r="E7" s="291">
        <v>0</v>
      </c>
      <c r="F7" s="291">
        <v>85.895256371497453</v>
      </c>
      <c r="G7" s="291">
        <v>1493.8586501982525</v>
      </c>
      <c r="H7" s="291">
        <v>0</v>
      </c>
      <c r="I7" s="291">
        <v>658.18360443034908</v>
      </c>
      <c r="J7" s="291">
        <v>0</v>
      </c>
      <c r="K7" s="291">
        <v>171.58384866236338</v>
      </c>
      <c r="L7" s="291">
        <v>0</v>
      </c>
      <c r="M7" s="291">
        <v>531.27728283107945</v>
      </c>
      <c r="N7" s="291">
        <v>392.77396194673838</v>
      </c>
      <c r="O7" s="291">
        <v>0</v>
      </c>
      <c r="P7" s="291">
        <v>502.4654166922121</v>
      </c>
      <c r="Q7" s="291">
        <v>990.16254548021448</v>
      </c>
    </row>
    <row r="8" spans="1:17" x14ac:dyDescent="0.25">
      <c r="A8" s="290" t="s">
        <v>254</v>
      </c>
      <c r="B8" s="289"/>
      <c r="C8" s="289">
        <f>B6+C7-C6</f>
        <v>0</v>
      </c>
      <c r="D8" s="289">
        <f t="shared" ref="D8:Q8" si="0">C6+D7-D6</f>
        <v>940.74510793021363</v>
      </c>
      <c r="E8" s="289">
        <f t="shared" si="0"/>
        <v>964.39630156844032</v>
      </c>
      <c r="F8" s="289">
        <f t="shared" si="0"/>
        <v>0</v>
      </c>
      <c r="G8" s="289">
        <f t="shared" si="0"/>
        <v>407.90069126543494</v>
      </c>
      <c r="H8" s="289">
        <f t="shared" si="0"/>
        <v>1076.9777854721469</v>
      </c>
      <c r="I8" s="289">
        <f t="shared" si="0"/>
        <v>919.44879764237339</v>
      </c>
      <c r="J8" s="289">
        <f t="shared" si="0"/>
        <v>942.12144387267654</v>
      </c>
      <c r="K8" s="289">
        <f t="shared" si="0"/>
        <v>0</v>
      </c>
      <c r="L8" s="289">
        <f t="shared" si="0"/>
        <v>1696.1246632473722</v>
      </c>
      <c r="M8" s="289">
        <f t="shared" si="0"/>
        <v>509.57887767827469</v>
      </c>
      <c r="N8" s="289">
        <f t="shared" si="0"/>
        <v>0</v>
      </c>
      <c r="O8" s="289">
        <f t="shared" si="0"/>
        <v>529.61118324090694</v>
      </c>
      <c r="P8" s="289">
        <f t="shared" si="0"/>
        <v>771.28547630721914</v>
      </c>
      <c r="Q8" s="289">
        <f t="shared" si="0"/>
        <v>599.04648426147833</v>
      </c>
    </row>
    <row r="9" spans="1:17" x14ac:dyDescent="0.25">
      <c r="A9" s="288" t="s">
        <v>253</v>
      </c>
      <c r="B9" s="287">
        <f>B6-B5</f>
        <v>2176.4534689122211</v>
      </c>
      <c r="C9" s="287">
        <f t="shared" ref="C9:Q9" si="1">C6-C5</f>
        <v>2341.7937211106873</v>
      </c>
      <c r="D9" s="287">
        <f t="shared" si="1"/>
        <v>1679.8299671988952</v>
      </c>
      <c r="E9" s="287">
        <f t="shared" si="1"/>
        <v>796.49134480091743</v>
      </c>
      <c r="F9" s="287">
        <f t="shared" si="1"/>
        <v>615.63287206409041</v>
      </c>
      <c r="G9" s="287">
        <f t="shared" si="1"/>
        <v>1177.3425296637361</v>
      </c>
      <c r="H9" s="287">
        <f t="shared" si="1"/>
        <v>818.89422242960063</v>
      </c>
      <c r="I9" s="287">
        <f t="shared" si="1"/>
        <v>586.90941972013934</v>
      </c>
      <c r="J9" s="287">
        <f t="shared" si="1"/>
        <v>1498.6405657741352</v>
      </c>
      <c r="K9" s="287">
        <f t="shared" si="1"/>
        <v>3194.5856829418162</v>
      </c>
      <c r="L9" s="287">
        <f t="shared" si="1"/>
        <v>1116.036966910855</v>
      </c>
      <c r="M9" s="287">
        <f t="shared" si="1"/>
        <v>470.87642467269325</v>
      </c>
      <c r="N9" s="287">
        <f t="shared" si="1"/>
        <v>1313.4664324744745</v>
      </c>
      <c r="O9" s="287">
        <f t="shared" si="1"/>
        <v>617.53195728615628</v>
      </c>
      <c r="P9" s="287">
        <f t="shared" si="1"/>
        <v>582.57096289936362</v>
      </c>
      <c r="Q9" s="287">
        <f t="shared" si="1"/>
        <v>493.742519534434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276.72873458610525</v>
      </c>
      <c r="C12" s="38">
        <v>306.9984</v>
      </c>
      <c r="D12" s="38">
        <v>298.30624999999998</v>
      </c>
      <c r="E12" s="38">
        <v>294.10417000000001</v>
      </c>
      <c r="F12" s="38">
        <v>301.79688999999996</v>
      </c>
      <c r="G12" s="38">
        <v>311.45292192491132</v>
      </c>
      <c r="H12" s="38">
        <v>291.39091000000002</v>
      </c>
      <c r="I12" s="38">
        <v>286.19531999999998</v>
      </c>
      <c r="J12" s="38">
        <v>229.70806000000002</v>
      </c>
      <c r="K12" s="38">
        <v>183.80005</v>
      </c>
      <c r="L12" s="38">
        <v>195.85468143031503</v>
      </c>
      <c r="M12" s="38">
        <v>210.56741305719169</v>
      </c>
      <c r="N12" s="38">
        <v>197.358834363852</v>
      </c>
      <c r="O12" s="38">
        <v>201.70582621615796</v>
      </c>
      <c r="P12" s="38">
        <v>188.92689489501697</v>
      </c>
      <c r="Q12" s="38">
        <v>190.52907317473165</v>
      </c>
    </row>
    <row r="13" spans="1:17" x14ac:dyDescent="0.25">
      <c r="A13" s="55" t="s">
        <v>33</v>
      </c>
      <c r="B13" s="54">
        <v>11.560520156016549</v>
      </c>
      <c r="C13" s="54">
        <v>10.20063</v>
      </c>
      <c r="D13" s="54">
        <v>8.8032400000000006</v>
      </c>
      <c r="E13" s="54">
        <v>8.2011000000000003</v>
      </c>
      <c r="F13" s="54">
        <v>8.80124</v>
      </c>
      <c r="G13" s="54">
        <v>9.5303549731196888</v>
      </c>
      <c r="H13" s="54">
        <v>11.596869999999999</v>
      </c>
      <c r="I13" s="54">
        <v>11.59787</v>
      </c>
      <c r="J13" s="54">
        <v>10.199759999999999</v>
      </c>
      <c r="K13" s="54">
        <v>7.4968199999999996</v>
      </c>
      <c r="L13" s="54">
        <v>8.1685016216761941</v>
      </c>
      <c r="M13" s="54">
        <v>7.4995958156153719</v>
      </c>
      <c r="N13" s="54">
        <v>6.8067079228104177</v>
      </c>
      <c r="O13" s="54">
        <v>6.1146457021731617</v>
      </c>
      <c r="P13" s="54">
        <v>3.3920161309582531</v>
      </c>
      <c r="Q13" s="54">
        <v>0</v>
      </c>
    </row>
    <row r="14" spans="1:17" x14ac:dyDescent="0.25">
      <c r="A14" s="52" t="s">
        <v>32</v>
      </c>
      <c r="B14" s="51">
        <v>42.730283698884406</v>
      </c>
      <c r="C14" s="51">
        <v>59.404390000000006</v>
      </c>
      <c r="D14" s="51">
        <v>58.126719999999992</v>
      </c>
      <c r="E14" s="51">
        <v>71.199380000000005</v>
      </c>
      <c r="F14" s="51">
        <v>70.499859999999998</v>
      </c>
      <c r="G14" s="51">
        <v>64.921811956741593</v>
      </c>
      <c r="H14" s="51">
        <v>60.075940000000003</v>
      </c>
      <c r="I14" s="51">
        <v>47.27975</v>
      </c>
      <c r="J14" s="51">
        <v>27.000339999999998</v>
      </c>
      <c r="K14" s="51">
        <v>21.588940000000001</v>
      </c>
      <c r="L14" s="51">
        <v>23.883832693345553</v>
      </c>
      <c r="M14" s="51">
        <v>27.25353416723129</v>
      </c>
      <c r="N14" s="51">
        <v>20.301705166271017</v>
      </c>
      <c r="O14" s="51">
        <v>20.301362802152649</v>
      </c>
      <c r="P14" s="51">
        <v>17.078856658565009</v>
      </c>
      <c r="Q14" s="51">
        <v>24.386421947925616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20.874897970488469</v>
      </c>
      <c r="C16" s="51">
        <v>17.595130000000001</v>
      </c>
      <c r="D16" s="51">
        <v>17.573260000000001</v>
      </c>
      <c r="E16" s="51">
        <v>17.59441</v>
      </c>
      <c r="F16" s="51">
        <v>19.796720000000001</v>
      </c>
      <c r="G16" s="51">
        <v>20.87676982447482</v>
      </c>
      <c r="H16" s="51">
        <v>18.716560000000001</v>
      </c>
      <c r="I16" s="51">
        <v>18.688300000000002</v>
      </c>
      <c r="J16" s="51">
        <v>12.095129999999999</v>
      </c>
      <c r="K16" s="51">
        <v>8.8311899999999994</v>
      </c>
      <c r="L16" s="51">
        <v>9.8883062667745509</v>
      </c>
      <c r="M16" s="51">
        <v>14.282888038831107</v>
      </c>
      <c r="N16" s="51">
        <v>14.283040281204908</v>
      </c>
      <c r="O16" s="51">
        <v>14.283044667918027</v>
      </c>
      <c r="P16" s="51">
        <v>12.086976701571409</v>
      </c>
      <c r="Q16" s="51">
        <v>12.08576985028998</v>
      </c>
    </row>
    <row r="17" spans="1:17" x14ac:dyDescent="0.25">
      <c r="A17" s="53" t="s">
        <v>76</v>
      </c>
      <c r="B17" s="51">
        <v>12.301670223646482</v>
      </c>
      <c r="C17" s="51">
        <v>24.611409999999999</v>
      </c>
      <c r="D17" s="51">
        <v>20.480499999999999</v>
      </c>
      <c r="E17" s="51">
        <v>29.704460000000001</v>
      </c>
      <c r="F17" s="51">
        <v>29.702010000000001</v>
      </c>
      <c r="G17" s="51">
        <v>29.713136875891518</v>
      </c>
      <c r="H17" s="51">
        <v>18.42821</v>
      </c>
      <c r="I17" s="51">
        <v>13.29834</v>
      </c>
      <c r="J17" s="51">
        <v>8.20655</v>
      </c>
      <c r="K17" s="51">
        <v>5.1242599999999996</v>
      </c>
      <c r="L17" s="51">
        <v>9.2185764390687321</v>
      </c>
      <c r="M17" s="51">
        <v>8.1937267899940984</v>
      </c>
      <c r="N17" s="51">
        <v>4.1078742297915216</v>
      </c>
      <c r="O17" s="51">
        <v>4.1075498054424173</v>
      </c>
      <c r="P17" s="51">
        <v>3.0808930065251192</v>
      </c>
      <c r="Q17" s="51">
        <v>12.300652097635636</v>
      </c>
    </row>
    <row r="18" spans="1:17" x14ac:dyDescent="0.25">
      <c r="A18" s="53" t="s">
        <v>29</v>
      </c>
      <c r="B18" s="51">
        <v>9.5537155047494515</v>
      </c>
      <c r="C18" s="51">
        <v>17.197849999999999</v>
      </c>
      <c r="D18" s="51">
        <v>20.072959999999998</v>
      </c>
      <c r="E18" s="51">
        <v>23.900510000000001</v>
      </c>
      <c r="F18" s="51">
        <v>21.00113</v>
      </c>
      <c r="G18" s="51">
        <v>14.331905256375252</v>
      </c>
      <c r="H18" s="51">
        <v>22.931170000000002</v>
      </c>
      <c r="I18" s="51">
        <v>15.29311</v>
      </c>
      <c r="J18" s="51">
        <v>6.6986600000000003</v>
      </c>
      <c r="K18" s="51">
        <v>7.6334900000000001</v>
      </c>
      <c r="L18" s="51">
        <v>4.7769499875022721</v>
      </c>
      <c r="M18" s="51">
        <v>4.7769193384060857</v>
      </c>
      <c r="N18" s="51">
        <v>1.9107906552745866</v>
      </c>
      <c r="O18" s="51">
        <v>1.9107683287922042</v>
      </c>
      <c r="P18" s="51">
        <v>1.9109869504684796</v>
      </c>
      <c r="Q18" s="51">
        <v>0</v>
      </c>
    </row>
    <row r="19" spans="1:17" x14ac:dyDescent="0.25">
      <c r="A19" s="53" t="s">
        <v>28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10.819968880206464</v>
      </c>
      <c r="C20" s="51">
        <v>7.1982900000000001</v>
      </c>
      <c r="D20" s="51">
        <v>7.7048199999999998</v>
      </c>
      <c r="E20" s="51">
        <v>8.9980700000000002</v>
      </c>
      <c r="F20" s="51">
        <v>12.69923</v>
      </c>
      <c r="G20" s="51">
        <v>12.659307241665529</v>
      </c>
      <c r="H20" s="51">
        <v>7.1989900000000002</v>
      </c>
      <c r="I20" s="51">
        <v>10.89748</v>
      </c>
      <c r="J20" s="51">
        <v>11.197039999999999</v>
      </c>
      <c r="K20" s="51">
        <v>5.3979100000000004</v>
      </c>
      <c r="L20" s="51">
        <v>1.8869907170273097</v>
      </c>
      <c r="M20" s="51">
        <v>2.8183493130748092</v>
      </c>
      <c r="N20" s="51">
        <v>2.7465728053880762</v>
      </c>
      <c r="O20" s="51">
        <v>6.6637680545314781</v>
      </c>
      <c r="P20" s="51">
        <v>0</v>
      </c>
      <c r="Q20" s="51">
        <v>0.19106547520461212</v>
      </c>
    </row>
    <row r="21" spans="1:17" x14ac:dyDescent="0.25">
      <c r="A21" s="53" t="s">
        <v>66</v>
      </c>
      <c r="B21" s="51">
        <v>10.819968880206464</v>
      </c>
      <c r="C21" s="51">
        <v>7.1982900000000001</v>
      </c>
      <c r="D21" s="51">
        <v>7.7048199999999998</v>
      </c>
      <c r="E21" s="51">
        <v>8.9980700000000002</v>
      </c>
      <c r="F21" s="51">
        <v>12.69923</v>
      </c>
      <c r="G21" s="51">
        <v>12.659307241665529</v>
      </c>
      <c r="H21" s="51">
        <v>7.1989900000000002</v>
      </c>
      <c r="I21" s="51">
        <v>10.89748</v>
      </c>
      <c r="J21" s="51">
        <v>11.197039999999999</v>
      </c>
      <c r="K21" s="51">
        <v>5.3979100000000004</v>
      </c>
      <c r="L21" s="51">
        <v>1.8869907170273097</v>
      </c>
      <c r="M21" s="51">
        <v>2.8183493130748092</v>
      </c>
      <c r="N21" s="51">
        <v>2.7465728053880762</v>
      </c>
      <c r="O21" s="51">
        <v>6.6637680545314781</v>
      </c>
      <c r="P21" s="51">
        <v>0</v>
      </c>
      <c r="Q21" s="51">
        <v>0.19106547520461212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0</v>
      </c>
      <c r="C23" s="51">
        <v>0</v>
      </c>
      <c r="D23" s="51">
        <v>0</v>
      </c>
      <c r="E23" s="51">
        <v>0</v>
      </c>
      <c r="F23" s="51">
        <v>0</v>
      </c>
      <c r="G23" s="51">
        <v>0</v>
      </c>
      <c r="H23" s="51">
        <v>0</v>
      </c>
      <c r="I23" s="51">
        <v>0</v>
      </c>
      <c r="J23" s="51">
        <v>0</v>
      </c>
      <c r="K23" s="51">
        <v>0</v>
      </c>
      <c r="L23" s="51">
        <v>0</v>
      </c>
      <c r="M23" s="51">
        <v>0</v>
      </c>
      <c r="N23" s="51">
        <v>0</v>
      </c>
      <c r="O23" s="51">
        <v>0</v>
      </c>
      <c r="P23" s="51">
        <v>0</v>
      </c>
      <c r="Q23" s="51">
        <v>0</v>
      </c>
    </row>
    <row r="24" spans="1:17" x14ac:dyDescent="0.25">
      <c r="A24" s="53" t="s">
        <v>23</v>
      </c>
      <c r="B24" s="51">
        <v>0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1">
        <v>0</v>
      </c>
      <c r="M24" s="51">
        <v>0</v>
      </c>
      <c r="N24" s="51">
        <v>0</v>
      </c>
      <c r="O24" s="51">
        <v>0</v>
      </c>
      <c r="P24" s="51">
        <v>0</v>
      </c>
      <c r="Q24" s="51">
        <v>0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0</v>
      </c>
      <c r="C29" s="51">
        <v>0</v>
      </c>
      <c r="D29" s="51">
        <v>0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</row>
    <row r="30" spans="1:17" x14ac:dyDescent="0.25">
      <c r="A30" s="63" t="s">
        <v>21</v>
      </c>
      <c r="B30" s="62">
        <v>211.61796185099786</v>
      </c>
      <c r="C30" s="62">
        <v>230.19508999999999</v>
      </c>
      <c r="D30" s="62">
        <v>223.67147</v>
      </c>
      <c r="E30" s="62">
        <v>205.70562000000001</v>
      </c>
      <c r="F30" s="62">
        <v>209.79656</v>
      </c>
      <c r="G30" s="62">
        <v>224.34144775338453</v>
      </c>
      <c r="H30" s="62">
        <v>212.51911000000001</v>
      </c>
      <c r="I30" s="62">
        <v>216.42022</v>
      </c>
      <c r="J30" s="62">
        <v>181.31092000000001</v>
      </c>
      <c r="K30" s="62">
        <v>149.31638000000001</v>
      </c>
      <c r="L30" s="62">
        <v>161.91535639826597</v>
      </c>
      <c r="M30" s="62">
        <v>172.99593376127021</v>
      </c>
      <c r="N30" s="62">
        <v>167.50384846938249</v>
      </c>
      <c r="O30" s="62">
        <v>168.62604965730068</v>
      </c>
      <c r="P30" s="62">
        <v>168.4560221054937</v>
      </c>
      <c r="Q30" s="62">
        <v>165.95158575160141</v>
      </c>
    </row>
    <row r="32" spans="1:17" x14ac:dyDescent="0.25">
      <c r="A32" s="31" t="s">
        <v>63</v>
      </c>
      <c r="B32" s="70">
        <v>201.47690977316995</v>
      </c>
      <c r="C32" s="70">
        <v>241.17488867660401</v>
      </c>
      <c r="D32" s="70">
        <v>232.54793238765603</v>
      </c>
      <c r="E32" s="70">
        <v>273.96395543714402</v>
      </c>
      <c r="F32" s="70">
        <v>281.760709018824</v>
      </c>
      <c r="G32" s="70">
        <v>266.20897798252747</v>
      </c>
      <c r="H32" s="70">
        <v>249.79061261851206</v>
      </c>
      <c r="I32" s="70">
        <v>217.74065325940802</v>
      </c>
      <c r="J32" s="70">
        <v>151.11470018800799</v>
      </c>
      <c r="K32" s="70">
        <v>110.228829934896</v>
      </c>
      <c r="L32" s="70">
        <v>111.22964467290294</v>
      </c>
      <c r="M32" s="70">
        <v>118.85090495580182</v>
      </c>
      <c r="N32" s="70">
        <v>93.614712774404765</v>
      </c>
      <c r="O32" s="70">
        <v>99.713980411543673</v>
      </c>
      <c r="P32" s="70">
        <v>62.878975056194001</v>
      </c>
      <c r="Q32" s="70">
        <v>70.539590377585824</v>
      </c>
    </row>
    <row r="34" spans="1:17" x14ac:dyDescent="0.25">
      <c r="A34" s="184" t="s">
        <v>252</v>
      </c>
      <c r="B34" s="190">
        <f t="shared" ref="B34:Q34" si="2">IF(B$12=0,"",B$12/B$3*1000)</f>
        <v>31.05848083819463</v>
      </c>
      <c r="C34" s="190">
        <f t="shared" si="2"/>
        <v>40.128222945190274</v>
      </c>
      <c r="D34" s="190">
        <f t="shared" si="2"/>
        <v>40.086878910709785</v>
      </c>
      <c r="E34" s="190">
        <f t="shared" si="2"/>
        <v>35.787415471059823</v>
      </c>
      <c r="F34" s="190">
        <f t="shared" si="2"/>
        <v>35.828207260218292</v>
      </c>
      <c r="G34" s="190">
        <f t="shared" si="2"/>
        <v>38.860340193290341</v>
      </c>
      <c r="H34" s="190">
        <f t="shared" si="2"/>
        <v>35.000316695055787</v>
      </c>
      <c r="I34" s="190">
        <f t="shared" si="2"/>
        <v>33.4058055178524</v>
      </c>
      <c r="J34" s="190">
        <f t="shared" si="2"/>
        <v>27.748033061249657</v>
      </c>
      <c r="K34" s="190">
        <f t="shared" si="2"/>
        <v>32.299424916998937</v>
      </c>
      <c r="L34" s="190">
        <f t="shared" si="2"/>
        <v>22.907248205279014</v>
      </c>
      <c r="M34" s="190">
        <f t="shared" si="2"/>
        <v>24.895746171858693</v>
      </c>
      <c r="N34" s="190">
        <f t="shared" si="2"/>
        <v>26.280268328603057</v>
      </c>
      <c r="O34" s="190">
        <f t="shared" si="2"/>
        <v>26.162867709819906</v>
      </c>
      <c r="P34" s="190">
        <f t="shared" si="2"/>
        <v>22.783902520785627</v>
      </c>
      <c r="Q34" s="190">
        <f t="shared" si="2"/>
        <v>17.521032116191456</v>
      </c>
    </row>
    <row r="35" spans="1:17" x14ac:dyDescent="0.25">
      <c r="A35" s="286" t="s">
        <v>251</v>
      </c>
      <c r="B35" s="285">
        <f t="shared" ref="B35:Q35" si="3">IF(B$12=0,"",B$12/B$5*1000)</f>
        <v>31.786658724711071</v>
      </c>
      <c r="C35" s="285">
        <f t="shared" si="3"/>
        <v>31.797386950789381</v>
      </c>
      <c r="D35" s="285">
        <f t="shared" si="3"/>
        <v>31.815770875076041</v>
      </c>
      <c r="E35" s="285">
        <f t="shared" si="3"/>
        <v>31.641142705138055</v>
      </c>
      <c r="F35" s="285">
        <f t="shared" si="3"/>
        <v>31.562948531515097</v>
      </c>
      <c r="G35" s="285">
        <f t="shared" si="3"/>
        <v>30.879744657843993</v>
      </c>
      <c r="H35" s="285">
        <f t="shared" si="3"/>
        <v>31.106699867365116</v>
      </c>
      <c r="I35" s="285">
        <f t="shared" si="3"/>
        <v>30.64785545157628</v>
      </c>
      <c r="J35" s="285">
        <f t="shared" si="3"/>
        <v>30.691860209930635</v>
      </c>
      <c r="K35" s="285">
        <f t="shared" si="3"/>
        <v>30.839087949316621</v>
      </c>
      <c r="L35" s="285">
        <f t="shared" si="3"/>
        <v>30.880243137049028</v>
      </c>
      <c r="M35" s="285">
        <f t="shared" si="3"/>
        <v>30.041347108122064</v>
      </c>
      <c r="N35" s="285">
        <f t="shared" si="3"/>
        <v>30.087768967279324</v>
      </c>
      <c r="O35" s="285">
        <f t="shared" si="3"/>
        <v>29.990039510567343</v>
      </c>
      <c r="P35" s="285">
        <f t="shared" si="3"/>
        <v>29.101934741619818</v>
      </c>
      <c r="Q35" s="285">
        <f t="shared" si="3"/>
        <v>27.328353498210596</v>
      </c>
    </row>
    <row r="36" spans="1:17" x14ac:dyDescent="0.25">
      <c r="A36" s="286" t="s">
        <v>250</v>
      </c>
      <c r="B36" s="285">
        <f>IF(TRE_ued!B$5=0,"",TRE_ued!B$5/B$5*1000)</f>
        <v>17.035318416505646</v>
      </c>
      <c r="C36" s="285">
        <f>IF(TRE_ued!C$5=0,"",TRE_ued!C$5/C$5*1000)</f>
        <v>17.035318416505646</v>
      </c>
      <c r="D36" s="285">
        <f>IF(TRE_ued!D$5=0,"",TRE_ued!D$5/D$5*1000)</f>
        <v>17.035318416505646</v>
      </c>
      <c r="E36" s="285">
        <f>IF(TRE_ued!E$5=0,"",TRE_ued!E$5/E$5*1000)</f>
        <v>17.035318416505646</v>
      </c>
      <c r="F36" s="285">
        <f>IF(TRE_ued!F$5=0,"",TRE_ued!F$5/F$5*1000)</f>
        <v>17.035318416505643</v>
      </c>
      <c r="G36" s="285">
        <f>IF(TRE_ued!G$5=0,"",TRE_ued!G$5/G$5*1000)</f>
        <v>17.035318416505646</v>
      </c>
      <c r="H36" s="285">
        <f>IF(TRE_ued!H$5=0,"",TRE_ued!H$5/H$5*1000)</f>
        <v>17.035318416505646</v>
      </c>
      <c r="I36" s="285">
        <f>IF(TRE_ued!I$5=0,"",TRE_ued!I$5/I$5*1000)</f>
        <v>17.035318416505646</v>
      </c>
      <c r="J36" s="285">
        <f>IF(TRE_ued!J$5=0,"",TRE_ued!J$5/J$5*1000)</f>
        <v>17.035318416505646</v>
      </c>
      <c r="K36" s="285">
        <f>IF(TRE_ued!K$5=0,"",TRE_ued!K$5/K$5*1000)</f>
        <v>17.035318416505646</v>
      </c>
      <c r="L36" s="285">
        <f>IF(TRE_ued!L$5=0,"",TRE_ued!L$5/L$5*1000)</f>
        <v>17.035318416505646</v>
      </c>
      <c r="M36" s="285">
        <f>IF(TRE_ued!M$5=0,"",TRE_ued!M$5/M$5*1000)</f>
        <v>17.035318416505646</v>
      </c>
      <c r="N36" s="285">
        <f>IF(TRE_ued!N$5=0,"",TRE_ued!N$5/N$5*1000)</f>
        <v>17.035318416505643</v>
      </c>
      <c r="O36" s="285">
        <f>IF(TRE_ued!O$5=0,"",TRE_ued!O$5/O$5*1000)</f>
        <v>17.035318416505646</v>
      </c>
      <c r="P36" s="285">
        <f>IF(TRE_ued!P$5=0,"",TRE_ued!P$5/P$5*1000)</f>
        <v>17.035318416505646</v>
      </c>
      <c r="Q36" s="285">
        <f>IF(TRE_ued!Q$5=0,"",TRE_ued!Q$5/Q$5*1000)</f>
        <v>17.035318416505646</v>
      </c>
    </row>
    <row r="37" spans="1:17" x14ac:dyDescent="0.25">
      <c r="A37" s="284" t="s">
        <v>60</v>
      </c>
      <c r="B37" s="283">
        <f t="shared" ref="B37:Q37" si="4">IF(B$12=0,"",B$32/B$12)</f>
        <v>0.72806645856460417</v>
      </c>
      <c r="C37" s="283">
        <f t="shared" si="4"/>
        <v>0.78559005088171152</v>
      </c>
      <c r="D37" s="283">
        <f t="shared" si="4"/>
        <v>0.77956104636646417</v>
      </c>
      <c r="E37" s="283">
        <f t="shared" si="4"/>
        <v>0.93152013260180577</v>
      </c>
      <c r="F37" s="283">
        <f t="shared" si="4"/>
        <v>0.93361037954640302</v>
      </c>
      <c r="G37" s="283">
        <f t="shared" si="4"/>
        <v>0.85473263932552934</v>
      </c>
      <c r="H37" s="283">
        <f t="shared" si="4"/>
        <v>0.8572354320130029</v>
      </c>
      <c r="I37" s="283">
        <f t="shared" si="4"/>
        <v>0.76081136917056513</v>
      </c>
      <c r="J37" s="283">
        <f t="shared" si="4"/>
        <v>0.6578554543885311</v>
      </c>
      <c r="K37" s="283">
        <f t="shared" si="4"/>
        <v>0.59972143606541994</v>
      </c>
      <c r="L37" s="283">
        <f t="shared" si="4"/>
        <v>0.56791925452381065</v>
      </c>
      <c r="M37" s="283">
        <f t="shared" si="4"/>
        <v>0.56443161470346326</v>
      </c>
      <c r="N37" s="283">
        <f t="shared" si="4"/>
        <v>0.47433758451276664</v>
      </c>
      <c r="O37" s="283">
        <f t="shared" si="4"/>
        <v>0.49435349628763442</v>
      </c>
      <c r="P37" s="283">
        <f t="shared" si="4"/>
        <v>0.33282172499121754</v>
      </c>
      <c r="Q37" s="283">
        <f t="shared" si="4"/>
        <v>0.37023006096762417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tabColor theme="6" tint="-0.249977111117893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7</v>
      </c>
      <c r="B5" s="96">
        <v>276.7287345861053</v>
      </c>
      <c r="C5" s="96">
        <v>306.99840000000006</v>
      </c>
      <c r="D5" s="96">
        <v>298.30624999999992</v>
      </c>
      <c r="E5" s="96">
        <v>294.10417000000007</v>
      </c>
      <c r="F5" s="96">
        <v>301.79688999999996</v>
      </c>
      <c r="G5" s="96">
        <v>311.45292192491132</v>
      </c>
      <c r="H5" s="96">
        <v>291.39090999999996</v>
      </c>
      <c r="I5" s="96">
        <v>286.19531999999992</v>
      </c>
      <c r="J5" s="96">
        <v>229.70805999999999</v>
      </c>
      <c r="K5" s="96">
        <v>183.80004999999997</v>
      </c>
      <c r="L5" s="96">
        <v>195.85468143031505</v>
      </c>
      <c r="M5" s="96">
        <v>210.56741305719169</v>
      </c>
      <c r="N5" s="96">
        <v>197.35883436385205</v>
      </c>
      <c r="O5" s="96">
        <v>201.70582621615802</v>
      </c>
      <c r="P5" s="96">
        <v>188.92689489501697</v>
      </c>
      <c r="Q5" s="96">
        <v>190.52907317473165</v>
      </c>
    </row>
    <row r="6" spans="1:17" x14ac:dyDescent="0.25">
      <c r="A6" s="132" t="s">
        <v>83</v>
      </c>
      <c r="B6" s="160">
        <v>11.545310745911575</v>
      </c>
      <c r="C6" s="160">
        <v>12.808181744475863</v>
      </c>
      <c r="D6" s="160">
        <v>12.445539343244306</v>
      </c>
      <c r="E6" s="160">
        <v>12.270225711822036</v>
      </c>
      <c r="F6" s="160">
        <v>12.591171214695549</v>
      </c>
      <c r="G6" s="160">
        <v>12.994027424450147</v>
      </c>
      <c r="H6" s="160">
        <v>12.157026661924654</v>
      </c>
      <c r="I6" s="160">
        <v>11.940263118564879</v>
      </c>
      <c r="J6" s="160">
        <v>9.583576268315948</v>
      </c>
      <c r="K6" s="160">
        <v>7.6682629129133932</v>
      </c>
      <c r="L6" s="160">
        <v>8.1711903230306646</v>
      </c>
      <c r="M6" s="160">
        <v>8.7850154785843557</v>
      </c>
      <c r="N6" s="160">
        <v>8.2339446049560028</v>
      </c>
      <c r="O6" s="160">
        <v>8.4153040572726621</v>
      </c>
      <c r="P6" s="160">
        <v>7.8821583638053703</v>
      </c>
      <c r="Q6" s="160">
        <v>7.9490023297466825</v>
      </c>
    </row>
    <row r="7" spans="1:17" x14ac:dyDescent="0.25">
      <c r="A7" s="76" t="s">
        <v>82</v>
      </c>
      <c r="B7" s="159">
        <v>14.431638432389468</v>
      </c>
      <c r="C7" s="159">
        <v>16.010227180594828</v>
      </c>
      <c r="D7" s="159">
        <v>15.556924179055382</v>
      </c>
      <c r="E7" s="159">
        <v>15.337782139777545</v>
      </c>
      <c r="F7" s="159">
        <v>15.738964018369435</v>
      </c>
      <c r="G7" s="159">
        <v>16.242534280562683</v>
      </c>
      <c r="H7" s="159">
        <v>15.196283327405817</v>
      </c>
      <c r="I7" s="159">
        <v>14.925328898206097</v>
      </c>
      <c r="J7" s="159">
        <v>11.979470335394934</v>
      </c>
      <c r="K7" s="159">
        <v>9.5853286411417411</v>
      </c>
      <c r="L7" s="159">
        <v>10.213987903788329</v>
      </c>
      <c r="M7" s="159">
        <v>10.981269348230443</v>
      </c>
      <c r="N7" s="159">
        <v>10.292430756195003</v>
      </c>
      <c r="O7" s="159">
        <v>10.519130071590826</v>
      </c>
      <c r="P7" s="159">
        <v>9.8526979547567137</v>
      </c>
      <c r="Q7" s="159">
        <v>9.9362529121833525</v>
      </c>
    </row>
    <row r="8" spans="1:17" x14ac:dyDescent="0.25">
      <c r="A8" s="76" t="s">
        <v>81</v>
      </c>
      <c r="B8" s="159">
        <v>19.843502844535518</v>
      </c>
      <c r="C8" s="159">
        <v>22.014062373317891</v>
      </c>
      <c r="D8" s="159">
        <v>21.390770746201149</v>
      </c>
      <c r="E8" s="159">
        <v>21.089450442194124</v>
      </c>
      <c r="F8" s="159">
        <v>21.641075525257971</v>
      </c>
      <c r="G8" s="159">
        <v>22.333484635773686</v>
      </c>
      <c r="H8" s="159">
        <v>20.894889575182997</v>
      </c>
      <c r="I8" s="159">
        <v>20.522327235033384</v>
      </c>
      <c r="J8" s="159">
        <v>16.471771711168035</v>
      </c>
      <c r="K8" s="159">
        <v>13.179826881569893</v>
      </c>
      <c r="L8" s="159">
        <v>14.044233367708951</v>
      </c>
      <c r="M8" s="159">
        <v>15.099245353816858</v>
      </c>
      <c r="N8" s="159">
        <v>14.152092289768129</v>
      </c>
      <c r="O8" s="159">
        <v>14.463803848437387</v>
      </c>
      <c r="P8" s="159">
        <v>13.547459687790479</v>
      </c>
      <c r="Q8" s="159">
        <v>13.66234775425211</v>
      </c>
    </row>
    <row r="9" spans="1:17" x14ac:dyDescent="0.25">
      <c r="A9" s="76" t="s">
        <v>80</v>
      </c>
      <c r="B9" s="159">
        <v>12.627683628340783</v>
      </c>
      <c r="C9" s="159">
        <v>14.008948783020475</v>
      </c>
      <c r="D9" s="159">
        <v>13.612308656673459</v>
      </c>
      <c r="E9" s="159">
        <v>13.420559372305352</v>
      </c>
      <c r="F9" s="159">
        <v>13.771593516073256</v>
      </c>
      <c r="G9" s="159">
        <v>14.212217495492347</v>
      </c>
      <c r="H9" s="159">
        <v>13.296747911480089</v>
      </c>
      <c r="I9" s="159">
        <v>13.059662785930335</v>
      </c>
      <c r="J9" s="159">
        <v>10.482036543470567</v>
      </c>
      <c r="K9" s="159">
        <v>8.3871625609990232</v>
      </c>
      <c r="L9" s="159">
        <v>8.9372394158147888</v>
      </c>
      <c r="M9" s="159">
        <v>9.6086106797016377</v>
      </c>
      <c r="N9" s="159">
        <v>9.0058769116706276</v>
      </c>
      <c r="O9" s="159">
        <v>9.2042388126419734</v>
      </c>
      <c r="P9" s="159">
        <v>8.6211107104121236</v>
      </c>
      <c r="Q9" s="159">
        <v>8.6942212981604339</v>
      </c>
    </row>
    <row r="10" spans="1:17" x14ac:dyDescent="0.25">
      <c r="A10" s="129" t="s">
        <v>79</v>
      </c>
      <c r="B10" s="158">
        <v>9.7413559418628903</v>
      </c>
      <c r="C10" s="158">
        <v>10.80690334690151</v>
      </c>
      <c r="D10" s="158">
        <v>10.500923820862383</v>
      </c>
      <c r="E10" s="158">
        <v>10.353002944349843</v>
      </c>
      <c r="F10" s="158">
        <v>10.623800712399369</v>
      </c>
      <c r="G10" s="158">
        <v>10.963710639379812</v>
      </c>
      <c r="H10" s="158">
        <v>10.257491245998928</v>
      </c>
      <c r="I10" s="158">
        <v>10.074597006289117</v>
      </c>
      <c r="J10" s="158">
        <v>8.0861424763915828</v>
      </c>
      <c r="K10" s="158">
        <v>6.4700968327706754</v>
      </c>
      <c r="L10" s="158">
        <v>6.8944418350571226</v>
      </c>
      <c r="M10" s="158">
        <v>7.4123568100555497</v>
      </c>
      <c r="N10" s="158">
        <v>6.9473907604316274</v>
      </c>
      <c r="O10" s="158">
        <v>7.1004127983238083</v>
      </c>
      <c r="P10" s="158">
        <v>6.6505711194607811</v>
      </c>
      <c r="Q10" s="158">
        <v>6.706970715723763</v>
      </c>
    </row>
    <row r="11" spans="1:17" x14ac:dyDescent="0.25">
      <c r="A11" s="92" t="s">
        <v>125</v>
      </c>
      <c r="B11" s="91">
        <v>1.9482711883725781</v>
      </c>
      <c r="C11" s="91">
        <v>2.1613806693803022</v>
      </c>
      <c r="D11" s="91">
        <v>2.1001847641724765</v>
      </c>
      <c r="E11" s="91">
        <v>2.0706005888699686</v>
      </c>
      <c r="F11" s="91">
        <v>2.1247601424798739</v>
      </c>
      <c r="G11" s="91">
        <v>2.1927421278759622</v>
      </c>
      <c r="H11" s="91">
        <v>2.0514982491997853</v>
      </c>
      <c r="I11" s="91">
        <v>2.0149194012578233</v>
      </c>
      <c r="J11" s="91">
        <v>1.6172284952783162</v>
      </c>
      <c r="K11" s="91">
        <v>1.2940193665541351</v>
      </c>
      <c r="L11" s="91">
        <v>1.3788883670114247</v>
      </c>
      <c r="M11" s="91">
        <v>1.4824713620111101</v>
      </c>
      <c r="N11" s="91">
        <v>1.3894781520863255</v>
      </c>
      <c r="O11" s="91">
        <v>1.4200825596647617</v>
      </c>
      <c r="P11" s="91">
        <v>1.3301142238921564</v>
      </c>
      <c r="Q11" s="91">
        <v>1.3413941431447527</v>
      </c>
    </row>
    <row r="12" spans="1:17" x14ac:dyDescent="0.25">
      <c r="A12" s="92" t="s">
        <v>26</v>
      </c>
      <c r="B12" s="91">
        <v>2.9224067825588671</v>
      </c>
      <c r="C12" s="91">
        <v>3.242071004070453</v>
      </c>
      <c r="D12" s="91">
        <v>3.1502771462587149</v>
      </c>
      <c r="E12" s="91">
        <v>3.1059008833049528</v>
      </c>
      <c r="F12" s="91">
        <v>3.1871402137198106</v>
      </c>
      <c r="G12" s="91">
        <v>3.2891131918139429</v>
      </c>
      <c r="H12" s="91">
        <v>3.0772473737996777</v>
      </c>
      <c r="I12" s="91">
        <v>3.0223791018867345</v>
      </c>
      <c r="J12" s="91">
        <v>2.425842742917474</v>
      </c>
      <c r="K12" s="91">
        <v>1.9410290498312026</v>
      </c>
      <c r="L12" s="91">
        <v>1.8869907170273095</v>
      </c>
      <c r="M12" s="91">
        <v>2.223707043016665</v>
      </c>
      <c r="N12" s="91">
        <v>2.084217228129488</v>
      </c>
      <c r="O12" s="91">
        <v>2.1301238394971422</v>
      </c>
      <c r="P12" s="91">
        <v>0</v>
      </c>
      <c r="Q12" s="91">
        <v>0.13946978951454231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4.8706779709314452</v>
      </c>
      <c r="C14" s="157">
        <v>5.4034516734507552</v>
      </c>
      <c r="D14" s="157">
        <v>5.2504619104311914</v>
      </c>
      <c r="E14" s="157">
        <v>5.1765014721749214</v>
      </c>
      <c r="F14" s="157">
        <v>5.3119003561996845</v>
      </c>
      <c r="G14" s="157">
        <v>5.481855319689906</v>
      </c>
      <c r="H14" s="157">
        <v>5.1287456229994639</v>
      </c>
      <c r="I14" s="157">
        <v>5.0372985031445587</v>
      </c>
      <c r="J14" s="157">
        <v>4.0430712381957914</v>
      </c>
      <c r="K14" s="157">
        <v>3.2350484163853377</v>
      </c>
      <c r="L14" s="157">
        <v>3.6285627510183884</v>
      </c>
      <c r="M14" s="157">
        <v>3.7061784050277744</v>
      </c>
      <c r="N14" s="157">
        <v>3.4736953802158141</v>
      </c>
      <c r="O14" s="157">
        <v>3.5502063991619046</v>
      </c>
      <c r="P14" s="157">
        <v>5.3204568955686247</v>
      </c>
      <c r="Q14" s="157">
        <v>5.2261067830644681</v>
      </c>
    </row>
    <row r="15" spans="1:17" x14ac:dyDescent="0.25">
      <c r="A15" s="156" t="s">
        <v>283</v>
      </c>
      <c r="B15" s="204">
        <v>15.774526701442134</v>
      </c>
      <c r="C15" s="204">
        <v>17.500005792109643</v>
      </c>
      <c r="D15" s="204">
        <v>17.004522182599345</v>
      </c>
      <c r="E15" s="204">
        <v>16.764988607379056</v>
      </c>
      <c r="F15" s="204">
        <v>17.2035011356433</v>
      </c>
      <c r="G15" s="204">
        <v>17.75392945909627</v>
      </c>
      <c r="H15" s="204">
        <v>16.610323092133704</v>
      </c>
      <c r="I15" s="204">
        <v>16.314155896821195</v>
      </c>
      <c r="J15" s="204">
        <v>13.094180231865279</v>
      </c>
      <c r="K15" s="204">
        <v>10.477259619561671</v>
      </c>
      <c r="L15" s="204">
        <v>11.164416685697065</v>
      </c>
      <c r="M15" s="204">
        <v>12.003094961180247</v>
      </c>
      <c r="N15" s="204">
        <v>11.250158777672516</v>
      </c>
      <c r="O15" s="204">
        <v>11.497952846285274</v>
      </c>
      <c r="P15" s="204">
        <v>10.769508098244442</v>
      </c>
      <c r="Q15" s="204">
        <v>10.860837985224306</v>
      </c>
    </row>
    <row r="16" spans="1:17" x14ac:dyDescent="0.25">
      <c r="A16" s="152" t="s">
        <v>289</v>
      </c>
      <c r="B16" s="264">
        <v>3.1549053402884253</v>
      </c>
      <c r="C16" s="264">
        <v>3.5000011584219286</v>
      </c>
      <c r="D16" s="264">
        <v>3.4009044365198675</v>
      </c>
      <c r="E16" s="264">
        <v>3.3529977214758113</v>
      </c>
      <c r="F16" s="264">
        <v>3.44070022712866</v>
      </c>
      <c r="G16" s="264">
        <v>3.5507858918192525</v>
      </c>
      <c r="H16" s="264">
        <v>3.3220646184267411</v>
      </c>
      <c r="I16" s="264">
        <v>3.2628311793642384</v>
      </c>
      <c r="J16" s="264">
        <v>2.6188360463730551</v>
      </c>
      <c r="K16" s="264">
        <v>2.0954519239123344</v>
      </c>
      <c r="L16" s="264">
        <v>2.2328833371394126</v>
      </c>
      <c r="M16" s="264">
        <v>2.4006189922360499</v>
      </c>
      <c r="N16" s="264">
        <v>2.2500317555345037</v>
      </c>
      <c r="O16" s="264">
        <v>2.2995905692570546</v>
      </c>
      <c r="P16" s="264">
        <v>2.153901619648888</v>
      </c>
      <c r="Q16" s="264">
        <v>2.1721675970448615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8.2353250013152746E-2</v>
      </c>
      <c r="L17" s="83">
        <v>7.6368080751480785E-2</v>
      </c>
      <c r="M17" s="83">
        <v>0</v>
      </c>
      <c r="N17" s="83">
        <v>9.0734573869748175E-2</v>
      </c>
      <c r="O17" s="83">
        <v>0</v>
      </c>
      <c r="P17" s="83">
        <v>0.36272745228799247</v>
      </c>
      <c r="Q17" s="83">
        <v>0</v>
      </c>
    </row>
    <row r="18" spans="1:17" x14ac:dyDescent="0.25">
      <c r="A18" s="154" t="s">
        <v>30</v>
      </c>
      <c r="B18" s="83">
        <v>2.5284036539316079</v>
      </c>
      <c r="C18" s="83">
        <v>2.1311524993461179</v>
      </c>
      <c r="D18" s="83">
        <v>2.1285035672176993</v>
      </c>
      <c r="E18" s="83">
        <v>2.1310652917040298</v>
      </c>
      <c r="F18" s="83">
        <v>2.397812878157493</v>
      </c>
      <c r="G18" s="83">
        <v>2.5286303761156121</v>
      </c>
      <c r="H18" s="83">
        <v>2.2669820355496979</v>
      </c>
      <c r="I18" s="83">
        <v>2.263559135597748</v>
      </c>
      <c r="J18" s="83">
        <v>1.4649830111750357</v>
      </c>
      <c r="K18" s="83">
        <v>1.0696489676802867</v>
      </c>
      <c r="L18" s="83">
        <v>1.1860220471665577</v>
      </c>
      <c r="M18" s="83">
        <v>1.7299680389878156</v>
      </c>
      <c r="N18" s="83">
        <v>1.7299864788467716</v>
      </c>
      <c r="O18" s="83">
        <v>1.7299870101730297</v>
      </c>
      <c r="P18" s="83">
        <v>1.3864090978461201</v>
      </c>
      <c r="Q18" s="83">
        <v>1.3254476394955008</v>
      </c>
    </row>
    <row r="19" spans="1:17" x14ac:dyDescent="0.25">
      <c r="A19" s="154" t="s">
        <v>125</v>
      </c>
      <c r="B19" s="83">
        <v>0.421214834693518</v>
      </c>
      <c r="C19" s="83">
        <v>1.3118372060467389</v>
      </c>
      <c r="D19" s="83">
        <v>1.1399114805161259</v>
      </c>
      <c r="E19" s="83">
        <v>1.1811752232154187</v>
      </c>
      <c r="F19" s="83">
        <v>0.9422927248709233</v>
      </c>
      <c r="G19" s="83">
        <v>0.93515788331291561</v>
      </c>
      <c r="H19" s="83">
        <v>0.96425738319637011</v>
      </c>
      <c r="I19" s="83">
        <v>0.64878627948947598</v>
      </c>
      <c r="J19" s="83">
        <v>0.5036017052533136</v>
      </c>
      <c r="K19" s="83">
        <v>0.46392535315540229</v>
      </c>
      <c r="L19" s="83">
        <v>0.94030692876198319</v>
      </c>
      <c r="M19" s="83">
        <v>0.65450026220857027</v>
      </c>
      <c r="N19" s="83">
        <v>0.32925682249657306</v>
      </c>
      <c r="O19" s="83">
        <v>0.21100650647979885</v>
      </c>
      <c r="P19" s="83">
        <v>0.20081908755915162</v>
      </c>
      <c r="Q19" s="83">
        <v>0.84671995754936069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6.0820968837617756E-2</v>
      </c>
      <c r="L20" s="83">
        <v>3.018628045939074E-2</v>
      </c>
      <c r="M20" s="83">
        <v>0</v>
      </c>
      <c r="N20" s="83">
        <v>1.9828230159662577E-2</v>
      </c>
      <c r="O20" s="83">
        <v>0</v>
      </c>
      <c r="P20" s="83">
        <v>0.20394598195562377</v>
      </c>
      <c r="Q20" s="83">
        <v>0</v>
      </c>
    </row>
    <row r="21" spans="1:17" x14ac:dyDescent="0.25">
      <c r="A21" s="154" t="s">
        <v>26</v>
      </c>
      <c r="B21" s="83">
        <v>0.20528685166329957</v>
      </c>
      <c r="C21" s="83">
        <v>5.701145302907161E-2</v>
      </c>
      <c r="D21" s="83">
        <v>0.13248938878604255</v>
      </c>
      <c r="E21" s="83">
        <v>4.0757206556362648E-2</v>
      </c>
      <c r="F21" s="83">
        <v>0.10059462410024352</v>
      </c>
      <c r="G21" s="83">
        <v>8.6997632390724666E-2</v>
      </c>
      <c r="H21" s="83">
        <v>9.0825199680672875E-2</v>
      </c>
      <c r="I21" s="83">
        <v>0.35048576427701467</v>
      </c>
      <c r="J21" s="83">
        <v>0.6502513299447058</v>
      </c>
      <c r="K21" s="83">
        <v>0.41870338422587483</v>
      </c>
      <c r="L21" s="83">
        <v>0</v>
      </c>
      <c r="M21" s="83">
        <v>1.6150691039663965E-2</v>
      </c>
      <c r="N21" s="83">
        <v>8.022565016174843E-2</v>
      </c>
      <c r="O21" s="83">
        <v>0.35859705260422603</v>
      </c>
      <c r="P21" s="83">
        <v>0</v>
      </c>
      <c r="Q21" s="83">
        <v>7.6098921786293039E-19</v>
      </c>
    </row>
    <row r="22" spans="1:17" x14ac:dyDescent="0.25">
      <c r="A22" s="152" t="s">
        <v>288</v>
      </c>
      <c r="B22" s="264">
        <v>12.61962136115371</v>
      </c>
      <c r="C22" s="264">
        <v>14.000004633687716</v>
      </c>
      <c r="D22" s="264">
        <v>13.603617746079477</v>
      </c>
      <c r="E22" s="264">
        <v>13.411990885903245</v>
      </c>
      <c r="F22" s="264">
        <v>13.762800908514642</v>
      </c>
      <c r="G22" s="264">
        <v>14.203143567277017</v>
      </c>
      <c r="H22" s="264">
        <v>13.288258473706964</v>
      </c>
      <c r="I22" s="264">
        <v>13.051324717456957</v>
      </c>
      <c r="J22" s="264">
        <v>10.475344185492224</v>
      </c>
      <c r="K22" s="264">
        <v>8.3818076956493375</v>
      </c>
      <c r="L22" s="264">
        <v>8.931533348557652</v>
      </c>
      <c r="M22" s="264">
        <v>9.6024759689441979</v>
      </c>
      <c r="N22" s="264">
        <v>9.0001270221380114</v>
      </c>
      <c r="O22" s="264">
        <v>9.1983622770282203</v>
      </c>
      <c r="P22" s="264">
        <v>8.615606478595554</v>
      </c>
      <c r="Q22" s="264">
        <v>8.6886703881794443</v>
      </c>
    </row>
    <row r="23" spans="1:17" x14ac:dyDescent="0.25">
      <c r="A23" s="156" t="s">
        <v>282</v>
      </c>
      <c r="B23" s="204">
        <v>15.774526701442136</v>
      </c>
      <c r="C23" s="204">
        <v>17.500005792109643</v>
      </c>
      <c r="D23" s="204">
        <v>17.004522182599345</v>
      </c>
      <c r="E23" s="204">
        <v>16.764988607379056</v>
      </c>
      <c r="F23" s="204">
        <v>17.2035011356433</v>
      </c>
      <c r="G23" s="204">
        <v>17.75392945909627</v>
      </c>
      <c r="H23" s="204">
        <v>16.610323092133704</v>
      </c>
      <c r="I23" s="204">
        <v>16.314155896821195</v>
      </c>
      <c r="J23" s="204">
        <v>13.094180231865279</v>
      </c>
      <c r="K23" s="204">
        <v>10.477259619561671</v>
      </c>
      <c r="L23" s="204">
        <v>11.164416685697065</v>
      </c>
      <c r="M23" s="204">
        <v>12.003094961180247</v>
      </c>
      <c r="N23" s="204">
        <v>11.250158777672514</v>
      </c>
      <c r="O23" s="204">
        <v>11.497952846285274</v>
      </c>
      <c r="P23" s="204">
        <v>10.769508098244442</v>
      </c>
      <c r="Q23" s="204">
        <v>10.860837985224306</v>
      </c>
    </row>
    <row r="24" spans="1:17" x14ac:dyDescent="0.25">
      <c r="A24" s="152" t="s">
        <v>287</v>
      </c>
      <c r="B24" s="151">
        <v>0</v>
      </c>
      <c r="C24" s="151">
        <v>0</v>
      </c>
      <c r="D24" s="151">
        <v>0</v>
      </c>
      <c r="E24" s="151">
        <v>0</v>
      </c>
      <c r="F24" s="151">
        <v>0</v>
      </c>
      <c r="G24" s="151">
        <v>0</v>
      </c>
      <c r="H24" s="151">
        <v>0</v>
      </c>
      <c r="I24" s="151">
        <v>0</v>
      </c>
      <c r="J24" s="151">
        <v>0</v>
      </c>
      <c r="K24" s="151">
        <v>0</v>
      </c>
      <c r="L24" s="151">
        <v>0</v>
      </c>
      <c r="M24" s="151">
        <v>0</v>
      </c>
      <c r="N24" s="151">
        <v>0</v>
      </c>
      <c r="O24" s="151">
        <v>0</v>
      </c>
      <c r="P24" s="151">
        <v>0</v>
      </c>
      <c r="Q24" s="151">
        <v>0</v>
      </c>
    </row>
    <row r="25" spans="1:17" x14ac:dyDescent="0.25">
      <c r="A25" s="152" t="s">
        <v>286</v>
      </c>
      <c r="B25" s="151">
        <v>15.774526701442136</v>
      </c>
      <c r="C25" s="151">
        <v>17.500005792109643</v>
      </c>
      <c r="D25" s="151">
        <v>17.004522182599345</v>
      </c>
      <c r="E25" s="151">
        <v>16.764988607379056</v>
      </c>
      <c r="F25" s="151">
        <v>17.2035011356433</v>
      </c>
      <c r="G25" s="151">
        <v>17.75392945909627</v>
      </c>
      <c r="H25" s="151">
        <v>16.610323092133704</v>
      </c>
      <c r="I25" s="151">
        <v>16.314155896821195</v>
      </c>
      <c r="J25" s="151">
        <v>13.094180231865279</v>
      </c>
      <c r="K25" s="151">
        <v>10.477259619561671</v>
      </c>
      <c r="L25" s="151">
        <v>11.164416685697065</v>
      </c>
      <c r="M25" s="151">
        <v>12.003094961180247</v>
      </c>
      <c r="N25" s="151">
        <v>11.250158777672514</v>
      </c>
      <c r="O25" s="151">
        <v>11.497952846285274</v>
      </c>
      <c r="P25" s="151">
        <v>10.769508098244442</v>
      </c>
      <c r="Q25" s="151">
        <v>10.860837985224306</v>
      </c>
    </row>
    <row r="26" spans="1:17" x14ac:dyDescent="0.25">
      <c r="A26" s="156" t="s">
        <v>281</v>
      </c>
      <c r="B26" s="204">
        <v>69.407917486345397</v>
      </c>
      <c r="C26" s="204">
        <v>77.000025485282436</v>
      </c>
      <c r="D26" s="204">
        <v>74.819897603437099</v>
      </c>
      <c r="E26" s="204">
        <v>73.765949872467843</v>
      </c>
      <c r="F26" s="204">
        <v>75.695404996830504</v>
      </c>
      <c r="G26" s="204">
        <v>78.117289620023584</v>
      </c>
      <c r="H26" s="204">
        <v>73.085421605388291</v>
      </c>
      <c r="I26" s="204">
        <v>71.782285946013246</v>
      </c>
      <c r="J26" s="204">
        <v>57.614393020207217</v>
      </c>
      <c r="K26" s="204">
        <v>46.099942326071357</v>
      </c>
      <c r="L26" s="204">
        <v>49.123433417067076</v>
      </c>
      <c r="M26" s="204">
        <v>52.813617829193085</v>
      </c>
      <c r="N26" s="204">
        <v>49.500698621759064</v>
      </c>
      <c r="O26" s="204">
        <v>50.590992523655203</v>
      </c>
      <c r="P26" s="204">
        <v>47.385835632275544</v>
      </c>
      <c r="Q26" s="204">
        <v>47.787687134986939</v>
      </c>
    </row>
    <row r="27" spans="1:17" x14ac:dyDescent="0.25">
      <c r="A27" s="152" t="s">
        <v>285</v>
      </c>
      <c r="B27" s="264">
        <v>22.892489023606732</v>
      </c>
      <c r="C27" s="264">
        <v>25.396558520662214</v>
      </c>
      <c r="D27" s="264">
        <v>24.677497130943649</v>
      </c>
      <c r="E27" s="264">
        <v>24.329878476812219</v>
      </c>
      <c r="F27" s="264">
        <v>24.96626164253254</v>
      </c>
      <c r="G27" s="264">
        <v>25.765060528319545</v>
      </c>
      <c r="H27" s="264">
        <v>24.105423019155872</v>
      </c>
      <c r="I27" s="264">
        <v>23.675615875260778</v>
      </c>
      <c r="J27" s="264">
        <v>19.002685969887096</v>
      </c>
      <c r="K27" s="264">
        <v>15.2049285140432</v>
      </c>
      <c r="L27" s="264">
        <v>16.383494282788103</v>
      </c>
      <c r="M27" s="264">
        <v>17.419268726649463</v>
      </c>
      <c r="N27" s="264">
        <v>16.326584068487769</v>
      </c>
      <c r="O27" s="264">
        <v>16.686190610300155</v>
      </c>
      <c r="P27" s="264">
        <v>16.624220029018055</v>
      </c>
      <c r="Q27" s="264">
        <v>17.63421092133548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0.59756812602563958</v>
      </c>
      <c r="L28" s="83">
        <v>0.56034096970882952</v>
      </c>
      <c r="M28" s="83">
        <v>0</v>
      </c>
      <c r="N28" s="83">
        <v>0.65838432926958779</v>
      </c>
      <c r="O28" s="83">
        <v>0</v>
      </c>
      <c r="P28" s="83">
        <v>2.7995990728600257</v>
      </c>
      <c r="Q28" s="83">
        <v>0</v>
      </c>
    </row>
    <row r="29" spans="1:17" x14ac:dyDescent="0.25">
      <c r="A29" s="154" t="s">
        <v>30</v>
      </c>
      <c r="B29" s="83">
        <v>18.346494316556861</v>
      </c>
      <c r="C29" s="83">
        <v>15.463977500653883</v>
      </c>
      <c r="D29" s="83">
        <v>15.444756432782302</v>
      </c>
      <c r="E29" s="83">
        <v>15.463344708295971</v>
      </c>
      <c r="F29" s="83">
        <v>17.398907121842509</v>
      </c>
      <c r="G29" s="83">
        <v>18.348139448359209</v>
      </c>
      <c r="H29" s="83">
        <v>16.449577964450302</v>
      </c>
      <c r="I29" s="83">
        <v>16.424740864402253</v>
      </c>
      <c r="J29" s="83">
        <v>10.630146988824963</v>
      </c>
      <c r="K29" s="83">
        <v>7.7615410323197125</v>
      </c>
      <c r="L29" s="83">
        <v>8.7022842196079928</v>
      </c>
      <c r="M29" s="83">
        <v>12.552919999843292</v>
      </c>
      <c r="N29" s="83">
        <v>12.553053802358136</v>
      </c>
      <c r="O29" s="83">
        <v>12.553057657744997</v>
      </c>
      <c r="P29" s="83">
        <v>10.70056760372529</v>
      </c>
      <c r="Q29" s="83">
        <v>10.760322210794479</v>
      </c>
    </row>
    <row r="30" spans="1:17" x14ac:dyDescent="0.25">
      <c r="A30" s="154" t="s">
        <v>125</v>
      </c>
      <c r="B30" s="83">
        <v>3.0564010452751464</v>
      </c>
      <c r="C30" s="83">
        <v>9.5188969560140144</v>
      </c>
      <c r="D30" s="83">
        <v>8.2713768690166152</v>
      </c>
      <c r="E30" s="83">
        <v>8.5707930717005709</v>
      </c>
      <c r="F30" s="83">
        <v>6.8374241171876138</v>
      </c>
      <c r="G30" s="83">
        <v>6.785652585418954</v>
      </c>
      <c r="H30" s="83">
        <v>6.9968031303077325</v>
      </c>
      <c r="I30" s="83">
        <v>4.707695217417097</v>
      </c>
      <c r="J30" s="83">
        <v>3.6542131272715568</v>
      </c>
      <c r="K30" s="83">
        <v>3.3663152802904621</v>
      </c>
      <c r="L30" s="83">
        <v>6.8993811432953223</v>
      </c>
      <c r="M30" s="83">
        <v>4.7491567741261065</v>
      </c>
      <c r="N30" s="83">
        <v>2.3891392552086232</v>
      </c>
      <c r="O30" s="83">
        <v>1.5310963761140226</v>
      </c>
      <c r="P30" s="83">
        <v>1.5499596950738113</v>
      </c>
      <c r="Q30" s="83">
        <v>6.873888710541002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0.4413265094644645</v>
      </c>
      <c r="L31" s="83">
        <v>0.22148795017596049</v>
      </c>
      <c r="M31" s="83">
        <v>0</v>
      </c>
      <c r="N31" s="83">
        <v>0.14387675455458321</v>
      </c>
      <c r="O31" s="83">
        <v>0</v>
      </c>
      <c r="P31" s="83">
        <v>1.5740936573589273</v>
      </c>
      <c r="Q31" s="83">
        <v>0</v>
      </c>
    </row>
    <row r="32" spans="1:17" x14ac:dyDescent="0.25">
      <c r="A32" s="154" t="s">
        <v>26</v>
      </c>
      <c r="B32" s="83">
        <v>1.4895936617747245</v>
      </c>
      <c r="C32" s="83">
        <v>0.41368406399431745</v>
      </c>
      <c r="D32" s="83">
        <v>0.96136382914473062</v>
      </c>
      <c r="E32" s="83">
        <v>0.29574069681567811</v>
      </c>
      <c r="F32" s="83">
        <v>0.72993040350241944</v>
      </c>
      <c r="G32" s="83">
        <v>0.6312684945413809</v>
      </c>
      <c r="H32" s="83">
        <v>0.6590419243978356</v>
      </c>
      <c r="I32" s="83">
        <v>2.543179793441428</v>
      </c>
      <c r="J32" s="83">
        <v>4.7183258537905779</v>
      </c>
      <c r="K32" s="83">
        <v>3.0381775659429229</v>
      </c>
      <c r="L32" s="83">
        <v>0</v>
      </c>
      <c r="M32" s="83">
        <v>0.11719195268006657</v>
      </c>
      <c r="N32" s="83">
        <v>0.58212992709683986</v>
      </c>
      <c r="O32" s="83">
        <v>2.6020365764411353</v>
      </c>
      <c r="P32" s="83">
        <v>0</v>
      </c>
      <c r="Q32" s="83">
        <v>6.1779046860442982E-18</v>
      </c>
    </row>
    <row r="33" spans="1:17" x14ac:dyDescent="0.25">
      <c r="A33" s="152" t="s">
        <v>284</v>
      </c>
      <c r="B33" s="264">
        <v>46.515428462738662</v>
      </c>
      <c r="C33" s="264">
        <v>51.603466964620218</v>
      </c>
      <c r="D33" s="264">
        <v>50.142400472493449</v>
      </c>
      <c r="E33" s="264">
        <v>49.436071395655624</v>
      </c>
      <c r="F33" s="264">
        <v>50.729143354297968</v>
      </c>
      <c r="G33" s="264">
        <v>52.352229091704039</v>
      </c>
      <c r="H33" s="264">
        <v>48.979998586232426</v>
      </c>
      <c r="I33" s="264">
        <v>48.106670070752472</v>
      </c>
      <c r="J33" s="264">
        <v>38.611707050320121</v>
      </c>
      <c r="K33" s="264">
        <v>30.895013812028154</v>
      </c>
      <c r="L33" s="264">
        <v>32.73993913427897</v>
      </c>
      <c r="M33" s="264">
        <v>35.394349102543622</v>
      </c>
      <c r="N33" s="264">
        <v>33.174114553271295</v>
      </c>
      <c r="O33" s="264">
        <v>33.904801913355044</v>
      </c>
      <c r="P33" s="264">
        <v>30.761615603257489</v>
      </c>
      <c r="Q33" s="264">
        <v>30.153476213651459</v>
      </c>
    </row>
    <row r="34" spans="1:17" x14ac:dyDescent="0.25">
      <c r="A34" s="156" t="s">
        <v>280</v>
      </c>
      <c r="B34" s="204">
        <v>34.192700400280813</v>
      </c>
      <c r="C34" s="204">
        <v>42.503298647465101</v>
      </c>
      <c r="D34" s="204">
        <v>41.305916522105292</v>
      </c>
      <c r="E34" s="204">
        <v>55.539172329537053</v>
      </c>
      <c r="F34" s="204">
        <v>58.281467774139117</v>
      </c>
      <c r="G34" s="204">
        <v>52.313772431698112</v>
      </c>
      <c r="H34" s="204">
        <v>46.315566739417932</v>
      </c>
      <c r="I34" s="204">
        <v>37.799354442230424</v>
      </c>
      <c r="J34" s="204">
        <v>22.732546745544063</v>
      </c>
      <c r="K34" s="204">
        <v>13.948241145659125</v>
      </c>
      <c r="L34" s="204">
        <v>12.057068328082806</v>
      </c>
      <c r="M34" s="204">
        <v>14.045413172008182</v>
      </c>
      <c r="N34" s="204">
        <v>7.8046746902314226</v>
      </c>
      <c r="O34" s="204">
        <v>10.543788980138174</v>
      </c>
      <c r="P34" s="204">
        <v>0.36263691696416345</v>
      </c>
      <c r="Q34" s="204">
        <v>3.2902449720905906</v>
      </c>
    </row>
    <row r="35" spans="1:17" x14ac:dyDescent="0.25">
      <c r="A35" s="88" t="s">
        <v>33</v>
      </c>
      <c r="B35" s="87">
        <v>11.560520156016549</v>
      </c>
      <c r="C35" s="87">
        <v>10.20063</v>
      </c>
      <c r="D35" s="87">
        <v>8.8032400000000006</v>
      </c>
      <c r="E35" s="87">
        <v>8.2011000000000003</v>
      </c>
      <c r="F35" s="87">
        <v>8.80124</v>
      </c>
      <c r="G35" s="87">
        <v>9.5303549731196888</v>
      </c>
      <c r="H35" s="87">
        <v>11.596869999999999</v>
      </c>
      <c r="I35" s="87">
        <v>11.59787</v>
      </c>
      <c r="J35" s="87">
        <v>10.199760000000001</v>
      </c>
      <c r="K35" s="87">
        <v>6.8168986239612073</v>
      </c>
      <c r="L35" s="87">
        <v>7.5317925712158837</v>
      </c>
      <c r="M35" s="87">
        <v>7.499595815615371</v>
      </c>
      <c r="N35" s="87">
        <v>6.0575890196710818</v>
      </c>
      <c r="O35" s="87">
        <v>6.1146457021731617</v>
      </c>
      <c r="P35" s="87">
        <v>0.22968960581023481</v>
      </c>
      <c r="Q35" s="87">
        <v>0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88" t="s">
        <v>125</v>
      </c>
      <c r="B38" s="87">
        <v>6.87578315530524</v>
      </c>
      <c r="C38" s="87">
        <v>11.619295168558942</v>
      </c>
      <c r="D38" s="87">
        <v>8.9690268862947828</v>
      </c>
      <c r="E38" s="87">
        <v>17.881891116214042</v>
      </c>
      <c r="F38" s="87">
        <v>19.797533015461589</v>
      </c>
      <c r="G38" s="87">
        <v>19.799584279283685</v>
      </c>
      <c r="H38" s="87">
        <v>8.4156512372961121</v>
      </c>
      <c r="I38" s="87">
        <v>5.9269391018356021</v>
      </c>
      <c r="J38" s="87">
        <v>2.4315066721968139</v>
      </c>
      <c r="K38" s="87">
        <v>0</v>
      </c>
      <c r="L38" s="87">
        <v>1.4681327292804093E-15</v>
      </c>
      <c r="M38" s="87">
        <v>1.3075983916483112</v>
      </c>
      <c r="N38" s="87">
        <v>0</v>
      </c>
      <c r="O38" s="87">
        <v>0.94536436318383443</v>
      </c>
      <c r="P38" s="87">
        <v>0</v>
      </c>
      <c r="Q38" s="87">
        <v>3.2386492864005207</v>
      </c>
    </row>
    <row r="39" spans="1:17" x14ac:dyDescent="0.25">
      <c r="A39" s="88" t="s">
        <v>29</v>
      </c>
      <c r="B39" s="87">
        <v>9.5537155047494515</v>
      </c>
      <c r="C39" s="87">
        <v>17.197849999999999</v>
      </c>
      <c r="D39" s="87">
        <v>20.072959999999998</v>
      </c>
      <c r="E39" s="87">
        <v>23.900510000000001</v>
      </c>
      <c r="F39" s="87">
        <v>21.00113</v>
      </c>
      <c r="G39" s="87">
        <v>14.331905256375252</v>
      </c>
      <c r="H39" s="87">
        <v>22.931170000000002</v>
      </c>
      <c r="I39" s="87">
        <v>15.29311</v>
      </c>
      <c r="J39" s="87">
        <v>6.6986600000000021</v>
      </c>
      <c r="K39" s="87">
        <v>7.1313425216979178</v>
      </c>
      <c r="L39" s="87">
        <v>4.5252757568669209</v>
      </c>
      <c r="M39" s="87">
        <v>4.7769193384060848</v>
      </c>
      <c r="N39" s="87">
        <v>1.7470856705603408</v>
      </c>
      <c r="O39" s="87">
        <v>1.9107683287922042</v>
      </c>
      <c r="P39" s="87">
        <v>0.1329473111539286</v>
      </c>
      <c r="Q39" s="87">
        <v>0</v>
      </c>
    </row>
    <row r="40" spans="1:17" x14ac:dyDescent="0.25">
      <c r="A40" s="88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88" t="s">
        <v>26</v>
      </c>
      <c r="B41" s="87">
        <v>6.2026815842095724</v>
      </c>
      <c r="C41" s="87">
        <v>3.485523478906158</v>
      </c>
      <c r="D41" s="87">
        <v>3.4606896358105121</v>
      </c>
      <c r="E41" s="87">
        <v>5.5556712133230066</v>
      </c>
      <c r="F41" s="87">
        <v>8.681564758677526</v>
      </c>
      <c r="G41" s="87">
        <v>8.6519279229194801</v>
      </c>
      <c r="H41" s="87">
        <v>3.3718755021218145</v>
      </c>
      <c r="I41" s="87">
        <v>4.9814353403948228</v>
      </c>
      <c r="J41" s="87">
        <v>3.4026200733472418</v>
      </c>
      <c r="K41" s="87">
        <v>0</v>
      </c>
      <c r="L41" s="87">
        <v>3.0822411011984104E-16</v>
      </c>
      <c r="M41" s="87">
        <v>0.46129962633841359</v>
      </c>
      <c r="N41" s="87">
        <v>0</v>
      </c>
      <c r="O41" s="87">
        <v>1.5730105859889747</v>
      </c>
      <c r="P41" s="87">
        <v>0</v>
      </c>
      <c r="Q41" s="87">
        <v>5.1595685690069802E-2</v>
      </c>
    </row>
    <row r="42" spans="1:17" x14ac:dyDescent="0.25">
      <c r="A42" s="88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88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88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6" t="s">
        <v>279</v>
      </c>
      <c r="B45" s="204">
        <v>28.394148062595846</v>
      </c>
      <c r="C45" s="204">
        <v>31.500010425797356</v>
      </c>
      <c r="D45" s="204">
        <v>30.608139928678817</v>
      </c>
      <c r="E45" s="204">
        <v>30.176979493282303</v>
      </c>
      <c r="F45" s="204">
        <v>30.966302044157938</v>
      </c>
      <c r="G45" s="204">
        <v>31.957073026373283</v>
      </c>
      <c r="H45" s="204">
        <v>29.898581565840665</v>
      </c>
      <c r="I45" s="204">
        <v>29.365480614278152</v>
      </c>
      <c r="J45" s="204">
        <v>23.569524417357499</v>
      </c>
      <c r="K45" s="204">
        <v>18.859067315211007</v>
      </c>
      <c r="L45" s="204">
        <v>20.095950034254717</v>
      </c>
      <c r="M45" s="204">
        <v>21.605570930124443</v>
      </c>
      <c r="N45" s="204">
        <v>20.250285799810523</v>
      </c>
      <c r="O45" s="204">
        <v>20.696315123313493</v>
      </c>
      <c r="P45" s="204">
        <v>19.385114576839996</v>
      </c>
      <c r="Q45" s="204">
        <v>19.54950837340375</v>
      </c>
    </row>
    <row r="46" spans="1:17" x14ac:dyDescent="0.25">
      <c r="A46" s="72" t="s">
        <v>278</v>
      </c>
      <c r="B46" s="306">
        <v>44.995423640958698</v>
      </c>
      <c r="C46" s="306">
        <v>45.34673042892527</v>
      </c>
      <c r="D46" s="306">
        <v>44.056784834543414</v>
      </c>
      <c r="E46" s="306">
        <v>28.621070479505811</v>
      </c>
      <c r="F46" s="306">
        <v>28.080107926790234</v>
      </c>
      <c r="G46" s="306">
        <v>36.810953452965123</v>
      </c>
      <c r="H46" s="306">
        <v>37.068255183093235</v>
      </c>
      <c r="I46" s="306">
        <v>44.097708159811944</v>
      </c>
      <c r="J46" s="306">
        <v>43.000238018419623</v>
      </c>
      <c r="K46" s="306">
        <v>38.647602144540457</v>
      </c>
      <c r="L46" s="306">
        <v>43.988303434116446</v>
      </c>
      <c r="M46" s="306">
        <v>46.210123533116629</v>
      </c>
      <c r="N46" s="306">
        <v>48.671122373684611</v>
      </c>
      <c r="O46" s="306">
        <v>47.175934308213911</v>
      </c>
      <c r="P46" s="306">
        <v>53.700293736222925</v>
      </c>
      <c r="Q46" s="306">
        <v>51.231161713735411</v>
      </c>
    </row>
    <row r="48" spans="1:17" ht="12.75" x14ac:dyDescent="0.25">
      <c r="A48" s="98" t="str">
        <f>FBT_fec!$A$81</f>
        <v>Market shares of energy uses (%)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7</v>
      </c>
      <c r="B50" s="77">
        <f t="shared" ref="B50:Q50" si="0">SUM(B$51:B$55,B$57:B$58,B$60:B$61,B$63:B$64,B$65:B$67)</f>
        <v>0.99999999999999978</v>
      </c>
      <c r="C50" s="77">
        <f t="shared" si="0"/>
        <v>0.99999999999999967</v>
      </c>
      <c r="D50" s="77">
        <f t="shared" si="0"/>
        <v>1.0000000000000002</v>
      </c>
      <c r="E50" s="77">
        <f t="shared" si="0"/>
        <v>0.99999999999999989</v>
      </c>
      <c r="F50" s="77">
        <f t="shared" si="0"/>
        <v>1</v>
      </c>
      <c r="G50" s="77">
        <f t="shared" si="0"/>
        <v>1</v>
      </c>
      <c r="H50" s="77">
        <f t="shared" si="0"/>
        <v>1.0000000000000004</v>
      </c>
      <c r="I50" s="77">
        <f t="shared" si="0"/>
        <v>1.0000000000000002</v>
      </c>
      <c r="J50" s="77">
        <f t="shared" si="0"/>
        <v>1.0000000000000002</v>
      </c>
      <c r="K50" s="77">
        <f t="shared" si="0"/>
        <v>1.0000000000000002</v>
      </c>
      <c r="L50" s="77">
        <f t="shared" si="0"/>
        <v>0.99999999999999989</v>
      </c>
      <c r="M50" s="77">
        <f t="shared" si="0"/>
        <v>0.99999999999999989</v>
      </c>
      <c r="N50" s="77">
        <f t="shared" si="0"/>
        <v>0.99999999999999978</v>
      </c>
      <c r="O50" s="77">
        <f t="shared" si="0"/>
        <v>0.99999999999999978</v>
      </c>
      <c r="P50" s="77">
        <f t="shared" si="0"/>
        <v>1</v>
      </c>
      <c r="Q50" s="77">
        <f t="shared" si="0"/>
        <v>1</v>
      </c>
    </row>
    <row r="51" spans="1:17" x14ac:dyDescent="0.25">
      <c r="A51" s="132" t="s">
        <v>83</v>
      </c>
      <c r="B51" s="203">
        <f t="shared" ref="B51:Q51" si="1">IF(B$6=0,0,B$6/B$5)</f>
        <v>4.1720679145154704E-2</v>
      </c>
      <c r="C51" s="203">
        <f t="shared" si="1"/>
        <v>4.1720679145154697E-2</v>
      </c>
      <c r="D51" s="203">
        <f t="shared" si="1"/>
        <v>4.1720679145154718E-2</v>
      </c>
      <c r="E51" s="203">
        <f t="shared" si="1"/>
        <v>4.1720679145154704E-2</v>
      </c>
      <c r="F51" s="203">
        <f t="shared" si="1"/>
        <v>4.1720679145154711E-2</v>
      </c>
      <c r="G51" s="203">
        <f t="shared" si="1"/>
        <v>4.1720679145154711E-2</v>
      </c>
      <c r="H51" s="203">
        <f t="shared" si="1"/>
        <v>4.1720679145154718E-2</v>
      </c>
      <c r="I51" s="203">
        <f t="shared" si="1"/>
        <v>4.1720679145154718E-2</v>
      </c>
      <c r="J51" s="203">
        <f t="shared" si="1"/>
        <v>4.1720679145154718E-2</v>
      </c>
      <c r="K51" s="203">
        <f t="shared" si="1"/>
        <v>4.1720679145154718E-2</v>
      </c>
      <c r="L51" s="203">
        <f t="shared" si="1"/>
        <v>4.1720679145154711E-2</v>
      </c>
      <c r="M51" s="203">
        <f t="shared" si="1"/>
        <v>4.1720679145154711E-2</v>
      </c>
      <c r="N51" s="203">
        <f t="shared" si="1"/>
        <v>4.1720679145154697E-2</v>
      </c>
      <c r="O51" s="203">
        <f t="shared" si="1"/>
        <v>4.1720679145154704E-2</v>
      </c>
      <c r="P51" s="203">
        <f t="shared" si="1"/>
        <v>4.1720679145154711E-2</v>
      </c>
      <c r="Q51" s="203">
        <f t="shared" si="1"/>
        <v>4.1720679145154711E-2</v>
      </c>
    </row>
    <row r="52" spans="1:17" x14ac:dyDescent="0.25">
      <c r="A52" s="76" t="s">
        <v>82</v>
      </c>
      <c r="B52" s="202">
        <f t="shared" ref="B52:Q52" si="2">IF(B$7=0,0,B$7/B$5)</f>
        <v>5.215084893144338E-2</v>
      </c>
      <c r="C52" s="202">
        <f t="shared" si="2"/>
        <v>5.2150848931443373E-2</v>
      </c>
      <c r="D52" s="202">
        <f t="shared" si="2"/>
        <v>5.2150848931443394E-2</v>
      </c>
      <c r="E52" s="202">
        <f t="shared" si="2"/>
        <v>5.215084893144338E-2</v>
      </c>
      <c r="F52" s="202">
        <f t="shared" si="2"/>
        <v>5.2150848931443387E-2</v>
      </c>
      <c r="G52" s="202">
        <f t="shared" si="2"/>
        <v>5.2150848931443387E-2</v>
      </c>
      <c r="H52" s="202">
        <f t="shared" si="2"/>
        <v>5.2150848931443394E-2</v>
      </c>
      <c r="I52" s="202">
        <f t="shared" si="2"/>
        <v>5.2150848931443394E-2</v>
      </c>
      <c r="J52" s="202">
        <f t="shared" si="2"/>
        <v>5.2150848931443394E-2</v>
      </c>
      <c r="K52" s="202">
        <f t="shared" si="2"/>
        <v>5.2150848931443394E-2</v>
      </c>
      <c r="L52" s="202">
        <f t="shared" si="2"/>
        <v>5.215084893144338E-2</v>
      </c>
      <c r="M52" s="202">
        <f t="shared" si="2"/>
        <v>5.2150848931443387E-2</v>
      </c>
      <c r="N52" s="202">
        <f t="shared" si="2"/>
        <v>5.2150848931443373E-2</v>
      </c>
      <c r="O52" s="202">
        <f t="shared" si="2"/>
        <v>5.2150848931443367E-2</v>
      </c>
      <c r="P52" s="202">
        <f t="shared" si="2"/>
        <v>5.2150848931443394E-2</v>
      </c>
      <c r="Q52" s="202">
        <f t="shared" si="2"/>
        <v>5.2150848931443387E-2</v>
      </c>
    </row>
    <row r="53" spans="1:17" x14ac:dyDescent="0.25">
      <c r="A53" s="76" t="s">
        <v>81</v>
      </c>
      <c r="B53" s="202">
        <f t="shared" ref="B53:Q53" si="3">IF(B$8=0,0,B$8/B$5)</f>
        <v>7.1707417280734639E-2</v>
      </c>
      <c r="C53" s="202">
        <f t="shared" si="3"/>
        <v>7.1707417280734639E-2</v>
      </c>
      <c r="D53" s="202">
        <f t="shared" si="3"/>
        <v>7.1707417280734667E-2</v>
      </c>
      <c r="E53" s="202">
        <f t="shared" si="3"/>
        <v>7.1707417280734639E-2</v>
      </c>
      <c r="F53" s="202">
        <f t="shared" si="3"/>
        <v>7.1707417280734653E-2</v>
      </c>
      <c r="G53" s="202">
        <f t="shared" si="3"/>
        <v>7.1707417280734653E-2</v>
      </c>
      <c r="H53" s="202">
        <f t="shared" si="3"/>
        <v>7.1707417280734667E-2</v>
      </c>
      <c r="I53" s="202">
        <f t="shared" si="3"/>
        <v>7.1707417280734667E-2</v>
      </c>
      <c r="J53" s="202">
        <f t="shared" si="3"/>
        <v>7.1707417280734667E-2</v>
      </c>
      <c r="K53" s="202">
        <f t="shared" si="3"/>
        <v>7.1707417280734667E-2</v>
      </c>
      <c r="L53" s="202">
        <f t="shared" si="3"/>
        <v>7.1707417280734639E-2</v>
      </c>
      <c r="M53" s="202">
        <f t="shared" si="3"/>
        <v>7.1707417280734653E-2</v>
      </c>
      <c r="N53" s="202">
        <f t="shared" si="3"/>
        <v>7.1707417280734639E-2</v>
      </c>
      <c r="O53" s="202">
        <f t="shared" si="3"/>
        <v>7.1707417280734639E-2</v>
      </c>
      <c r="P53" s="202">
        <f t="shared" si="3"/>
        <v>7.1707417280734653E-2</v>
      </c>
      <c r="Q53" s="202">
        <f t="shared" si="3"/>
        <v>7.1707417280734653E-2</v>
      </c>
    </row>
    <row r="54" spans="1:17" x14ac:dyDescent="0.25">
      <c r="A54" s="76" t="s">
        <v>80</v>
      </c>
      <c r="B54" s="202">
        <f t="shared" ref="B54:Q54" si="4">IF(B$9=0,0,B$9/B$5)</f>
        <v>4.5631992815012949E-2</v>
      </c>
      <c r="C54" s="202">
        <f t="shared" si="4"/>
        <v>4.5631992815012956E-2</v>
      </c>
      <c r="D54" s="202">
        <f t="shared" si="4"/>
        <v>4.563199281501297E-2</v>
      </c>
      <c r="E54" s="202">
        <f t="shared" si="4"/>
        <v>4.5631992815012956E-2</v>
      </c>
      <c r="F54" s="202">
        <f t="shared" si="4"/>
        <v>4.5631992815012963E-2</v>
      </c>
      <c r="G54" s="202">
        <f t="shared" si="4"/>
        <v>4.5631992815012963E-2</v>
      </c>
      <c r="H54" s="202">
        <f t="shared" si="4"/>
        <v>4.563199281501297E-2</v>
      </c>
      <c r="I54" s="202">
        <f t="shared" si="4"/>
        <v>4.5631992815012977E-2</v>
      </c>
      <c r="J54" s="202">
        <f t="shared" si="4"/>
        <v>4.563199281501297E-2</v>
      </c>
      <c r="K54" s="202">
        <f t="shared" si="4"/>
        <v>4.563199281501297E-2</v>
      </c>
      <c r="L54" s="202">
        <f t="shared" si="4"/>
        <v>4.5631992815012963E-2</v>
      </c>
      <c r="M54" s="202">
        <f t="shared" si="4"/>
        <v>4.5631992815012963E-2</v>
      </c>
      <c r="N54" s="202">
        <f t="shared" si="4"/>
        <v>4.5631992815012949E-2</v>
      </c>
      <c r="O54" s="202">
        <f t="shared" si="4"/>
        <v>4.5631992815012949E-2</v>
      </c>
      <c r="P54" s="202">
        <f t="shared" si="4"/>
        <v>4.5631992815012963E-2</v>
      </c>
      <c r="Q54" s="202">
        <f t="shared" si="4"/>
        <v>4.5631992815012963E-2</v>
      </c>
    </row>
    <row r="55" spans="1:17" x14ac:dyDescent="0.25">
      <c r="A55" s="129" t="s">
        <v>79</v>
      </c>
      <c r="B55" s="201">
        <f t="shared" ref="B55:Q55" si="5">IF(B$10=0,0,B$10/B$5)</f>
        <v>3.520182302872428E-2</v>
      </c>
      <c r="C55" s="201">
        <f t="shared" si="5"/>
        <v>3.520182302872428E-2</v>
      </c>
      <c r="D55" s="201">
        <f t="shared" si="5"/>
        <v>3.5201823028724294E-2</v>
      </c>
      <c r="E55" s="201">
        <f t="shared" si="5"/>
        <v>3.520182302872428E-2</v>
      </c>
      <c r="F55" s="201">
        <f t="shared" si="5"/>
        <v>3.5201823028724287E-2</v>
      </c>
      <c r="G55" s="201">
        <f t="shared" si="5"/>
        <v>3.5201823028724294E-2</v>
      </c>
      <c r="H55" s="201">
        <f t="shared" si="5"/>
        <v>3.5201823028724294E-2</v>
      </c>
      <c r="I55" s="201">
        <f t="shared" si="5"/>
        <v>3.5201823028724301E-2</v>
      </c>
      <c r="J55" s="201">
        <f t="shared" si="5"/>
        <v>3.5201823028724301E-2</v>
      </c>
      <c r="K55" s="201">
        <f t="shared" si="5"/>
        <v>3.5201823028724294E-2</v>
      </c>
      <c r="L55" s="201">
        <f t="shared" si="5"/>
        <v>3.520182302872428E-2</v>
      </c>
      <c r="M55" s="201">
        <f t="shared" si="5"/>
        <v>3.5201823028724287E-2</v>
      </c>
      <c r="N55" s="201">
        <f t="shared" si="5"/>
        <v>3.520182302872428E-2</v>
      </c>
      <c r="O55" s="201">
        <f t="shared" si="5"/>
        <v>3.520182302872428E-2</v>
      </c>
      <c r="P55" s="201">
        <f t="shared" si="5"/>
        <v>3.5201823028724287E-2</v>
      </c>
      <c r="Q55" s="201">
        <f t="shared" si="5"/>
        <v>3.5201823028724287E-2</v>
      </c>
    </row>
    <row r="56" spans="1:17" x14ac:dyDescent="0.25">
      <c r="A56" s="127" t="s">
        <v>283</v>
      </c>
      <c r="B56" s="200">
        <f t="shared" ref="B56:Q56" si="6">IF(B$15=0,0,B$15/B$5)</f>
        <v>5.7003573282823738E-2</v>
      </c>
      <c r="C56" s="200">
        <f t="shared" si="6"/>
        <v>5.7003573282823752E-2</v>
      </c>
      <c r="D56" s="200">
        <f t="shared" si="6"/>
        <v>5.7003573282823773E-2</v>
      </c>
      <c r="E56" s="200">
        <f t="shared" si="6"/>
        <v>5.7003573282823745E-2</v>
      </c>
      <c r="F56" s="200">
        <f t="shared" si="6"/>
        <v>5.7003573282823766E-2</v>
      </c>
      <c r="G56" s="200">
        <f t="shared" si="6"/>
        <v>5.7003573282823759E-2</v>
      </c>
      <c r="H56" s="200">
        <f t="shared" si="6"/>
        <v>5.7003573282823773E-2</v>
      </c>
      <c r="I56" s="200">
        <f t="shared" si="6"/>
        <v>5.7003573282823766E-2</v>
      </c>
      <c r="J56" s="200">
        <f t="shared" si="6"/>
        <v>5.7003573282823766E-2</v>
      </c>
      <c r="K56" s="200">
        <f t="shared" si="6"/>
        <v>5.7003573282823773E-2</v>
      </c>
      <c r="L56" s="200">
        <f t="shared" si="6"/>
        <v>5.7003573282823752E-2</v>
      </c>
      <c r="M56" s="200">
        <f t="shared" si="6"/>
        <v>5.7003573282823759E-2</v>
      </c>
      <c r="N56" s="200">
        <f t="shared" si="6"/>
        <v>5.7003573282823752E-2</v>
      </c>
      <c r="O56" s="200">
        <f t="shared" si="6"/>
        <v>5.7003573282823745E-2</v>
      </c>
      <c r="P56" s="200">
        <f t="shared" si="6"/>
        <v>5.7003573282823759E-2</v>
      </c>
      <c r="Q56" s="200">
        <f t="shared" si="6"/>
        <v>5.7003573282823759E-2</v>
      </c>
    </row>
    <row r="57" spans="1:17" x14ac:dyDescent="0.25">
      <c r="A57" s="142" t="s">
        <v>289</v>
      </c>
      <c r="B57" s="199">
        <f t="shared" ref="B57:Q57" si="7">IF(B$16=0,0,B$16/B$5)</f>
        <v>1.1400714656564743E-2</v>
      </c>
      <c r="C57" s="199">
        <f t="shared" si="7"/>
        <v>1.140071465656475E-2</v>
      </c>
      <c r="D57" s="199">
        <f t="shared" si="7"/>
        <v>1.140071465656475E-2</v>
      </c>
      <c r="E57" s="199">
        <f t="shared" si="7"/>
        <v>1.140071465656475E-2</v>
      </c>
      <c r="F57" s="199">
        <f t="shared" si="7"/>
        <v>1.1400714656564753E-2</v>
      </c>
      <c r="G57" s="199">
        <f t="shared" si="7"/>
        <v>1.1400714656564748E-2</v>
      </c>
      <c r="H57" s="199">
        <f t="shared" si="7"/>
        <v>1.1400714656564755E-2</v>
      </c>
      <c r="I57" s="199">
        <f t="shared" si="7"/>
        <v>1.1400714656564752E-2</v>
      </c>
      <c r="J57" s="199">
        <f t="shared" si="7"/>
        <v>1.1400714656564752E-2</v>
      </c>
      <c r="K57" s="199">
        <f t="shared" si="7"/>
        <v>1.1400714656564755E-2</v>
      </c>
      <c r="L57" s="199">
        <f t="shared" si="7"/>
        <v>1.1400714656564748E-2</v>
      </c>
      <c r="M57" s="199">
        <f t="shared" si="7"/>
        <v>1.1400714656564755E-2</v>
      </c>
      <c r="N57" s="199">
        <f t="shared" si="7"/>
        <v>1.1400714656564753E-2</v>
      </c>
      <c r="O57" s="199">
        <f t="shared" si="7"/>
        <v>1.1400714656564748E-2</v>
      </c>
      <c r="P57" s="199">
        <f t="shared" si="7"/>
        <v>1.140071465656475E-2</v>
      </c>
      <c r="Q57" s="199">
        <f t="shared" si="7"/>
        <v>1.1400714656564753E-2</v>
      </c>
    </row>
    <row r="58" spans="1:17" x14ac:dyDescent="0.25">
      <c r="A58" s="142" t="s">
        <v>288</v>
      </c>
      <c r="B58" s="199">
        <f t="shared" ref="B58:Q58" si="8">IF(B$22=0,0,B$22/B$5)</f>
        <v>4.5602858626258999E-2</v>
      </c>
      <c r="C58" s="199">
        <f t="shared" si="8"/>
        <v>4.5602858626259006E-2</v>
      </c>
      <c r="D58" s="199">
        <f t="shared" si="8"/>
        <v>4.560285862625902E-2</v>
      </c>
      <c r="E58" s="199">
        <f t="shared" si="8"/>
        <v>4.5602858626258999E-2</v>
      </c>
      <c r="F58" s="199">
        <f t="shared" si="8"/>
        <v>4.5602858626259013E-2</v>
      </c>
      <c r="G58" s="199">
        <f t="shared" si="8"/>
        <v>4.5602858626259013E-2</v>
      </c>
      <c r="H58" s="199">
        <f t="shared" si="8"/>
        <v>4.560285862625902E-2</v>
      </c>
      <c r="I58" s="199">
        <f t="shared" si="8"/>
        <v>4.560285862625902E-2</v>
      </c>
      <c r="J58" s="199">
        <f t="shared" si="8"/>
        <v>4.560285862625902E-2</v>
      </c>
      <c r="K58" s="199">
        <f t="shared" si="8"/>
        <v>4.560285862625902E-2</v>
      </c>
      <c r="L58" s="199">
        <f t="shared" si="8"/>
        <v>4.5602858626259006E-2</v>
      </c>
      <c r="M58" s="199">
        <f t="shared" si="8"/>
        <v>4.5602858626259006E-2</v>
      </c>
      <c r="N58" s="199">
        <f t="shared" si="8"/>
        <v>4.5602858626258999E-2</v>
      </c>
      <c r="O58" s="199">
        <f t="shared" si="8"/>
        <v>4.5602858626258999E-2</v>
      </c>
      <c r="P58" s="199">
        <f t="shared" si="8"/>
        <v>4.5602858626259013E-2</v>
      </c>
      <c r="Q58" s="199">
        <f t="shared" si="8"/>
        <v>4.5602858626259006E-2</v>
      </c>
    </row>
    <row r="59" spans="1:17" x14ac:dyDescent="0.25">
      <c r="A59" s="127" t="s">
        <v>282</v>
      </c>
      <c r="B59" s="200">
        <f t="shared" ref="B59:Q59" si="9">IF(B$23=0,0,B$23/B$5)</f>
        <v>5.7003573282823745E-2</v>
      </c>
      <c r="C59" s="200">
        <f t="shared" si="9"/>
        <v>5.7003573282823752E-2</v>
      </c>
      <c r="D59" s="200">
        <f t="shared" si="9"/>
        <v>5.7003573282823773E-2</v>
      </c>
      <c r="E59" s="200">
        <f t="shared" si="9"/>
        <v>5.7003573282823745E-2</v>
      </c>
      <c r="F59" s="200">
        <f t="shared" si="9"/>
        <v>5.7003573282823766E-2</v>
      </c>
      <c r="G59" s="200">
        <f t="shared" si="9"/>
        <v>5.7003573282823759E-2</v>
      </c>
      <c r="H59" s="200">
        <f t="shared" si="9"/>
        <v>5.7003573282823773E-2</v>
      </c>
      <c r="I59" s="200">
        <f t="shared" si="9"/>
        <v>5.7003573282823766E-2</v>
      </c>
      <c r="J59" s="200">
        <f t="shared" si="9"/>
        <v>5.7003573282823766E-2</v>
      </c>
      <c r="K59" s="200">
        <f t="shared" si="9"/>
        <v>5.7003573282823773E-2</v>
      </c>
      <c r="L59" s="200">
        <f t="shared" si="9"/>
        <v>5.7003573282823752E-2</v>
      </c>
      <c r="M59" s="200">
        <f t="shared" si="9"/>
        <v>5.7003573282823759E-2</v>
      </c>
      <c r="N59" s="200">
        <f t="shared" si="9"/>
        <v>5.7003573282823745E-2</v>
      </c>
      <c r="O59" s="200">
        <f t="shared" si="9"/>
        <v>5.7003573282823745E-2</v>
      </c>
      <c r="P59" s="200">
        <f t="shared" si="9"/>
        <v>5.7003573282823759E-2</v>
      </c>
      <c r="Q59" s="200">
        <f t="shared" si="9"/>
        <v>5.7003573282823759E-2</v>
      </c>
    </row>
    <row r="60" spans="1:17" x14ac:dyDescent="0.25">
      <c r="A60" s="142" t="s">
        <v>287</v>
      </c>
      <c r="B60" s="199">
        <f t="shared" ref="B60:Q60" si="10">IF(B$24=0,0,B$24/B$5)</f>
        <v>0</v>
      </c>
      <c r="C60" s="199">
        <f t="shared" si="10"/>
        <v>0</v>
      </c>
      <c r="D60" s="199">
        <f t="shared" si="10"/>
        <v>0</v>
      </c>
      <c r="E60" s="199">
        <f t="shared" si="10"/>
        <v>0</v>
      </c>
      <c r="F60" s="199">
        <f t="shared" si="10"/>
        <v>0</v>
      </c>
      <c r="G60" s="199">
        <f t="shared" si="10"/>
        <v>0</v>
      </c>
      <c r="H60" s="199">
        <f t="shared" si="10"/>
        <v>0</v>
      </c>
      <c r="I60" s="199">
        <f t="shared" si="10"/>
        <v>0</v>
      </c>
      <c r="J60" s="199">
        <f t="shared" si="10"/>
        <v>0</v>
      </c>
      <c r="K60" s="199">
        <f t="shared" si="10"/>
        <v>0</v>
      </c>
      <c r="L60" s="199">
        <f t="shared" si="10"/>
        <v>0</v>
      </c>
      <c r="M60" s="199">
        <f t="shared" si="10"/>
        <v>0</v>
      </c>
      <c r="N60" s="199">
        <f t="shared" si="10"/>
        <v>0</v>
      </c>
      <c r="O60" s="199">
        <f t="shared" si="10"/>
        <v>0</v>
      </c>
      <c r="P60" s="199">
        <f t="shared" si="10"/>
        <v>0</v>
      </c>
      <c r="Q60" s="199">
        <f t="shared" si="10"/>
        <v>0</v>
      </c>
    </row>
    <row r="61" spans="1:17" x14ac:dyDescent="0.25">
      <c r="A61" s="142" t="s">
        <v>286</v>
      </c>
      <c r="B61" s="199">
        <f t="shared" ref="B61:Q61" si="11">IF(B$25=0,0,B$25/B$5)</f>
        <v>5.7003573282823745E-2</v>
      </c>
      <c r="C61" s="199">
        <f t="shared" si="11"/>
        <v>5.7003573282823752E-2</v>
      </c>
      <c r="D61" s="199">
        <f t="shared" si="11"/>
        <v>5.7003573282823773E-2</v>
      </c>
      <c r="E61" s="199">
        <f t="shared" si="11"/>
        <v>5.7003573282823745E-2</v>
      </c>
      <c r="F61" s="199">
        <f t="shared" si="11"/>
        <v>5.7003573282823766E-2</v>
      </c>
      <c r="G61" s="199">
        <f t="shared" si="11"/>
        <v>5.7003573282823759E-2</v>
      </c>
      <c r="H61" s="199">
        <f t="shared" si="11"/>
        <v>5.7003573282823773E-2</v>
      </c>
      <c r="I61" s="199">
        <f t="shared" si="11"/>
        <v>5.7003573282823766E-2</v>
      </c>
      <c r="J61" s="199">
        <f t="shared" si="11"/>
        <v>5.7003573282823766E-2</v>
      </c>
      <c r="K61" s="199">
        <f t="shared" si="11"/>
        <v>5.7003573282823773E-2</v>
      </c>
      <c r="L61" s="199">
        <f t="shared" si="11"/>
        <v>5.7003573282823752E-2</v>
      </c>
      <c r="M61" s="199">
        <f t="shared" si="11"/>
        <v>5.7003573282823759E-2</v>
      </c>
      <c r="N61" s="199">
        <f t="shared" si="11"/>
        <v>5.7003573282823745E-2</v>
      </c>
      <c r="O61" s="199">
        <f t="shared" si="11"/>
        <v>5.7003573282823745E-2</v>
      </c>
      <c r="P61" s="199">
        <f t="shared" si="11"/>
        <v>5.7003573282823759E-2</v>
      </c>
      <c r="Q61" s="199">
        <f t="shared" si="11"/>
        <v>5.7003573282823759E-2</v>
      </c>
    </row>
    <row r="62" spans="1:17" x14ac:dyDescent="0.25">
      <c r="A62" s="127" t="s">
        <v>281</v>
      </c>
      <c r="B62" s="200">
        <f t="shared" ref="B62:Q62" si="12">IF(B$26=0,0,B$26/B$5)</f>
        <v>0.25081572244442446</v>
      </c>
      <c r="C62" s="200">
        <f t="shared" si="12"/>
        <v>0.25081572244442452</v>
      </c>
      <c r="D62" s="200">
        <f t="shared" si="12"/>
        <v>0.25081572244442452</v>
      </c>
      <c r="E62" s="200">
        <f t="shared" si="12"/>
        <v>0.25081572244442446</v>
      </c>
      <c r="F62" s="200">
        <f t="shared" si="12"/>
        <v>0.25081572244442452</v>
      </c>
      <c r="G62" s="200">
        <f t="shared" si="12"/>
        <v>0.25081572244442452</v>
      </c>
      <c r="H62" s="200">
        <f t="shared" si="12"/>
        <v>0.25081572244442457</v>
      </c>
      <c r="I62" s="200">
        <f t="shared" si="12"/>
        <v>0.25081572244442457</v>
      </c>
      <c r="J62" s="200">
        <f t="shared" si="12"/>
        <v>0.25081572244442452</v>
      </c>
      <c r="K62" s="200">
        <f t="shared" si="12"/>
        <v>0.25081572244442463</v>
      </c>
      <c r="L62" s="200">
        <f t="shared" si="12"/>
        <v>0.25081572244442446</v>
      </c>
      <c r="M62" s="200">
        <f t="shared" si="12"/>
        <v>0.25081572244442452</v>
      </c>
      <c r="N62" s="200">
        <f t="shared" si="12"/>
        <v>0.25081572244442452</v>
      </c>
      <c r="O62" s="200">
        <f t="shared" si="12"/>
        <v>0.25081572244442446</v>
      </c>
      <c r="P62" s="200">
        <f t="shared" si="12"/>
        <v>0.25081572244442452</v>
      </c>
      <c r="Q62" s="200">
        <f t="shared" si="12"/>
        <v>0.25081572244442452</v>
      </c>
    </row>
    <row r="63" spans="1:17" x14ac:dyDescent="0.25">
      <c r="A63" s="142" t="s">
        <v>285</v>
      </c>
      <c r="B63" s="199">
        <f t="shared" ref="B63:Q63" si="13">IF(B$27=0,0,B$27/B$5)</f>
        <v>8.2725377463407718E-2</v>
      </c>
      <c r="C63" s="199">
        <f t="shared" si="13"/>
        <v>8.2725377463407662E-2</v>
      </c>
      <c r="D63" s="199">
        <f t="shared" si="13"/>
        <v>8.2725377463407676E-2</v>
      </c>
      <c r="E63" s="199">
        <f t="shared" si="13"/>
        <v>8.2725377463407648E-2</v>
      </c>
      <c r="F63" s="199">
        <f t="shared" si="13"/>
        <v>8.2725377463407732E-2</v>
      </c>
      <c r="G63" s="199">
        <f t="shared" si="13"/>
        <v>8.2725377463407718E-2</v>
      </c>
      <c r="H63" s="199">
        <f t="shared" si="13"/>
        <v>8.2725377463407745E-2</v>
      </c>
      <c r="I63" s="199">
        <f t="shared" si="13"/>
        <v>8.2725377463407801E-2</v>
      </c>
      <c r="J63" s="199">
        <f t="shared" si="13"/>
        <v>8.2725377463407676E-2</v>
      </c>
      <c r="K63" s="199">
        <f t="shared" si="13"/>
        <v>8.2725377463407662E-2</v>
      </c>
      <c r="L63" s="199">
        <f t="shared" si="13"/>
        <v>8.3651277381477027E-2</v>
      </c>
      <c r="M63" s="199">
        <f t="shared" si="13"/>
        <v>8.272537746340769E-2</v>
      </c>
      <c r="N63" s="199">
        <f t="shared" si="13"/>
        <v>8.272537746340744E-2</v>
      </c>
      <c r="O63" s="199">
        <f t="shared" si="13"/>
        <v>8.2725377463407537E-2</v>
      </c>
      <c r="P63" s="199">
        <f t="shared" si="13"/>
        <v>8.7992871730919062E-2</v>
      </c>
      <c r="Q63" s="199">
        <f t="shared" si="13"/>
        <v>9.2553911208938605E-2</v>
      </c>
    </row>
    <row r="64" spans="1:17" x14ac:dyDescent="0.25">
      <c r="A64" s="142" t="s">
        <v>284</v>
      </c>
      <c r="B64" s="199">
        <f t="shared" ref="B64:Q64" si="14">IF(B$33=0,0,B$33/B$5)</f>
        <v>0.16809034498101674</v>
      </c>
      <c r="C64" s="199">
        <f t="shared" si="14"/>
        <v>0.16809034498101685</v>
      </c>
      <c r="D64" s="199">
        <f t="shared" si="14"/>
        <v>0.16809034498101685</v>
      </c>
      <c r="E64" s="199">
        <f t="shared" si="14"/>
        <v>0.1680903449810168</v>
      </c>
      <c r="F64" s="199">
        <f t="shared" si="14"/>
        <v>0.16809034498101677</v>
      </c>
      <c r="G64" s="199">
        <f t="shared" si="14"/>
        <v>0.16809034498101683</v>
      </c>
      <c r="H64" s="199">
        <f t="shared" si="14"/>
        <v>0.16809034498101685</v>
      </c>
      <c r="I64" s="199">
        <f t="shared" si="14"/>
        <v>0.16809034498101674</v>
      </c>
      <c r="J64" s="199">
        <f t="shared" si="14"/>
        <v>0.16809034498101688</v>
      </c>
      <c r="K64" s="199">
        <f t="shared" si="14"/>
        <v>0.16809034498101691</v>
      </c>
      <c r="L64" s="199">
        <f t="shared" si="14"/>
        <v>0.16716444506294742</v>
      </c>
      <c r="M64" s="199">
        <f t="shared" si="14"/>
        <v>0.16809034498101685</v>
      </c>
      <c r="N64" s="199">
        <f t="shared" si="14"/>
        <v>0.16809034498101705</v>
      </c>
      <c r="O64" s="199">
        <f t="shared" si="14"/>
        <v>0.16809034498101691</v>
      </c>
      <c r="P64" s="199">
        <f t="shared" si="14"/>
        <v>0.16282285071350547</v>
      </c>
      <c r="Q64" s="199">
        <f t="shared" si="14"/>
        <v>0.15826181123548588</v>
      </c>
    </row>
    <row r="65" spans="1:17" x14ac:dyDescent="0.25">
      <c r="A65" s="127" t="s">
        <v>280</v>
      </c>
      <c r="B65" s="200">
        <f t="shared" ref="B65:Q65" si="15">IF(B$34=0,0,B$34/B$5)</f>
        <v>0.12356035397416097</v>
      </c>
      <c r="C65" s="200">
        <f t="shared" si="15"/>
        <v>0.13844794841753277</v>
      </c>
      <c r="D65" s="200">
        <f t="shared" si="15"/>
        <v>0.13846815654082106</v>
      </c>
      <c r="E65" s="200">
        <f t="shared" si="15"/>
        <v>0.18884183903117402</v>
      </c>
      <c r="F65" s="200">
        <f t="shared" si="15"/>
        <v>0.19311487197279972</v>
      </c>
      <c r="G65" s="200">
        <f t="shared" si="15"/>
        <v>0.16796686994739615</v>
      </c>
      <c r="H65" s="200">
        <f t="shared" si="15"/>
        <v>0.15894650502110014</v>
      </c>
      <c r="I65" s="200">
        <f t="shared" si="15"/>
        <v>0.13207537580359607</v>
      </c>
      <c r="J65" s="200">
        <f t="shared" si="15"/>
        <v>9.8962773642091897E-2</v>
      </c>
      <c r="K65" s="200">
        <f t="shared" si="15"/>
        <v>7.5888124870799156E-2</v>
      </c>
      <c r="L65" s="200">
        <f t="shared" si="15"/>
        <v>6.1561297590799237E-2</v>
      </c>
      <c r="M65" s="200">
        <f t="shared" si="15"/>
        <v>6.6702691399800507E-2</v>
      </c>
      <c r="N65" s="200">
        <f t="shared" si="15"/>
        <v>3.9545605928350144E-2</v>
      </c>
      <c r="O65" s="200">
        <f t="shared" si="15"/>
        <v>5.2273100772205386E-2</v>
      </c>
      <c r="P65" s="200">
        <f t="shared" si="15"/>
        <v>1.9194562910996541E-3</v>
      </c>
      <c r="Q65" s="200">
        <f t="shared" si="15"/>
        <v>1.7268991641360431E-2</v>
      </c>
    </row>
    <row r="66" spans="1:17" x14ac:dyDescent="0.25">
      <c r="A66" s="127" t="s">
        <v>279</v>
      </c>
      <c r="B66" s="200">
        <f t="shared" ref="B66:Q66" si="16">IF(B$45=0,0,B$45/B$5)</f>
        <v>0.10260643190908275</v>
      </c>
      <c r="C66" s="200">
        <f t="shared" si="16"/>
        <v>0.10260643190908275</v>
      </c>
      <c r="D66" s="200">
        <f t="shared" si="16"/>
        <v>0.10260643190908278</v>
      </c>
      <c r="E66" s="200">
        <f t="shared" si="16"/>
        <v>0.10260643190908275</v>
      </c>
      <c r="F66" s="200">
        <f t="shared" si="16"/>
        <v>0.10260643190908277</v>
      </c>
      <c r="G66" s="200">
        <f t="shared" si="16"/>
        <v>0.10260643190908277</v>
      </c>
      <c r="H66" s="200">
        <f t="shared" si="16"/>
        <v>0.10260643190908278</v>
      </c>
      <c r="I66" s="200">
        <f t="shared" si="16"/>
        <v>0.10260643190908279</v>
      </c>
      <c r="J66" s="200">
        <f t="shared" si="16"/>
        <v>0.10260643190908278</v>
      </c>
      <c r="K66" s="200">
        <f t="shared" si="16"/>
        <v>0.10260643190908278</v>
      </c>
      <c r="L66" s="200">
        <f t="shared" si="16"/>
        <v>0.10260643190908275</v>
      </c>
      <c r="M66" s="200">
        <f t="shared" si="16"/>
        <v>0.10260643190908277</v>
      </c>
      <c r="N66" s="200">
        <f t="shared" si="16"/>
        <v>0.10260643190908274</v>
      </c>
      <c r="O66" s="200">
        <f t="shared" si="16"/>
        <v>0.10260643190908274</v>
      </c>
      <c r="P66" s="200">
        <f t="shared" si="16"/>
        <v>0.10260643190908277</v>
      </c>
      <c r="Q66" s="200">
        <f t="shared" si="16"/>
        <v>0.10260643190908277</v>
      </c>
    </row>
    <row r="67" spans="1:17" x14ac:dyDescent="0.25">
      <c r="A67" s="72" t="s">
        <v>278</v>
      </c>
      <c r="B67" s="71">
        <f t="shared" ref="B67:Q67" si="17">IF(B$46=0,0,B$46/B$5)</f>
        <v>0.16259758390561418</v>
      </c>
      <c r="C67" s="71">
        <f t="shared" si="17"/>
        <v>0.14770998946224234</v>
      </c>
      <c r="D67" s="71">
        <f t="shared" si="17"/>
        <v>0.14768978133895427</v>
      </c>
      <c r="E67" s="71">
        <f t="shared" si="17"/>
        <v>9.7316098848601179E-2</v>
      </c>
      <c r="F67" s="71">
        <f t="shared" si="17"/>
        <v>9.3043065906975503E-2</v>
      </c>
      <c r="G67" s="71">
        <f t="shared" si="17"/>
        <v>0.11819106793237899</v>
      </c>
      <c r="H67" s="71">
        <f t="shared" si="17"/>
        <v>0.12721143285867512</v>
      </c>
      <c r="I67" s="71">
        <f t="shared" si="17"/>
        <v>0.15408256207617915</v>
      </c>
      <c r="J67" s="71">
        <f t="shared" si="17"/>
        <v>0.18719516423768337</v>
      </c>
      <c r="K67" s="71">
        <f t="shared" si="17"/>
        <v>0.21026981300897613</v>
      </c>
      <c r="L67" s="71">
        <f t="shared" si="17"/>
        <v>0.22459664028897594</v>
      </c>
      <c r="M67" s="71">
        <f t="shared" si="17"/>
        <v>0.21945524647997464</v>
      </c>
      <c r="N67" s="71">
        <f t="shared" si="17"/>
        <v>0.24661233195142512</v>
      </c>
      <c r="O67" s="71">
        <f t="shared" si="17"/>
        <v>0.23388483710756985</v>
      </c>
      <c r="P67" s="71">
        <f t="shared" si="17"/>
        <v>0.28423848158867554</v>
      </c>
      <c r="Q67" s="71">
        <f t="shared" si="17"/>
        <v>0.26888894623841475</v>
      </c>
    </row>
    <row r="69" spans="1:17" ht="12.75" x14ac:dyDescent="0.25">
      <c r="A69" s="98" t="str">
        <f>FBT_fec!$A$110</f>
        <v>Energy intensity (toe/physical output index)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7</v>
      </c>
      <c r="B71" s="230">
        <f t="shared" ref="B71:Q71" si="18">SUM(B$72:B$82)</f>
        <v>31.786658724711074</v>
      </c>
      <c r="C71" s="230">
        <f t="shared" si="18"/>
        <v>31.797386950789388</v>
      </c>
      <c r="D71" s="230">
        <f t="shared" si="18"/>
        <v>31.815770875076041</v>
      </c>
      <c r="E71" s="230">
        <f t="shared" si="18"/>
        <v>31.641142705138055</v>
      </c>
      <c r="F71" s="230">
        <f t="shared" si="18"/>
        <v>31.562948531515097</v>
      </c>
      <c r="G71" s="230">
        <f t="shared" si="18"/>
        <v>30.879744657843993</v>
      </c>
      <c r="H71" s="230">
        <f t="shared" si="18"/>
        <v>31.106699867365116</v>
      </c>
      <c r="I71" s="230">
        <f t="shared" si="18"/>
        <v>30.647855451576277</v>
      </c>
      <c r="J71" s="230">
        <f t="shared" si="18"/>
        <v>30.691860209930638</v>
      </c>
      <c r="K71" s="230">
        <f t="shared" si="18"/>
        <v>30.839087949316614</v>
      </c>
      <c r="L71" s="230">
        <f t="shared" si="18"/>
        <v>30.880243137049028</v>
      </c>
      <c r="M71" s="230">
        <f t="shared" si="18"/>
        <v>30.041347108122061</v>
      </c>
      <c r="N71" s="230">
        <f t="shared" si="18"/>
        <v>30.087768967279331</v>
      </c>
      <c r="O71" s="230">
        <f t="shared" si="18"/>
        <v>29.990039510567343</v>
      </c>
      <c r="P71" s="230">
        <f t="shared" si="18"/>
        <v>29.101934741619822</v>
      </c>
      <c r="Q71" s="230">
        <f t="shared" si="18"/>
        <v>27.3283534982106</v>
      </c>
    </row>
    <row r="72" spans="1:17" x14ac:dyDescent="0.25">
      <c r="A72" s="132" t="s">
        <v>83</v>
      </c>
      <c r="B72" s="275">
        <f>IF(B$6=0,0,B$6/TRE!B$5*1000)</f>
        <v>1.3261609897502034</v>
      </c>
      <c r="C72" s="275">
        <f>IF(C$6=0,0,C$6/TRE!C$5*1000)</f>
        <v>1.3266085786282131</v>
      </c>
      <c r="D72" s="275">
        <f>IF(D$6=0,0,D$6/TRE!D$5*1000)</f>
        <v>1.3273755684348054</v>
      </c>
      <c r="E72" s="275">
        <f>IF(E$6=0,0,E$6/TRE!E$5*1000)</f>
        <v>1.3200899625871174</v>
      </c>
      <c r="F72" s="275">
        <f>IF(F$6=0,0,F$6/TRE!F$5*1000)</f>
        <v>1.3168276485583734</v>
      </c>
      <c r="G72" s="275">
        <f>IF(G$6=0,0,G$6/TRE!G$5*1000)</f>
        <v>1.2883239189542144</v>
      </c>
      <c r="H72" s="275">
        <f>IF(H$6=0,0,H$6/TRE!H$5*1000)</f>
        <v>1.2977926444309666</v>
      </c>
      <c r="I72" s="275">
        <f>IF(I$6=0,0,I$6/TRE!I$5*1000)</f>
        <v>1.2786493437822948</v>
      </c>
      <c r="J72" s="275">
        <f>IF(J$6=0,0,J$6/TRE!J$5*1000)</f>
        <v>1.2804852521864567</v>
      </c>
      <c r="K72" s="275">
        <f>IF(K$6=0,0,K$6/TRE!K$5*1000)</f>
        <v>1.2866276934626459</v>
      </c>
      <c r="L72" s="275">
        <f>IF(L$6=0,0,L$6/TRE!L$5*1000)</f>
        <v>1.2883447158451884</v>
      </c>
      <c r="M72" s="275">
        <f>IF(M$6=0,0,M$6/TRE!M$5*1000)</f>
        <v>1.2533454037861822</v>
      </c>
      <c r="N72" s="275">
        <f>IF(N$6=0,0,N$6/TRE!N$5*1000)</f>
        <v>1.2552821552774034</v>
      </c>
      <c r="O72" s="275">
        <f>IF(O$6=0,0,O$6/TRE!O$5*1000)</f>
        <v>1.2512048159708928</v>
      </c>
      <c r="P72" s="275">
        <f>IF(P$6=0,0,P$6/TRE!P$5*1000)</f>
        <v>1.2141524818583511</v>
      </c>
      <c r="Q72" s="275">
        <f>IF(Q$6=0,0,Q$6/TRE!Q$5*1000)</f>
        <v>1.1401574678642106</v>
      </c>
    </row>
    <row r="73" spans="1:17" x14ac:dyDescent="0.25">
      <c r="A73" s="76" t="s">
        <v>82</v>
      </c>
      <c r="B73" s="274">
        <f>IF(B$7=0,0,B$7/TRE!B$5*1000)</f>
        <v>1.657701237187754</v>
      </c>
      <c r="C73" s="274">
        <f>IF(C$7=0,0,C$7/TRE!C$5*1000)</f>
        <v>1.6582607232852662</v>
      </c>
      <c r="D73" s="274">
        <f>IF(D$7=0,0,D$7/TRE!D$5*1000)</f>
        <v>1.6592194605435069</v>
      </c>
      <c r="E73" s="274">
        <f>IF(E$7=0,0,E$7/TRE!E$5*1000)</f>
        <v>1.6501124532338967</v>
      </c>
      <c r="F73" s="274">
        <f>IF(F$7=0,0,F$7/TRE!F$5*1000)</f>
        <v>1.6460345606979667</v>
      </c>
      <c r="G73" s="274">
        <f>IF(G$7=0,0,G$7/TRE!G$5*1000)</f>
        <v>1.6104048986927681</v>
      </c>
      <c r="H73" s="274">
        <f>IF(H$7=0,0,H$7/TRE!H$5*1000)</f>
        <v>1.6222408055387083</v>
      </c>
      <c r="I73" s="274">
        <f>IF(I$7=0,0,I$7/TRE!I$5*1000)</f>
        <v>1.5983116797278683</v>
      </c>
      <c r="J73" s="274">
        <f>IF(J$7=0,0,J$7/TRE!J$5*1000)</f>
        <v>1.6006065652330708</v>
      </c>
      <c r="K73" s="274">
        <f>IF(K$7=0,0,K$7/TRE!K$5*1000)</f>
        <v>1.6082846168283071</v>
      </c>
      <c r="L73" s="274">
        <f>IF(L$7=0,0,L$7/TRE!L$5*1000)</f>
        <v>1.6104308948064852</v>
      </c>
      <c r="M73" s="274">
        <f>IF(M$7=0,0,M$7/TRE!M$5*1000)</f>
        <v>1.5666817547327274</v>
      </c>
      <c r="N73" s="274">
        <f>IF(N$7=0,0,N$7/TRE!N$5*1000)</f>
        <v>1.5691026940967545</v>
      </c>
      <c r="O73" s="274">
        <f>IF(O$7=0,0,O$7/TRE!O$5*1000)</f>
        <v>1.5640060199636159</v>
      </c>
      <c r="P73" s="274">
        <f>IF(P$7=0,0,P$7/TRE!P$5*1000)</f>
        <v>1.5176906023229393</v>
      </c>
      <c r="Q73" s="274">
        <f>IF(Q$7=0,0,Q$7/TRE!Q$5*1000)</f>
        <v>1.4251968348302633</v>
      </c>
    </row>
    <row r="74" spans="1:17" x14ac:dyDescent="0.25">
      <c r="A74" s="76" t="s">
        <v>81</v>
      </c>
      <c r="B74" s="274">
        <f>IF(B$8=0,0,B$8/TRE!B$5*1000)</f>
        <v>2.2793392011331619</v>
      </c>
      <c r="C74" s="274">
        <f>IF(C$8=0,0,C$8/TRE!C$5*1000)</f>
        <v>2.2801084945172412</v>
      </c>
      <c r="D74" s="274">
        <f>IF(D$8=0,0,D$8/TRE!D$5*1000)</f>
        <v>2.2814267582473216</v>
      </c>
      <c r="E74" s="274">
        <f>IF(E$8=0,0,E$8/TRE!E$5*1000)</f>
        <v>2.2689046231966081</v>
      </c>
      <c r="F74" s="274">
        <f>IF(F$8=0,0,F$8/TRE!F$5*1000)</f>
        <v>2.2632975209597044</v>
      </c>
      <c r="G74" s="274">
        <f>IF(G$8=0,0,G$8/TRE!G$5*1000)</f>
        <v>2.2143067357025559</v>
      </c>
      <c r="H74" s="274">
        <f>IF(H$8=0,0,H$8/TRE!H$5*1000)</f>
        <v>2.2305811076157238</v>
      </c>
      <c r="I74" s="274">
        <f>IF(I$8=0,0,I$8/TRE!I$5*1000)</f>
        <v>2.1976785596258188</v>
      </c>
      <c r="J74" s="274">
        <f>IF(J$8=0,0,J$8/TRE!J$5*1000)</f>
        <v>2.2008340271954725</v>
      </c>
      <c r="K74" s="274">
        <f>IF(K$8=0,0,K$8/TRE!K$5*1000)</f>
        <v>2.2113913481389225</v>
      </c>
      <c r="L74" s="274">
        <f>IF(L$8=0,0,L$8/TRE!L$5*1000)</f>
        <v>2.2143424803589169</v>
      </c>
      <c r="M74" s="274">
        <f>IF(M$8=0,0,M$8/TRE!M$5*1000)</f>
        <v>2.1541874127575</v>
      </c>
      <c r="N74" s="274">
        <f>IF(N$8=0,0,N$8/TRE!N$5*1000)</f>
        <v>2.1575162043830374</v>
      </c>
      <c r="O74" s="274">
        <f>IF(O$8=0,0,O$8/TRE!O$5*1000)</f>
        <v>2.1505082774499718</v>
      </c>
      <c r="P74" s="274">
        <f>IF(P$8=0,0,P$8/TRE!P$5*1000)</f>
        <v>2.0868245781940411</v>
      </c>
      <c r="Q74" s="274">
        <f>IF(Q$8=0,0,Q$8/TRE!Q$5*1000)</f>
        <v>1.9596456478916122</v>
      </c>
    </row>
    <row r="75" spans="1:17" x14ac:dyDescent="0.25">
      <c r="A75" s="76" t="s">
        <v>80</v>
      </c>
      <c r="B75" s="274">
        <f>IF(B$9=0,0,B$9/TRE!B$5*1000)</f>
        <v>1.4504885825392846</v>
      </c>
      <c r="C75" s="274">
        <f>IF(C$9=0,0,C$9/TRE!C$5*1000)</f>
        <v>1.4509781328746081</v>
      </c>
      <c r="D75" s="274">
        <f>IF(D$9=0,0,D$9/TRE!D$5*1000)</f>
        <v>1.4518170279755684</v>
      </c>
      <c r="E75" s="274">
        <f>IF(E$9=0,0,E$9/TRE!E$5*1000)</f>
        <v>1.4438483965796598</v>
      </c>
      <c r="F75" s="274">
        <f>IF(F$9=0,0,F$9/TRE!F$5*1000)</f>
        <v>1.4402802406107209</v>
      </c>
      <c r="G75" s="274">
        <f>IF(G$9=0,0,G$9/TRE!G$5*1000)</f>
        <v>1.4091042863561718</v>
      </c>
      <c r="H75" s="274">
        <f>IF(H$9=0,0,H$9/TRE!H$5*1000)</f>
        <v>1.4194607048463697</v>
      </c>
      <c r="I75" s="274">
        <f>IF(I$9=0,0,I$9/TRE!I$5*1000)</f>
        <v>1.3985227197618848</v>
      </c>
      <c r="J75" s="274">
        <f>IF(J$9=0,0,J$9/TRE!J$5*1000)</f>
        <v>1.4005307445789368</v>
      </c>
      <c r="K75" s="274">
        <f>IF(K$9=0,0,K$9/TRE!K$5*1000)</f>
        <v>1.4072490397247688</v>
      </c>
      <c r="L75" s="274">
        <f>IF(L$9=0,0,L$9/TRE!L$5*1000)</f>
        <v>1.4091270329556747</v>
      </c>
      <c r="M75" s="274">
        <f>IF(M$9=0,0,M$9/TRE!M$5*1000)</f>
        <v>1.3708465353911365</v>
      </c>
      <c r="N75" s="274">
        <f>IF(N$9=0,0,N$9/TRE!N$5*1000)</f>
        <v>1.37296485733466</v>
      </c>
      <c r="O75" s="274">
        <f>IF(O$9=0,0,O$9/TRE!O$5*1000)</f>
        <v>1.3685052674681639</v>
      </c>
      <c r="P75" s="274">
        <f>IF(P$9=0,0,P$9/TRE!P$5*1000)</f>
        <v>1.3279792770325718</v>
      </c>
      <c r="Q75" s="274">
        <f>IF(Q$9=0,0,Q$9/TRE!Q$5*1000)</f>
        <v>1.2470472304764804</v>
      </c>
    </row>
    <row r="76" spans="1:17" x14ac:dyDescent="0.25">
      <c r="A76" s="129" t="s">
        <v>79</v>
      </c>
      <c r="B76" s="273">
        <f>IF(B$10=0,0,B$10/TRE!B$5*1000)</f>
        <v>1.118948335101734</v>
      </c>
      <c r="C76" s="273">
        <f>IF(C$10=0,0,C$10/TRE!C$5*1000)</f>
        <v>1.1193259882175548</v>
      </c>
      <c r="D76" s="273">
        <f>IF(D$10=0,0,D$10/TRE!D$5*1000)</f>
        <v>1.119973135866867</v>
      </c>
      <c r="E76" s="273">
        <f>IF(E$10=0,0,E$10/TRE!E$5*1000)</f>
        <v>1.1138259059328803</v>
      </c>
      <c r="F76" s="273">
        <f>IF(F$10=0,0,F$10/TRE!F$5*1000)</f>
        <v>1.1110733284711276</v>
      </c>
      <c r="G76" s="273">
        <f>IF(G$10=0,0,G$10/TRE!G$5*1000)</f>
        <v>1.0870233066176185</v>
      </c>
      <c r="H76" s="273">
        <f>IF(H$10=0,0,H$10/TRE!H$5*1000)</f>
        <v>1.0950125437386282</v>
      </c>
      <c r="I76" s="273">
        <f>IF(I$10=0,0,I$10/TRE!I$5*1000)</f>
        <v>1.0788603838163113</v>
      </c>
      <c r="J76" s="273">
        <f>IF(J$10=0,0,J$10/TRE!J$5*1000)</f>
        <v>1.0804094315323232</v>
      </c>
      <c r="K76" s="273">
        <f>IF(K$10=0,0,K$10/TRE!K$5*1000)</f>
        <v>1.0855921163591074</v>
      </c>
      <c r="L76" s="273">
        <f>IF(L$10=0,0,L$10/TRE!L$5*1000)</f>
        <v>1.0870408539943777</v>
      </c>
      <c r="M76" s="273">
        <f>IF(M$10=0,0,M$10/TRE!M$5*1000)</f>
        <v>1.0575101844445911</v>
      </c>
      <c r="N76" s="273">
        <f>IF(N$10=0,0,N$10/TRE!N$5*1000)</f>
        <v>1.0591443185153093</v>
      </c>
      <c r="O76" s="273">
        <f>IF(O$10=0,0,O$10/TRE!O$5*1000)</f>
        <v>1.0557040634754407</v>
      </c>
      <c r="P76" s="273">
        <f>IF(P$10=0,0,P$10/TRE!P$5*1000)</f>
        <v>1.0244411565679838</v>
      </c>
      <c r="Q76" s="273">
        <f>IF(Q$10=0,0,Q$10/TRE!Q$5*1000)</f>
        <v>0.96200786351042777</v>
      </c>
    </row>
    <row r="77" spans="1:17" x14ac:dyDescent="0.25">
      <c r="A77" s="127" t="s">
        <v>283</v>
      </c>
      <c r="B77" s="296">
        <f>IF(B$15=0,0,B$15/TRE!B$5*1000)</f>
        <v>1.8119531300301766</v>
      </c>
      <c r="C77" s="296">
        <f>IF(C$15=0,0,C$15/TRE!C$5*1000)</f>
        <v>1.8125646772516268</v>
      </c>
      <c r="D77" s="296">
        <f>IF(D$15=0,0,D$15/TRE!D$5*1000)</f>
        <v>1.813612626626927</v>
      </c>
      <c r="E77" s="296">
        <f>IF(E$15=0,0,E$15/TRE!E$5*1000)</f>
        <v>1.8036581969446215</v>
      </c>
      <c r="F77" s="296">
        <f>IF(F$15=0,0,F$15/TRE!F$5*1000)</f>
        <v>1.7992008496382157</v>
      </c>
      <c r="G77" s="296">
        <f>IF(G$15=0,0,G$15/TRE!G$5*1000)</f>
        <v>1.7602557875582956</v>
      </c>
      <c r="H77" s="296">
        <f>IF(H$15=0,0,H$15/TRE!H$5*1000)</f>
        <v>1.7731930454761518</v>
      </c>
      <c r="I77" s="296">
        <f>IF(I$15=0,0,I$15/TRE!I$5*1000)</f>
        <v>1.7470372741953182</v>
      </c>
      <c r="J77" s="296">
        <f>IF(J$15=0,0,J$15/TRE!J$5*1000)</f>
        <v>1.7495457026629635</v>
      </c>
      <c r="K77" s="296">
        <f>IF(K$15=0,0,K$15/TRE!K$5*1000)</f>
        <v>1.7579382098943168</v>
      </c>
      <c r="L77" s="296">
        <f>IF(L$15=0,0,L$15/TRE!L$5*1000)</f>
        <v>1.7602842026541898</v>
      </c>
      <c r="M77" s="296">
        <f>IF(M$15=0,0,M$15/TRE!M$5*1000)</f>
        <v>1.7124641313925819</v>
      </c>
      <c r="N77" s="296">
        <f>IF(N$15=0,0,N$15/TRE!N$5*1000)</f>
        <v>1.7151103432429777</v>
      </c>
      <c r="O77" s="296">
        <f>IF(O$15=0,0,O$15/TRE!O$5*1000)</f>
        <v>1.7095394149954053</v>
      </c>
      <c r="P77" s="296">
        <f>IF(P$15=0,0,P$15/TRE!P$5*1000)</f>
        <v>1.6589142697158801</v>
      </c>
      <c r="Q77" s="296">
        <f>IF(Q$15=0,0,Q$15/TRE!Q$5*1000)</f>
        <v>1.5578138013341609</v>
      </c>
    </row>
    <row r="78" spans="1:17" x14ac:dyDescent="0.25">
      <c r="A78" s="127" t="s">
        <v>282</v>
      </c>
      <c r="B78" s="296">
        <f>IF(B$23=0,0,B$23/TRE!B$5*1000)</f>
        <v>1.8119531300301768</v>
      </c>
      <c r="C78" s="296">
        <f>IF(C$23=0,0,C$23/TRE!C$5*1000)</f>
        <v>1.8125646772516268</v>
      </c>
      <c r="D78" s="296">
        <f>IF(D$23=0,0,D$23/TRE!D$5*1000)</f>
        <v>1.813612626626927</v>
      </c>
      <c r="E78" s="296">
        <f>IF(E$23=0,0,E$23/TRE!E$5*1000)</f>
        <v>1.8036581969446215</v>
      </c>
      <c r="F78" s="296">
        <f>IF(F$23=0,0,F$23/TRE!F$5*1000)</f>
        <v>1.7992008496382157</v>
      </c>
      <c r="G78" s="296">
        <f>IF(G$23=0,0,G$23/TRE!G$5*1000)</f>
        <v>1.7602557875582956</v>
      </c>
      <c r="H78" s="296">
        <f>IF(H$23=0,0,H$23/TRE!H$5*1000)</f>
        <v>1.7731930454761518</v>
      </c>
      <c r="I78" s="296">
        <f>IF(I$23=0,0,I$23/TRE!I$5*1000)</f>
        <v>1.7470372741953182</v>
      </c>
      <c r="J78" s="296">
        <f>IF(J$23=0,0,J$23/TRE!J$5*1000)</f>
        <v>1.7495457026629635</v>
      </c>
      <c r="K78" s="296">
        <f>IF(K$23=0,0,K$23/TRE!K$5*1000)</f>
        <v>1.7579382098943168</v>
      </c>
      <c r="L78" s="296">
        <f>IF(L$23=0,0,L$23/TRE!L$5*1000)</f>
        <v>1.7602842026541898</v>
      </c>
      <c r="M78" s="296">
        <f>IF(M$23=0,0,M$23/TRE!M$5*1000)</f>
        <v>1.7124641313925819</v>
      </c>
      <c r="N78" s="296">
        <f>IF(N$23=0,0,N$23/TRE!N$5*1000)</f>
        <v>1.7151103432429775</v>
      </c>
      <c r="O78" s="296">
        <f>IF(O$23=0,0,O$23/TRE!O$5*1000)</f>
        <v>1.7095394149954053</v>
      </c>
      <c r="P78" s="296">
        <f>IF(P$23=0,0,P$23/TRE!P$5*1000)</f>
        <v>1.6589142697158801</v>
      </c>
      <c r="Q78" s="296">
        <f>IF(Q$23=0,0,Q$23/TRE!Q$5*1000)</f>
        <v>1.5578138013341609</v>
      </c>
    </row>
    <row r="79" spans="1:17" x14ac:dyDescent="0.25">
      <c r="A79" s="127" t="s">
        <v>281</v>
      </c>
      <c r="B79" s="296">
        <f>IF(B$26=0,0,B$26/TRE!B$5*1000)</f>
        <v>7.972593772132778</v>
      </c>
      <c r="C79" s="296">
        <f>IF(C$26=0,0,C$26/TRE!C$5*1000)</f>
        <v>7.9752845799071581</v>
      </c>
      <c r="D79" s="296">
        <f>IF(D$26=0,0,D$26/TRE!D$5*1000)</f>
        <v>7.9798955571584766</v>
      </c>
      <c r="E79" s="296">
        <f>IF(E$26=0,0,E$26/TRE!E$5*1000)</f>
        <v>7.9360960665563338</v>
      </c>
      <c r="F79" s="296">
        <f>IF(F$26=0,0,F$26/TRE!F$5*1000)</f>
        <v>7.9164837384081475</v>
      </c>
      <c r="G79" s="296">
        <f>IF(G$26=0,0,G$26/TRE!G$5*1000)</f>
        <v>7.7451254652565007</v>
      </c>
      <c r="H79" s="296">
        <f>IF(H$26=0,0,H$26/TRE!H$5*1000)</f>
        <v>7.8020494000950658</v>
      </c>
      <c r="I79" s="296">
        <f>IF(I$26=0,0,I$26/TRE!I$5*1000)</f>
        <v>7.6869640064593989</v>
      </c>
      <c r="J79" s="296">
        <f>IF(J$26=0,0,J$26/TRE!J$5*1000)</f>
        <v>7.6980010917170389</v>
      </c>
      <c r="K79" s="296">
        <f>IF(K$26=0,0,K$26/TRE!K$5*1000)</f>
        <v>7.7349281235349947</v>
      </c>
      <c r="L79" s="296">
        <f>IF(L$26=0,0,L$26/TRE!L$5*1000)</f>
        <v>7.7452504916784335</v>
      </c>
      <c r="M79" s="296">
        <f>IF(M$26=0,0,M$26/TRE!M$5*1000)</f>
        <v>7.5348421781273593</v>
      </c>
      <c r="N79" s="296">
        <f>IF(N$26=0,0,N$26/TRE!N$5*1000)</f>
        <v>7.5464855102691013</v>
      </c>
      <c r="O79" s="296">
        <f>IF(O$26=0,0,O$26/TRE!O$5*1000)</f>
        <v>7.521973425979783</v>
      </c>
      <c r="P79" s="296">
        <f>IF(P$26=0,0,P$26/TRE!P$5*1000)</f>
        <v>7.2992227867498718</v>
      </c>
      <c r="Q79" s="296">
        <f>IF(Q$26=0,0,Q$26/TRE!Q$5*1000)</f>
        <v>6.8543807258703069</v>
      </c>
    </row>
    <row r="80" spans="1:17" x14ac:dyDescent="0.25">
      <c r="A80" s="127" t="s">
        <v>280</v>
      </c>
      <c r="B80" s="296">
        <f>IF(B$34=0,0,B$34/TRE!B$5*1000)</f>
        <v>3.927570803681153</v>
      </c>
      <c r="C80" s="296">
        <f>IF(C$34=0,0,C$34/TRE!C$5*1000)</f>
        <v>4.4022829883752186</v>
      </c>
      <c r="D80" s="296">
        <f>IF(D$34=0,0,D$34/TRE!D$5*1000)</f>
        <v>4.4054711419969239</v>
      </c>
      <c r="E80" s="296">
        <f>IF(E$34=0,0,E$34/TRE!E$5*1000)</f>
        <v>5.9751715774860878</v>
      </c>
      <c r="F80" s="296">
        <f>IF(F$34=0,0,F$34/TRE!F$5*1000)</f>
        <v>6.0952747647476055</v>
      </c>
      <c r="G80" s="296">
        <f>IF(G$34=0,0,G$34/TRE!G$5*1000)</f>
        <v>5.1867740549528829</v>
      </c>
      <c r="H80" s="296">
        <f>IF(H$34=0,0,H$34/TRE!H$5*1000)</f>
        <v>4.9443012266580029</v>
      </c>
      <c r="I80" s="296">
        <f>IF(I$34=0,0,I$34/TRE!I$5*1000)</f>
        <v>4.0478270263412277</v>
      </c>
      <c r="J80" s="296">
        <f>IF(J$34=0,0,J$34/TRE!J$5*1000)</f>
        <v>3.0373516146100923</v>
      </c>
      <c r="K80" s="296">
        <f>IF(K$34=0,0,K$34/TRE!K$5*1000)</f>
        <v>2.3403205571992967</v>
      </c>
      <c r="L80" s="296">
        <f>IF(L$34=0,0,L$34/TRE!L$5*1000)</f>
        <v>1.9010278374361114</v>
      </c>
      <c r="M80" s="296">
        <f>IF(M$34=0,0,M$34/TRE!M$5*1000)</f>
        <v>2.0038387053873556</v>
      </c>
      <c r="N80" s="296">
        <f>IF(N$34=0,0,N$34/TRE!N$5*1000)</f>
        <v>1.1898390548432713</v>
      </c>
      <c r="O80" s="296">
        <f>IF(O$34=0,0,O$34/TRE!O$5*1000)</f>
        <v>1.567672357498308</v>
      </c>
      <c r="P80" s="296">
        <f>IF(P$34=0,0,P$34/TRE!P$5*1000)</f>
        <v>5.5859891722973752E-2</v>
      </c>
      <c r="Q80" s="296">
        <f>IF(Q$34=0,0,Q$34/TRE!Q$5*1000)</f>
        <v>0.47193310813274192</v>
      </c>
    </row>
    <row r="81" spans="1:17" x14ac:dyDescent="0.25">
      <c r="A81" s="127" t="s">
        <v>279</v>
      </c>
      <c r="B81" s="296">
        <f>IF(B$45=0,0,B$45/TRE!B$5*1000)</f>
        <v>3.2615156340543181</v>
      </c>
      <c r="C81" s="296">
        <f>IF(C$45=0,0,C$45/TRE!C$5*1000)</f>
        <v>3.2626164190529279</v>
      </c>
      <c r="D81" s="296">
        <f>IF(D$45=0,0,D$45/TRE!D$5*1000)</f>
        <v>3.2645027279284684</v>
      </c>
      <c r="E81" s="296">
        <f>IF(E$45=0,0,E$45/TRE!E$5*1000)</f>
        <v>3.246584754500319</v>
      </c>
      <c r="F81" s="296">
        <f>IF(F$45=0,0,F$45/TRE!F$5*1000)</f>
        <v>3.2385615293487877</v>
      </c>
      <c r="G81" s="296">
        <f>IF(G$45=0,0,G$45/TRE!G$5*1000)</f>
        <v>3.1684604176049316</v>
      </c>
      <c r="H81" s="296">
        <f>IF(H$45=0,0,H$45/TRE!H$5*1000)</f>
        <v>3.1917474818570724</v>
      </c>
      <c r="I81" s="296">
        <f>IF(I$45=0,0,I$45/TRE!I$5*1000)</f>
        <v>3.1446670935515728</v>
      </c>
      <c r="J81" s="296">
        <f>IF(J$45=0,0,J$45/TRE!J$5*1000)</f>
        <v>3.1491822647933341</v>
      </c>
      <c r="K81" s="296">
        <f>IF(K$45=0,0,K$45/TRE!K$5*1000)</f>
        <v>3.1642887778097704</v>
      </c>
      <c r="L81" s="296">
        <f>IF(L$45=0,0,L$45/TRE!L$5*1000)</f>
        <v>3.1685115647775417</v>
      </c>
      <c r="M81" s="296">
        <f>IF(M$45=0,0,M$45/TRE!M$5*1000)</f>
        <v>3.0824354365066471</v>
      </c>
      <c r="N81" s="296">
        <f>IF(N$45=0,0,N$45/TRE!N$5*1000)</f>
        <v>3.0871986178373594</v>
      </c>
      <c r="O81" s="296">
        <f>IF(O$45=0,0,O$45/TRE!O$5*1000)</f>
        <v>3.0771709469917297</v>
      </c>
      <c r="P81" s="296">
        <f>IF(P$45=0,0,P$45/TRE!P$5*1000)</f>
        <v>2.986045685488584</v>
      </c>
      <c r="Q81" s="296">
        <f>IF(Q$45=0,0,Q$45/TRE!Q$5*1000)</f>
        <v>2.8040648424014893</v>
      </c>
    </row>
    <row r="82" spans="1:17" x14ac:dyDescent="0.25">
      <c r="A82" s="72" t="s">
        <v>278</v>
      </c>
      <c r="B82" s="295">
        <f>IF(B$46=0,0,B$46/TRE!B$5*1000)</f>
        <v>5.1684339090703331</v>
      </c>
      <c r="C82" s="295">
        <f>IF(C$46=0,0,C$46/TRE!C$5*1000)</f>
        <v>4.6967916914279435</v>
      </c>
      <c r="D82" s="295">
        <f>IF(D$46=0,0,D$46/TRE!D$5*1000)</f>
        <v>4.6988642436702488</v>
      </c>
      <c r="E82" s="295">
        <f>IF(E$46=0,0,E$46/TRE!E$5*1000)</f>
        <v>3.0791925711759114</v>
      </c>
      <c r="F82" s="295">
        <f>IF(F$46=0,0,F$46/TRE!F$5*1000)</f>
        <v>2.9367135004362352</v>
      </c>
      <c r="G82" s="295">
        <f>IF(G$46=0,0,G$46/TRE!G$5*1000)</f>
        <v>3.6497099985897563</v>
      </c>
      <c r="H82" s="295">
        <f>IF(H$46=0,0,H$46/TRE!H$5*1000)</f>
        <v>3.9571278616322747</v>
      </c>
      <c r="I82" s="295">
        <f>IF(I$46=0,0,I$46/TRE!I$5*1000)</f>
        <v>4.7223000901192664</v>
      </c>
      <c r="J82" s="295">
        <f>IF(J$46=0,0,J$46/TRE!J$5*1000)</f>
        <v>5.7453678127579835</v>
      </c>
      <c r="K82" s="295">
        <f>IF(K$46=0,0,K$46/TRE!K$5*1000)</f>
        <v>6.4845292564701733</v>
      </c>
      <c r="L82" s="295">
        <f>IF(L$46=0,0,L$46/TRE!L$5*1000)</f>
        <v>6.9355988598879197</v>
      </c>
      <c r="M82" s="295">
        <f>IF(M$46=0,0,M$46/TRE!M$5*1000)</f>
        <v>6.5927312342034003</v>
      </c>
      <c r="N82" s="295">
        <f>IF(N$46=0,0,N$46/TRE!N$5*1000)</f>
        <v>7.4200148682364784</v>
      </c>
      <c r="O82" s="295">
        <f>IF(O$46=0,0,O$46/TRE!O$5*1000)</f>
        <v>7.0142155057786288</v>
      </c>
      <c r="P82" s="295">
        <f>IF(P$46=0,0,P$46/TRE!P$5*1000)</f>
        <v>8.2718897422507425</v>
      </c>
      <c r="Q82" s="295">
        <f>IF(Q$46=0,0,Q$46/TRE!Q$5*1000)</f>
        <v>7.3482921745647438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6" tint="-0.249977111117893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7</v>
      </c>
      <c r="B5" s="96">
        <v>148.30631144651181</v>
      </c>
      <c r="C5" s="96">
        <v>164.47312181505956</v>
      </c>
      <c r="D5" s="96">
        <v>159.72399268077115</v>
      </c>
      <c r="E5" s="96">
        <v>158.34314930599936</v>
      </c>
      <c r="F5" s="96">
        <v>162.88738402014994</v>
      </c>
      <c r="G5" s="96">
        <v>171.81812076267272</v>
      </c>
      <c r="H5" s="96">
        <v>159.57774230924255</v>
      </c>
      <c r="I5" s="96">
        <v>159.07894153367175</v>
      </c>
      <c r="J5" s="96">
        <v>127.49797236700722</v>
      </c>
      <c r="K5" s="96">
        <v>101.52999277623067</v>
      </c>
      <c r="L5" s="96">
        <v>108.04470828552968</v>
      </c>
      <c r="M5" s="96">
        <v>119.40486279323058</v>
      </c>
      <c r="N5" s="96">
        <v>111.7421032232364</v>
      </c>
      <c r="O5" s="96">
        <v>114.57547346164199</v>
      </c>
      <c r="P5" s="96">
        <v>110.59160982089298</v>
      </c>
      <c r="Q5" s="96">
        <v>118.76761727872778</v>
      </c>
    </row>
    <row r="6" spans="1:17" x14ac:dyDescent="0.25">
      <c r="A6" s="132" t="s">
        <v>83</v>
      </c>
      <c r="B6" s="160">
        <v>5.4836415396587324</v>
      </c>
      <c r="C6" s="160">
        <v>6.0834635816431595</v>
      </c>
      <c r="D6" s="160">
        <v>5.9112204104371218</v>
      </c>
      <c r="E6" s="160">
        <v>5.827952221915127</v>
      </c>
      <c r="F6" s="160">
        <v>5.9803907426493641</v>
      </c>
      <c r="G6" s="160">
        <v>6.3138311211071194</v>
      </c>
      <c r="H6" s="160">
        <v>5.907130312327852</v>
      </c>
      <c r="I6" s="160">
        <v>5.8876169906955065</v>
      </c>
      <c r="J6" s="160">
        <v>4.7255597224849897</v>
      </c>
      <c r="K6" s="160">
        <v>3.7811390391383193</v>
      </c>
      <c r="L6" s="160">
        <v>4.0291272061904397</v>
      </c>
      <c r="M6" s="160">
        <v>4.4455924806184361</v>
      </c>
      <c r="N6" s="160">
        <v>4.1667271174256086</v>
      </c>
      <c r="O6" s="160">
        <v>4.2585027346084647</v>
      </c>
      <c r="P6" s="160">
        <v>4.1216757238501209</v>
      </c>
      <c r="Q6" s="160">
        <v>4.4147517000644969</v>
      </c>
    </row>
    <row r="7" spans="1:17" x14ac:dyDescent="0.25">
      <c r="A7" s="76" t="s">
        <v>82</v>
      </c>
      <c r="B7" s="159">
        <v>1.7369449381627617</v>
      </c>
      <c r="C7" s="159">
        <v>1.926938731901537</v>
      </c>
      <c r="D7" s="159">
        <v>1.8723806609197409</v>
      </c>
      <c r="E7" s="159">
        <v>1.8460054397246182</v>
      </c>
      <c r="F7" s="159">
        <v>1.8942903823226036</v>
      </c>
      <c r="G7" s="159">
        <v>1.9999077122214719</v>
      </c>
      <c r="H7" s="159">
        <v>1.8710851212393833</v>
      </c>
      <c r="I7" s="159">
        <v>1.8649042713441228</v>
      </c>
      <c r="J7" s="159">
        <v>1.4968223179057301</v>
      </c>
      <c r="K7" s="159">
        <v>1.1976768114805769</v>
      </c>
      <c r="L7" s="159">
        <v>1.276227130346286</v>
      </c>
      <c r="M7" s="159">
        <v>1.4081426184588246</v>
      </c>
      <c r="N7" s="159">
        <v>1.319811939379308</v>
      </c>
      <c r="O7" s="159">
        <v>1.3488818908995972</v>
      </c>
      <c r="P7" s="159">
        <v>1.3055418983012781</v>
      </c>
      <c r="Q7" s="159">
        <v>1.3983737928919571</v>
      </c>
    </row>
    <row r="8" spans="1:17" x14ac:dyDescent="0.25">
      <c r="A8" s="76" t="s">
        <v>81</v>
      </c>
      <c r="B8" s="159">
        <v>12.953177741533173</v>
      </c>
      <c r="C8" s="159">
        <v>14.370046708427241</v>
      </c>
      <c r="D8" s="159">
        <v>13.963182693837403</v>
      </c>
      <c r="E8" s="159">
        <v>13.76649083527219</v>
      </c>
      <c r="F8" s="159">
        <v>14.126573316857929</v>
      </c>
      <c r="G8" s="159">
        <v>14.914209134613477</v>
      </c>
      <c r="H8" s="159">
        <v>13.95352127315436</v>
      </c>
      <c r="I8" s="159">
        <v>13.907427902243171</v>
      </c>
      <c r="J8" s="159">
        <v>11.162475623340555</v>
      </c>
      <c r="K8" s="159">
        <v>8.9316133604270327</v>
      </c>
      <c r="L8" s="159">
        <v>9.5173983324007914</v>
      </c>
      <c r="M8" s="159">
        <v>10.501151315492017</v>
      </c>
      <c r="N8" s="159">
        <v>9.8424298091226028</v>
      </c>
      <c r="O8" s="159">
        <v>10.059217480802253</v>
      </c>
      <c r="P8" s="159">
        <v>9.7360117100789925</v>
      </c>
      <c r="Q8" s="159">
        <v>10.428300800133997</v>
      </c>
    </row>
    <row r="9" spans="1:17" x14ac:dyDescent="0.25">
      <c r="A9" s="76" t="s">
        <v>80</v>
      </c>
      <c r="B9" s="159">
        <v>5.9331968558251527</v>
      </c>
      <c r="C9" s="159">
        <v>6.5821930069809618</v>
      </c>
      <c r="D9" s="159">
        <v>6.3958291401151088</v>
      </c>
      <c r="E9" s="159">
        <v>6.3057345285771529</v>
      </c>
      <c r="F9" s="159">
        <v>6.470670136673685</v>
      </c>
      <c r="G9" s="159">
        <v>6.8314463454690211</v>
      </c>
      <c r="H9" s="159">
        <v>6.3914037310021286</v>
      </c>
      <c r="I9" s="159">
        <v>6.3702906845496168</v>
      </c>
      <c r="J9" s="159">
        <v>5.1129666089017967</v>
      </c>
      <c r="K9" s="159">
        <v>4.0911212186654682</v>
      </c>
      <c r="L9" s="159">
        <v>4.3594397443010902</v>
      </c>
      <c r="M9" s="159">
        <v>4.8100473266760551</v>
      </c>
      <c r="N9" s="159">
        <v>4.5083202564202569</v>
      </c>
      <c r="O9" s="159">
        <v>4.6076197455230066</v>
      </c>
      <c r="P9" s="159">
        <v>4.4595754971613832</v>
      </c>
      <c r="Q9" s="159">
        <v>4.7766781830348366</v>
      </c>
    </row>
    <row r="10" spans="1:17" x14ac:dyDescent="0.25">
      <c r="A10" s="129" t="s">
        <v>79</v>
      </c>
      <c r="B10" s="158">
        <v>6.9780296478434698</v>
      </c>
      <c r="C10" s="158">
        <v>7.7413136740013568</v>
      </c>
      <c r="D10" s="158">
        <v>7.5221312298861065</v>
      </c>
      <c r="E10" s="158">
        <v>7.4161710054574215</v>
      </c>
      <c r="F10" s="158">
        <v>7.610151685898308</v>
      </c>
      <c r="G10" s="158">
        <v>8.0344603920452773</v>
      </c>
      <c r="H10" s="158">
        <v>7.5169265085959474</v>
      </c>
      <c r="I10" s="158">
        <v>7.4920954659587435</v>
      </c>
      <c r="J10" s="158">
        <v>6.0133572932645416</v>
      </c>
      <c r="K10" s="158">
        <v>4.8115654765004203</v>
      </c>
      <c r="L10" s="158">
        <v>5.1572054805262102</v>
      </c>
      <c r="M10" s="158">
        <v>5.6570940875023039</v>
      </c>
      <c r="N10" s="158">
        <v>5.3022330416000791</v>
      </c>
      <c r="O10" s="158">
        <v>5.4190191176080589</v>
      </c>
      <c r="P10" s="158">
        <v>5.5957605687274281</v>
      </c>
      <c r="Q10" s="158">
        <v>5.9676036750633195</v>
      </c>
    </row>
    <row r="11" spans="1:17" x14ac:dyDescent="0.25">
      <c r="A11" s="92" t="s">
        <v>125</v>
      </c>
      <c r="B11" s="91">
        <v>1.1402015090049291</v>
      </c>
      <c r="C11" s="91">
        <v>1.264921185238111</v>
      </c>
      <c r="D11" s="91">
        <v>1.2291070419713461</v>
      </c>
      <c r="E11" s="91">
        <v>1.2117932709091344</v>
      </c>
      <c r="F11" s="91">
        <v>1.2434894768180411</v>
      </c>
      <c r="G11" s="91">
        <v>1.3128210003924954</v>
      </c>
      <c r="H11" s="91">
        <v>1.2282565968788945</v>
      </c>
      <c r="I11" s="91">
        <v>1.2241992348850463</v>
      </c>
      <c r="J11" s="91">
        <v>0.98257522624384064</v>
      </c>
      <c r="K11" s="91">
        <v>0.78620391340373175</v>
      </c>
      <c r="L11" s="91">
        <v>0.83776754684753829</v>
      </c>
      <c r="M11" s="91">
        <v>0.92436225419970874</v>
      </c>
      <c r="N11" s="91">
        <v>0.86637839336159561</v>
      </c>
      <c r="O11" s="91">
        <v>0.88546109532979578</v>
      </c>
      <c r="P11" s="91">
        <v>0.85701095630976676</v>
      </c>
      <c r="Q11" s="91">
        <v>0.9179495986181625</v>
      </c>
    </row>
    <row r="12" spans="1:17" x14ac:dyDescent="0.25">
      <c r="A12" s="92" t="s">
        <v>26</v>
      </c>
      <c r="B12" s="91">
        <v>1.8974398778320365</v>
      </c>
      <c r="C12" s="91">
        <v>2.1049892323682058</v>
      </c>
      <c r="D12" s="91">
        <v>2.0453899570751446</v>
      </c>
      <c r="E12" s="91">
        <v>2.0165776468039849</v>
      </c>
      <c r="F12" s="91">
        <v>2.0693241522177699</v>
      </c>
      <c r="G12" s="91">
        <v>2.18470059803201</v>
      </c>
      <c r="H12" s="91">
        <v>2.043974708612851</v>
      </c>
      <c r="I12" s="91">
        <v>2.0372227438196746</v>
      </c>
      <c r="J12" s="91">
        <v>1.6351297577846293</v>
      </c>
      <c r="K12" s="91">
        <v>1.3083429951796326</v>
      </c>
      <c r="L12" s="91">
        <v>1.2719186695358162</v>
      </c>
      <c r="M12" s="91">
        <v>1.5382559914448064</v>
      </c>
      <c r="N12" s="91">
        <v>1.4417634952009479</v>
      </c>
      <c r="O12" s="91">
        <v>1.4735195307835063</v>
      </c>
      <c r="P12" s="91">
        <v>0</v>
      </c>
      <c r="Q12" s="91">
        <v>0.10588580171762041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3.940388261006504</v>
      </c>
      <c r="C14" s="157">
        <v>4.3714032563950402</v>
      </c>
      <c r="D14" s="157">
        <v>4.2476342308396156</v>
      </c>
      <c r="E14" s="157">
        <v>4.1878000877443027</v>
      </c>
      <c r="F14" s="157">
        <v>4.2973380568624968</v>
      </c>
      <c r="G14" s="157">
        <v>4.5369387936207719</v>
      </c>
      <c r="H14" s="157">
        <v>4.244695203104202</v>
      </c>
      <c r="I14" s="157">
        <v>4.2306734872540224</v>
      </c>
      <c r="J14" s="157">
        <v>3.3956523092360715</v>
      </c>
      <c r="K14" s="157">
        <v>2.717018567917056</v>
      </c>
      <c r="L14" s="157">
        <v>3.0475192641428555</v>
      </c>
      <c r="M14" s="157">
        <v>3.1944758418577885</v>
      </c>
      <c r="N14" s="157">
        <v>2.994091153037536</v>
      </c>
      <c r="O14" s="157">
        <v>3.0600384914947569</v>
      </c>
      <c r="P14" s="157">
        <v>4.7387496124176609</v>
      </c>
      <c r="Q14" s="157">
        <v>4.9437682747275371</v>
      </c>
    </row>
    <row r="15" spans="1:17" x14ac:dyDescent="0.25">
      <c r="A15" s="156" t="s">
        <v>283</v>
      </c>
      <c r="B15" s="204">
        <v>9.4774954576999093</v>
      </c>
      <c r="C15" s="204">
        <v>10.507522729178485</v>
      </c>
      <c r="D15" s="204">
        <v>10.213026061840241</v>
      </c>
      <c r="E15" s="204">
        <v>10.065656109497693</v>
      </c>
      <c r="F15" s="204">
        <v>10.331229836410472</v>
      </c>
      <c r="G15" s="204">
        <v>10.906583074571921</v>
      </c>
      <c r="H15" s="204">
        <v>10.204419782096583</v>
      </c>
      <c r="I15" s="204">
        <v>10.181289023825602</v>
      </c>
      <c r="J15" s="204">
        <v>8.1867131116611223</v>
      </c>
      <c r="K15" s="204">
        <v>6.5404685546031303</v>
      </c>
      <c r="L15" s="204">
        <v>6.953062129078031</v>
      </c>
      <c r="M15" s="204">
        <v>7.6775938235168422</v>
      </c>
      <c r="N15" s="204">
        <v>7.193529667584146</v>
      </c>
      <c r="O15" s="204">
        <v>7.3687440018450623</v>
      </c>
      <c r="P15" s="204">
        <v>7.0918478899678439</v>
      </c>
      <c r="Q15" s="204">
        <v>7.6236650215577875</v>
      </c>
    </row>
    <row r="16" spans="1:17" x14ac:dyDescent="0.25">
      <c r="A16" s="152" t="s">
        <v>289</v>
      </c>
      <c r="B16" s="264">
        <v>1.4929676763076409</v>
      </c>
      <c r="C16" s="264">
        <v>1.6496162406845543</v>
      </c>
      <c r="D16" s="264">
        <v>1.6059164891737658</v>
      </c>
      <c r="E16" s="264">
        <v>1.5797902687111587</v>
      </c>
      <c r="F16" s="264">
        <v>1.6234038994079054</v>
      </c>
      <c r="G16" s="264">
        <v>1.7132469257914373</v>
      </c>
      <c r="H16" s="264">
        <v>1.6032656501251088</v>
      </c>
      <c r="I16" s="264">
        <v>1.608547518309358</v>
      </c>
      <c r="J16" s="264">
        <v>1.3060002470565715</v>
      </c>
      <c r="K16" s="264">
        <v>1.034891743106138</v>
      </c>
      <c r="L16" s="264">
        <v>1.0863989126867795</v>
      </c>
      <c r="M16" s="264">
        <v>1.2045309127607324</v>
      </c>
      <c r="N16" s="264">
        <v>1.1265123058629101</v>
      </c>
      <c r="O16" s="264">
        <v>1.1680955557884825</v>
      </c>
      <c r="P16" s="264">
        <v>1.0904281974218086</v>
      </c>
      <c r="Q16" s="264">
        <v>1.1955082315522465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3.6270141885683213E-2</v>
      </c>
      <c r="L17" s="83">
        <v>3.3634144662792777E-2</v>
      </c>
      <c r="M17" s="83">
        <v>0</v>
      </c>
      <c r="N17" s="83">
        <v>4.1011228684928944E-2</v>
      </c>
      <c r="O17" s="83">
        <v>0</v>
      </c>
      <c r="P17" s="83">
        <v>0.16941503441710673</v>
      </c>
      <c r="Q17" s="83">
        <v>0</v>
      </c>
    </row>
    <row r="18" spans="1:17" x14ac:dyDescent="0.25">
      <c r="A18" s="154" t="s">
        <v>30</v>
      </c>
      <c r="B18" s="83">
        <v>1.1900779867395022</v>
      </c>
      <c r="C18" s="83">
        <v>1.0030984063454016</v>
      </c>
      <c r="D18" s="83">
        <v>1.0018515975894118</v>
      </c>
      <c r="E18" s="83">
        <v>1.0030573591435583</v>
      </c>
      <c r="F18" s="83">
        <v>1.128611057881705</v>
      </c>
      <c r="G18" s="83">
        <v>1.2175873147862646</v>
      </c>
      <c r="H18" s="83">
        <v>1.0915982800039949</v>
      </c>
      <c r="I18" s="83">
        <v>1.1060711876476919</v>
      </c>
      <c r="J18" s="83">
        <v>0.7158529563338154</v>
      </c>
      <c r="K18" s="83">
        <v>0.52267594225490988</v>
      </c>
      <c r="L18" s="83">
        <v>0.57954077437408857</v>
      </c>
      <c r="M18" s="83">
        <v>0.86754253968405848</v>
      </c>
      <c r="N18" s="83">
        <v>0.86755178688499479</v>
      </c>
      <c r="O18" s="83">
        <v>0.86755205333392393</v>
      </c>
      <c r="P18" s="83">
        <v>0.71843196228351802</v>
      </c>
      <c r="Q18" s="83">
        <v>0.72949415397970296</v>
      </c>
    </row>
    <row r="19" spans="1:17" x14ac:dyDescent="0.25">
      <c r="A19" s="154" t="s">
        <v>125</v>
      </c>
      <c r="B19" s="83">
        <v>0.19825889022007931</v>
      </c>
      <c r="C19" s="83">
        <v>0.61746018230691324</v>
      </c>
      <c r="D19" s="83">
        <v>0.53653757290075932</v>
      </c>
      <c r="E19" s="83">
        <v>0.5559597374592351</v>
      </c>
      <c r="F19" s="83">
        <v>0.44352167708265833</v>
      </c>
      <c r="G19" s="83">
        <v>0.45029767371271984</v>
      </c>
      <c r="H19" s="83">
        <v>0.46430967889124924</v>
      </c>
      <c r="I19" s="83">
        <v>0.31702454749208536</v>
      </c>
      <c r="J19" s="83">
        <v>0.2460811946421011</v>
      </c>
      <c r="K19" s="83">
        <v>0.22669364288950422</v>
      </c>
      <c r="L19" s="83">
        <v>0.45947392541810972</v>
      </c>
      <c r="M19" s="83">
        <v>0.32821809819823172</v>
      </c>
      <c r="N19" s="83">
        <v>0.16511536257288742</v>
      </c>
      <c r="O19" s="83">
        <v>0.10581531935610211</v>
      </c>
      <c r="P19" s="83">
        <v>0.10406369329460374</v>
      </c>
      <c r="Q19" s="83">
        <v>0.46601407757254343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2.7704389501242984E-2</v>
      </c>
      <c r="L20" s="83">
        <v>1.3750068231788414E-2</v>
      </c>
      <c r="M20" s="83">
        <v>0</v>
      </c>
      <c r="N20" s="83">
        <v>9.2691661571211031E-3</v>
      </c>
      <c r="O20" s="83">
        <v>0</v>
      </c>
      <c r="P20" s="83">
        <v>9.8517507426580178E-2</v>
      </c>
      <c r="Q20" s="83">
        <v>0</v>
      </c>
    </row>
    <row r="21" spans="1:17" x14ac:dyDescent="0.25">
      <c r="A21" s="154" t="s">
        <v>26</v>
      </c>
      <c r="B21" s="83">
        <v>0.10463079934805944</v>
      </c>
      <c r="C21" s="83">
        <v>2.9057652032239405E-2</v>
      </c>
      <c r="D21" s="83">
        <v>6.7527318683594656E-2</v>
      </c>
      <c r="E21" s="83">
        <v>2.0773172108365365E-2</v>
      </c>
      <c r="F21" s="83">
        <v>5.1271164443541982E-2</v>
      </c>
      <c r="G21" s="83">
        <v>4.5361937292453011E-2</v>
      </c>
      <c r="H21" s="83">
        <v>4.73576912298646E-2</v>
      </c>
      <c r="I21" s="83">
        <v>0.1854517831695808</v>
      </c>
      <c r="J21" s="83">
        <v>0.34406609608065497</v>
      </c>
      <c r="K21" s="83">
        <v>0.22154762657479773</v>
      </c>
      <c r="L21" s="83">
        <v>0</v>
      </c>
      <c r="M21" s="83">
        <v>8.7702748784422632E-3</v>
      </c>
      <c r="N21" s="83">
        <v>4.3564761562977623E-2</v>
      </c>
      <c r="O21" s="83">
        <v>0.19472818309845633</v>
      </c>
      <c r="P21" s="83">
        <v>0</v>
      </c>
      <c r="Q21" s="83">
        <v>4.5353116917401336E-19</v>
      </c>
    </row>
    <row r="22" spans="1:17" x14ac:dyDescent="0.25">
      <c r="A22" s="152" t="s">
        <v>288</v>
      </c>
      <c r="B22" s="264">
        <v>7.9845277813922682</v>
      </c>
      <c r="C22" s="264">
        <v>8.8579064884939296</v>
      </c>
      <c r="D22" s="264">
        <v>8.6071095726664755</v>
      </c>
      <c r="E22" s="264">
        <v>8.4858658407865342</v>
      </c>
      <c r="F22" s="264">
        <v>8.7078259370025659</v>
      </c>
      <c r="G22" s="264">
        <v>9.1933361487804834</v>
      </c>
      <c r="H22" s="264">
        <v>8.6011541319714748</v>
      </c>
      <c r="I22" s="264">
        <v>8.5727415055162446</v>
      </c>
      <c r="J22" s="264">
        <v>6.8807128646045514</v>
      </c>
      <c r="K22" s="264">
        <v>5.5055768114969919</v>
      </c>
      <c r="L22" s="264">
        <v>5.8666632163912515</v>
      </c>
      <c r="M22" s="264">
        <v>6.4730629107561102</v>
      </c>
      <c r="N22" s="264">
        <v>6.067017361721236</v>
      </c>
      <c r="O22" s="264">
        <v>6.2006484460565803</v>
      </c>
      <c r="P22" s="264">
        <v>6.001419692546035</v>
      </c>
      <c r="Q22" s="264">
        <v>6.4281567900055405</v>
      </c>
    </row>
    <row r="23" spans="1:17" x14ac:dyDescent="0.25">
      <c r="A23" s="156" t="s">
        <v>282</v>
      </c>
      <c r="B23" s="204">
        <v>8.5548511943488581</v>
      </c>
      <c r="C23" s="204">
        <v>9.4906140948149247</v>
      </c>
      <c r="D23" s="204">
        <v>9.2219031135712246</v>
      </c>
      <c r="E23" s="204">
        <v>9.0919991151284307</v>
      </c>
      <c r="F23" s="204">
        <v>9.3298135039313195</v>
      </c>
      <c r="G23" s="204">
        <v>9.8500030165505166</v>
      </c>
      <c r="H23" s="204">
        <v>9.2155222842551527</v>
      </c>
      <c r="I23" s="204">
        <v>9.1850801844816914</v>
      </c>
      <c r="J23" s="204">
        <v>7.372192354933448</v>
      </c>
      <c r="K23" s="204">
        <v>5.8988322980324908</v>
      </c>
      <c r="L23" s="204">
        <v>6.2857105889906268</v>
      </c>
      <c r="M23" s="204">
        <v>6.9354245472386902</v>
      </c>
      <c r="N23" s="204">
        <v>6.5003757447013246</v>
      </c>
      <c r="O23" s="204">
        <v>6.6435519064891935</v>
      </c>
      <c r="P23" s="204">
        <v>6.4300925277278962</v>
      </c>
      <c r="Q23" s="204">
        <v>6.8873108464345103</v>
      </c>
    </row>
    <row r="24" spans="1:17" x14ac:dyDescent="0.25">
      <c r="A24" s="152" t="s">
        <v>287</v>
      </c>
      <c r="B24" s="151">
        <v>0</v>
      </c>
      <c r="C24" s="151">
        <v>0</v>
      </c>
      <c r="D24" s="151">
        <v>0</v>
      </c>
      <c r="E24" s="151">
        <v>0</v>
      </c>
      <c r="F24" s="151">
        <v>0</v>
      </c>
      <c r="G24" s="151">
        <v>0</v>
      </c>
      <c r="H24" s="151">
        <v>0</v>
      </c>
      <c r="I24" s="151">
        <v>0</v>
      </c>
      <c r="J24" s="151">
        <v>0</v>
      </c>
      <c r="K24" s="151">
        <v>0</v>
      </c>
      <c r="L24" s="151">
        <v>0</v>
      </c>
      <c r="M24" s="151">
        <v>0</v>
      </c>
      <c r="N24" s="151">
        <v>0</v>
      </c>
      <c r="O24" s="151">
        <v>0</v>
      </c>
      <c r="P24" s="151">
        <v>0</v>
      </c>
      <c r="Q24" s="151">
        <v>0</v>
      </c>
    </row>
    <row r="25" spans="1:17" x14ac:dyDescent="0.25">
      <c r="A25" s="152" t="s">
        <v>286</v>
      </c>
      <c r="B25" s="151">
        <v>8.5548511943488581</v>
      </c>
      <c r="C25" s="151">
        <v>9.4906140948149247</v>
      </c>
      <c r="D25" s="151">
        <v>9.2219031135712246</v>
      </c>
      <c r="E25" s="151">
        <v>9.0919991151284307</v>
      </c>
      <c r="F25" s="151">
        <v>9.3298135039313195</v>
      </c>
      <c r="G25" s="151">
        <v>9.8500030165505166</v>
      </c>
      <c r="H25" s="151">
        <v>9.2155222842551527</v>
      </c>
      <c r="I25" s="151">
        <v>9.1850801844816914</v>
      </c>
      <c r="J25" s="151">
        <v>7.372192354933448</v>
      </c>
      <c r="K25" s="151">
        <v>5.8988322980324908</v>
      </c>
      <c r="L25" s="151">
        <v>6.2857105889906268</v>
      </c>
      <c r="M25" s="151">
        <v>6.9354245472386902</v>
      </c>
      <c r="N25" s="151">
        <v>6.5003757447013246</v>
      </c>
      <c r="O25" s="151">
        <v>6.6435519064891935</v>
      </c>
      <c r="P25" s="151">
        <v>6.4300925277278962</v>
      </c>
      <c r="Q25" s="151">
        <v>6.8873108464345103</v>
      </c>
    </row>
    <row r="26" spans="1:17" x14ac:dyDescent="0.25">
      <c r="A26" s="156" t="s">
        <v>281</v>
      </c>
      <c r="B26" s="204">
        <v>34.511883236829405</v>
      </c>
      <c r="C26" s="204">
        <v>38.245517122857052</v>
      </c>
      <c r="D26" s="204">
        <v>37.181357257903343</v>
      </c>
      <c r="E26" s="204">
        <v>36.63580674905964</v>
      </c>
      <c r="F26" s="204">
        <v>37.608324079608799</v>
      </c>
      <c r="G26" s="204">
        <v>39.7010269512581</v>
      </c>
      <c r="H26" s="204">
        <v>37.146054607754479</v>
      </c>
      <c r="I26" s="204">
        <v>37.089138814373861</v>
      </c>
      <c r="J26" s="204">
        <v>29.861640268165882</v>
      </c>
      <c r="K26" s="204">
        <v>23.830865947942176</v>
      </c>
      <c r="L26" s="204">
        <v>25.265561388048866</v>
      </c>
      <c r="M26" s="204">
        <v>27.942618139694833</v>
      </c>
      <c r="N26" s="204">
        <v>26.174518242924432</v>
      </c>
      <c r="O26" s="204">
        <v>26.85534126290159</v>
      </c>
      <c r="P26" s="204">
        <v>25.580499701047277</v>
      </c>
      <c r="Q26" s="204">
        <v>27.440527658410744</v>
      </c>
    </row>
    <row r="27" spans="1:17" x14ac:dyDescent="0.25">
      <c r="A27" s="152" t="s">
        <v>285</v>
      </c>
      <c r="B27" s="264">
        <v>9.2856069578885609</v>
      </c>
      <c r="C27" s="264">
        <v>10.259892618860748</v>
      </c>
      <c r="D27" s="264">
        <v>9.9880992484308315</v>
      </c>
      <c r="E27" s="264">
        <v>9.8256055666446986</v>
      </c>
      <c r="F27" s="264">
        <v>10.096863303220806</v>
      </c>
      <c r="G27" s="264">
        <v>10.655647692289383</v>
      </c>
      <c r="H27" s="264">
        <v>9.9716121871869348</v>
      </c>
      <c r="I27" s="264">
        <v>10.004463100666607</v>
      </c>
      <c r="J27" s="264">
        <v>8.1227511978456093</v>
      </c>
      <c r="K27" s="264">
        <v>6.4365746981300411</v>
      </c>
      <c r="L27" s="264">
        <v>6.8325533865746753</v>
      </c>
      <c r="M27" s="264">
        <v>7.4916562508471642</v>
      </c>
      <c r="N27" s="264">
        <v>7.0064145871783898</v>
      </c>
      <c r="O27" s="264">
        <v>7.265044242038357</v>
      </c>
      <c r="P27" s="264">
        <v>7.213826606332062</v>
      </c>
      <c r="Q27" s="264">
        <v>8.3189493725987997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0.22558444312086087</v>
      </c>
      <c r="L28" s="83">
        <v>0.21153103739028062</v>
      </c>
      <c r="M28" s="83">
        <v>0</v>
      </c>
      <c r="N28" s="83">
        <v>0.25507193254856714</v>
      </c>
      <c r="O28" s="83">
        <v>0</v>
      </c>
      <c r="P28" s="83">
        <v>1.1207805206068342</v>
      </c>
      <c r="Q28" s="83">
        <v>0</v>
      </c>
    </row>
    <row r="29" spans="1:17" x14ac:dyDescent="0.25">
      <c r="A29" s="154" t="s">
        <v>30</v>
      </c>
      <c r="B29" s="83">
        <v>7.4017653626824043</v>
      </c>
      <c r="C29" s="83">
        <v>6.2388340278362833</v>
      </c>
      <c r="D29" s="83">
        <v>6.2310794218635648</v>
      </c>
      <c r="E29" s="83">
        <v>6.2385787321663999</v>
      </c>
      <c r="F29" s="83">
        <v>7.0194679081965932</v>
      </c>
      <c r="G29" s="83">
        <v>7.572861369629857</v>
      </c>
      <c r="H29" s="83">
        <v>6.7892645935193183</v>
      </c>
      <c r="I29" s="83">
        <v>6.8792797586497301</v>
      </c>
      <c r="J29" s="83">
        <v>4.4522927707301934</v>
      </c>
      <c r="K29" s="83">
        <v>3.2508161048244029</v>
      </c>
      <c r="L29" s="83">
        <v>3.6448336190018127</v>
      </c>
      <c r="M29" s="83">
        <v>5.395735735335939</v>
      </c>
      <c r="N29" s="83">
        <v>5.3957932488874336</v>
      </c>
      <c r="O29" s="83">
        <v>5.3957949060834229</v>
      </c>
      <c r="P29" s="83">
        <v>4.7528517848437488</v>
      </c>
      <c r="Q29" s="83">
        <v>5.0761883309531441</v>
      </c>
    </row>
    <row r="30" spans="1:17" x14ac:dyDescent="0.25">
      <c r="A30" s="154" t="s">
        <v>125</v>
      </c>
      <c r="B30" s="83">
        <v>1.2330837162153576</v>
      </c>
      <c r="C30" s="83">
        <v>3.8403326850505524</v>
      </c>
      <c r="D30" s="83">
        <v>3.3370293939768585</v>
      </c>
      <c r="E30" s="83">
        <v>3.4578267757443371</v>
      </c>
      <c r="F30" s="83">
        <v>2.7585111426380955</v>
      </c>
      <c r="G30" s="83">
        <v>2.800654882555051</v>
      </c>
      <c r="H30" s="83">
        <v>2.8878034356312337</v>
      </c>
      <c r="I30" s="83">
        <v>1.9717542387082394</v>
      </c>
      <c r="J30" s="83">
        <v>1.5305175654073377</v>
      </c>
      <c r="K30" s="83">
        <v>1.4099354601767868</v>
      </c>
      <c r="L30" s="83">
        <v>2.8897121384209101</v>
      </c>
      <c r="M30" s="83">
        <v>2.0413732358036922</v>
      </c>
      <c r="N30" s="83">
        <v>1.0269454482450291</v>
      </c>
      <c r="O30" s="83">
        <v>0.6581250761531916</v>
      </c>
      <c r="P30" s="83">
        <v>0.68844279817481724</v>
      </c>
      <c r="Q30" s="83">
        <v>3.2427610416456552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0.17230920400971017</v>
      </c>
      <c r="L31" s="83">
        <v>8.6476591761671828E-2</v>
      </c>
      <c r="M31" s="83">
        <v>0</v>
      </c>
      <c r="N31" s="83">
        <v>5.7650165591832281E-2</v>
      </c>
      <c r="O31" s="83">
        <v>0</v>
      </c>
      <c r="P31" s="83">
        <v>0.65175150270666216</v>
      </c>
      <c r="Q31" s="83">
        <v>0</v>
      </c>
    </row>
    <row r="32" spans="1:17" x14ac:dyDescent="0.25">
      <c r="A32" s="154" t="s">
        <v>26</v>
      </c>
      <c r="B32" s="83">
        <v>0.6507578789907994</v>
      </c>
      <c r="C32" s="83">
        <v>0.18072590597391333</v>
      </c>
      <c r="D32" s="83">
        <v>0.41999043259040908</v>
      </c>
      <c r="E32" s="83">
        <v>0.12920005873396184</v>
      </c>
      <c r="F32" s="83">
        <v>0.31888425238611795</v>
      </c>
      <c r="G32" s="83">
        <v>0.28213144010447483</v>
      </c>
      <c r="H32" s="83">
        <v>0.29454415803638256</v>
      </c>
      <c r="I32" s="83">
        <v>1.1534291033086366</v>
      </c>
      <c r="J32" s="83">
        <v>2.1399408617080788</v>
      </c>
      <c r="K32" s="83">
        <v>1.3779294859982809</v>
      </c>
      <c r="L32" s="83">
        <v>0</v>
      </c>
      <c r="M32" s="83">
        <v>5.4547279707533119E-2</v>
      </c>
      <c r="N32" s="83">
        <v>0.27095379190552749</v>
      </c>
      <c r="O32" s="83">
        <v>1.2111242598017427</v>
      </c>
      <c r="P32" s="83">
        <v>0</v>
      </c>
      <c r="Q32" s="83">
        <v>3.1558986677619325E-18</v>
      </c>
    </row>
    <row r="33" spans="1:17" x14ac:dyDescent="0.25">
      <c r="A33" s="152" t="s">
        <v>284</v>
      </c>
      <c r="B33" s="264">
        <v>25.226276278940844</v>
      </c>
      <c r="C33" s="264">
        <v>27.985624503996306</v>
      </c>
      <c r="D33" s="264">
        <v>27.193258009472512</v>
      </c>
      <c r="E33" s="264">
        <v>26.810201182414939</v>
      </c>
      <c r="F33" s="264">
        <v>27.511460776387992</v>
      </c>
      <c r="G33" s="264">
        <v>29.045379258968715</v>
      </c>
      <c r="H33" s="264">
        <v>27.174442420567548</v>
      </c>
      <c r="I33" s="264">
        <v>27.084675713707252</v>
      </c>
      <c r="J33" s="264">
        <v>21.738889070320273</v>
      </c>
      <c r="K33" s="264">
        <v>17.394291249812134</v>
      </c>
      <c r="L33" s="264">
        <v>18.433008001474189</v>
      </c>
      <c r="M33" s="264">
        <v>20.450961888847669</v>
      </c>
      <c r="N33" s="264">
        <v>19.168103655746041</v>
      </c>
      <c r="O33" s="264">
        <v>19.590297020863233</v>
      </c>
      <c r="P33" s="264">
        <v>18.366673094715214</v>
      </c>
      <c r="Q33" s="264">
        <v>19.121578285811946</v>
      </c>
    </row>
    <row r="34" spans="1:17" x14ac:dyDescent="0.25">
      <c r="A34" s="156" t="s">
        <v>280</v>
      </c>
      <c r="B34" s="204">
        <v>20.315528279336423</v>
      </c>
      <c r="C34" s="204">
        <v>25.096717464904458</v>
      </c>
      <c r="D34" s="204">
        <v>24.275479972187366</v>
      </c>
      <c r="E34" s="204">
        <v>33.147010500369873</v>
      </c>
      <c r="F34" s="204">
        <v>35.124150687406505</v>
      </c>
      <c r="G34" s="204">
        <v>32.436837899351538</v>
      </c>
      <c r="H34" s="204">
        <v>27.661957688985567</v>
      </c>
      <c r="I34" s="204">
        <v>23.039423697315307</v>
      </c>
      <c r="J34" s="204">
        <v>13.767092744317887</v>
      </c>
      <c r="K34" s="204">
        <v>8.1291962627379988</v>
      </c>
      <c r="L34" s="204">
        <v>6.9969794292750054</v>
      </c>
      <c r="M34" s="204">
        <v>8.5219858243924804</v>
      </c>
      <c r="N34" s="204">
        <v>4.6259846689322792</v>
      </c>
      <c r="O34" s="204">
        <v>6.5148292048226173</v>
      </c>
      <c r="P34" s="204">
        <v>0.22311282072426925</v>
      </c>
      <c r="Q34" s="204">
        <v>2.4289077210894923</v>
      </c>
    </row>
    <row r="35" spans="1:17" x14ac:dyDescent="0.25">
      <c r="A35" s="88" t="s">
        <v>33</v>
      </c>
      <c r="B35" s="87">
        <v>6.3857122349150872</v>
      </c>
      <c r="C35" s="87">
        <v>5.6345464491008537</v>
      </c>
      <c r="D35" s="87">
        <v>4.8626667845596394</v>
      </c>
      <c r="E35" s="87">
        <v>4.530061269129555</v>
      </c>
      <c r="F35" s="87">
        <v>4.8615620397646406</v>
      </c>
      <c r="G35" s="87">
        <v>5.3855095046155528</v>
      </c>
      <c r="H35" s="87">
        <v>6.5532767441449016</v>
      </c>
      <c r="I35" s="87">
        <v>6.6507776186643914</v>
      </c>
      <c r="J35" s="87">
        <v>5.8490339625938486</v>
      </c>
      <c r="K35" s="87">
        <v>3.9091382121842448</v>
      </c>
      <c r="L35" s="87">
        <v>4.3190928559352129</v>
      </c>
      <c r="M35" s="87">
        <v>4.4136055149541082</v>
      </c>
      <c r="N35" s="87">
        <v>3.5649665611148613</v>
      </c>
      <c r="O35" s="87">
        <v>3.5985451291800663</v>
      </c>
      <c r="P35" s="87">
        <v>0.13968138863118942</v>
      </c>
      <c r="Q35" s="87">
        <v>0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88" t="s">
        <v>125</v>
      </c>
      <c r="B38" s="87">
        <v>4.3367628387883022</v>
      </c>
      <c r="C38" s="87">
        <v>7.3286382600705897</v>
      </c>
      <c r="D38" s="87">
        <v>5.6570344965815904</v>
      </c>
      <c r="E38" s="87">
        <v>11.278645519851771</v>
      </c>
      <c r="F38" s="87">
        <v>12.486898370972085</v>
      </c>
      <c r="G38" s="87">
        <v>12.775718213916928</v>
      </c>
      <c r="H38" s="87">
        <v>5.4302144569161745</v>
      </c>
      <c r="I38" s="87">
        <v>3.8809333818139997</v>
      </c>
      <c r="J38" s="87">
        <v>1.5921397622104045</v>
      </c>
      <c r="K38" s="87">
        <v>0</v>
      </c>
      <c r="L38" s="87">
        <v>9.6132678606962929E-16</v>
      </c>
      <c r="M38" s="87">
        <v>0.87870190114772817</v>
      </c>
      <c r="N38" s="87">
        <v>0</v>
      </c>
      <c r="O38" s="87">
        <v>0.63528180251109401</v>
      </c>
      <c r="P38" s="87">
        <v>0</v>
      </c>
      <c r="Q38" s="87">
        <v>2.3885682167640416</v>
      </c>
    </row>
    <row r="39" spans="1:17" x14ac:dyDescent="0.25">
      <c r="A39" s="88" t="s">
        <v>29</v>
      </c>
      <c r="B39" s="87">
        <v>5.445743872946359</v>
      </c>
      <c r="C39" s="87">
        <v>9.8030013787611399</v>
      </c>
      <c r="D39" s="87">
        <v>11.441852008002</v>
      </c>
      <c r="E39" s="87">
        <v>13.623606002092961</v>
      </c>
      <c r="F39" s="87">
        <v>11.970921152675594</v>
      </c>
      <c r="G39" s="87">
        <v>8.3574653927684146</v>
      </c>
      <c r="H39" s="87">
        <v>13.372015531950249</v>
      </c>
      <c r="I39" s="87">
        <v>9.0498825119029878</v>
      </c>
      <c r="J39" s="87">
        <v>3.9640129435532789</v>
      </c>
      <c r="K39" s="87">
        <v>4.2200580505537548</v>
      </c>
      <c r="L39" s="87">
        <v>2.6778865733397916</v>
      </c>
      <c r="M39" s="87">
        <v>2.9010586046455713</v>
      </c>
      <c r="N39" s="87">
        <v>1.0610181078174175</v>
      </c>
      <c r="O39" s="87">
        <v>1.1604238022525368</v>
      </c>
      <c r="P39" s="87">
        <v>8.3431432093079808E-2</v>
      </c>
      <c r="Q39" s="87">
        <v>0</v>
      </c>
    </row>
    <row r="40" spans="1:17" x14ac:dyDescent="0.25">
      <c r="A40" s="88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88" t="s">
        <v>26</v>
      </c>
      <c r="B41" s="87">
        <v>4.1473093326866746</v>
      </c>
      <c r="C41" s="87">
        <v>2.3305313769718761</v>
      </c>
      <c r="D41" s="87">
        <v>2.3139266830441336</v>
      </c>
      <c r="E41" s="87">
        <v>3.7146977092955842</v>
      </c>
      <c r="F41" s="87">
        <v>5.8047691239941814</v>
      </c>
      <c r="G41" s="87">
        <v>5.9181447880506424</v>
      </c>
      <c r="H41" s="87">
        <v>2.3064509559742405</v>
      </c>
      <c r="I41" s="87">
        <v>3.4578301849339237</v>
      </c>
      <c r="J41" s="87">
        <v>2.3619060759603556</v>
      </c>
      <c r="K41" s="87">
        <v>0</v>
      </c>
      <c r="L41" s="87">
        <v>2.1395171448964567E-16</v>
      </c>
      <c r="M41" s="87">
        <v>0.32861980364507204</v>
      </c>
      <c r="N41" s="87">
        <v>0</v>
      </c>
      <c r="O41" s="87">
        <v>1.1205784708789199</v>
      </c>
      <c r="P41" s="87">
        <v>0</v>
      </c>
      <c r="Q41" s="87">
        <v>4.0339504325450852E-2</v>
      </c>
    </row>
    <row r="42" spans="1:17" x14ac:dyDescent="0.25">
      <c r="A42" s="88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88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88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6" t="s">
        <v>279</v>
      </c>
      <c r="B45" s="204">
        <v>17.095423757721651</v>
      </c>
      <c r="C45" s="204">
        <v>18.965387706456319</v>
      </c>
      <c r="D45" s="204">
        <v>18.428414240950719</v>
      </c>
      <c r="E45" s="204">
        <v>18.168823062711528</v>
      </c>
      <c r="F45" s="204">
        <v>18.644054911858657</v>
      </c>
      <c r="G45" s="204">
        <v>19.683565705269338</v>
      </c>
      <c r="H45" s="204">
        <v>18.41566323235854</v>
      </c>
      <c r="I45" s="204">
        <v>18.354829842755461</v>
      </c>
      <c r="J45" s="204">
        <v>14.732080017274434</v>
      </c>
      <c r="K45" s="204">
        <v>11.787819042044246</v>
      </c>
      <c r="L45" s="204">
        <v>12.560929897667476</v>
      </c>
      <c r="M45" s="204">
        <v>13.859273397189058</v>
      </c>
      <c r="N45" s="204">
        <v>12.989901918281447</v>
      </c>
      <c r="O45" s="204">
        <v>13.276015271063619</v>
      </c>
      <c r="P45" s="204">
        <v>12.84945279182436</v>
      </c>
      <c r="Q45" s="204">
        <v>13.763126300633711</v>
      </c>
    </row>
    <row r="46" spans="1:17" x14ac:dyDescent="0.25">
      <c r="A46" s="72" t="s">
        <v>278</v>
      </c>
      <c r="B46" s="306">
        <v>25.266138797552316</v>
      </c>
      <c r="C46" s="306">
        <v>25.463406993894083</v>
      </c>
      <c r="D46" s="306">
        <v>24.739067899122784</v>
      </c>
      <c r="E46" s="306">
        <v>16.071499738285681</v>
      </c>
      <c r="F46" s="306">
        <v>15.767734736532297</v>
      </c>
      <c r="G46" s="306">
        <v>21.146249410214942</v>
      </c>
      <c r="H46" s="306">
        <v>21.294057767472545</v>
      </c>
      <c r="I46" s="306">
        <v>25.706844656128677</v>
      </c>
      <c r="J46" s="306">
        <v>25.067072304756845</v>
      </c>
      <c r="K46" s="306">
        <v>22.529694764658807</v>
      </c>
      <c r="L46" s="306">
        <v>25.643066958704857</v>
      </c>
      <c r="M46" s="306">
        <v>27.645939232451035</v>
      </c>
      <c r="N46" s="306">
        <v>29.118270816864918</v>
      </c>
      <c r="O46" s="306">
        <v>28.223750845078531</v>
      </c>
      <c r="P46" s="306">
        <v>33.198038691482139</v>
      </c>
      <c r="Q46" s="306">
        <v>33.638371579412933</v>
      </c>
    </row>
    <row r="48" spans="1:17" ht="12.75" x14ac:dyDescent="0.25">
      <c r="A48" s="98" t="s">
        <v>90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7</v>
      </c>
      <c r="B50" s="77">
        <f t="shared" ref="B50:Q50" si="0">SUM(B$51:B$55,B$57:B$58,B$60:B$61,B$63:B$64,B$65:B$67)</f>
        <v>1.0000000000000002</v>
      </c>
      <c r="C50" s="77">
        <f t="shared" si="0"/>
        <v>1</v>
      </c>
      <c r="D50" s="77">
        <f t="shared" si="0"/>
        <v>1.0000000000000002</v>
      </c>
      <c r="E50" s="77">
        <f t="shared" si="0"/>
        <v>1</v>
      </c>
      <c r="F50" s="77">
        <f t="shared" si="0"/>
        <v>1</v>
      </c>
      <c r="G50" s="77">
        <f t="shared" si="0"/>
        <v>1</v>
      </c>
      <c r="H50" s="77">
        <f t="shared" si="0"/>
        <v>0.99999999999999989</v>
      </c>
      <c r="I50" s="77">
        <f t="shared" si="0"/>
        <v>1</v>
      </c>
      <c r="J50" s="77">
        <f t="shared" si="0"/>
        <v>1.0000000000000002</v>
      </c>
      <c r="K50" s="77">
        <f t="shared" si="0"/>
        <v>0.99999999999999989</v>
      </c>
      <c r="L50" s="77">
        <f t="shared" si="0"/>
        <v>0.99999999999999989</v>
      </c>
      <c r="M50" s="77">
        <f t="shared" si="0"/>
        <v>1</v>
      </c>
      <c r="N50" s="77">
        <f t="shared" si="0"/>
        <v>1</v>
      </c>
      <c r="O50" s="77">
        <f t="shared" si="0"/>
        <v>1</v>
      </c>
      <c r="P50" s="77">
        <f t="shared" si="0"/>
        <v>1</v>
      </c>
      <c r="Q50" s="77">
        <f t="shared" si="0"/>
        <v>1</v>
      </c>
    </row>
    <row r="51" spans="1:17" x14ac:dyDescent="0.25">
      <c r="A51" s="132" t="s">
        <v>83</v>
      </c>
      <c r="B51" s="203">
        <f t="shared" ref="B51:Q51" si="1">IF(B$6=0,0,B$6/B$5)</f>
        <v>3.6975105686155939E-2</v>
      </c>
      <c r="C51" s="203">
        <f t="shared" si="1"/>
        <v>3.6987585050423377E-2</v>
      </c>
      <c r="D51" s="203">
        <f t="shared" si="1"/>
        <v>3.7008969730999978E-2</v>
      </c>
      <c r="E51" s="203">
        <f t="shared" si="1"/>
        <v>3.6805837495707275E-2</v>
      </c>
      <c r="F51" s="203">
        <f t="shared" si="1"/>
        <v>3.6714879906902809E-2</v>
      </c>
      <c r="G51" s="203">
        <f t="shared" si="1"/>
        <v>3.6747178313213121E-2</v>
      </c>
      <c r="H51" s="203">
        <f t="shared" si="1"/>
        <v>3.7017257086395805E-2</v>
      </c>
      <c r="I51" s="203">
        <f t="shared" si="1"/>
        <v>3.7010662341182929E-2</v>
      </c>
      <c r="J51" s="203">
        <f t="shared" si="1"/>
        <v>3.7063802935487528E-2</v>
      </c>
      <c r="K51" s="203">
        <f t="shared" si="1"/>
        <v>3.7241596652841748E-2</v>
      </c>
      <c r="L51" s="203">
        <f t="shared" si="1"/>
        <v>3.7291296076645122E-2</v>
      </c>
      <c r="M51" s="203">
        <f t="shared" si="1"/>
        <v>3.7231251530490179E-2</v>
      </c>
      <c r="N51" s="203">
        <f t="shared" si="1"/>
        <v>3.7288783701353773E-2</v>
      </c>
      <c r="O51" s="203">
        <f t="shared" si="1"/>
        <v>3.7167664299760823E-2</v>
      </c>
      <c r="P51" s="203">
        <f t="shared" si="1"/>
        <v>3.7269334721913537E-2</v>
      </c>
      <c r="Q51" s="203">
        <f t="shared" si="1"/>
        <v>3.7171341828840528E-2</v>
      </c>
    </row>
    <row r="52" spans="1:17" x14ac:dyDescent="0.25">
      <c r="A52" s="76" t="s">
        <v>82</v>
      </c>
      <c r="B52" s="202">
        <f t="shared" ref="B52:Q52" si="2">IF(B$7=0,0,B$7/B$5)</f>
        <v>1.1711874708644538E-2</v>
      </c>
      <c r="C52" s="202">
        <f t="shared" si="2"/>
        <v>1.1715827550645432E-2</v>
      </c>
      <c r="D52" s="202">
        <f t="shared" si="2"/>
        <v>1.172260115399152E-2</v>
      </c>
      <c r="E52" s="202">
        <f t="shared" si="2"/>
        <v>1.1658258963620828E-2</v>
      </c>
      <c r="F52" s="202">
        <f t="shared" si="2"/>
        <v>1.1629448122810242E-2</v>
      </c>
      <c r="G52" s="202">
        <f t="shared" si="2"/>
        <v>1.1639678651728972E-2</v>
      </c>
      <c r="H52" s="202">
        <f t="shared" si="2"/>
        <v>1.172522617605057E-2</v>
      </c>
      <c r="I52" s="202">
        <f t="shared" si="2"/>
        <v>1.172313728872394E-2</v>
      </c>
      <c r="J52" s="202">
        <f t="shared" si="2"/>
        <v>1.1739969586316843E-2</v>
      </c>
      <c r="K52" s="202">
        <f t="shared" si="2"/>
        <v>1.1796285794289613E-2</v>
      </c>
      <c r="L52" s="202">
        <f t="shared" si="2"/>
        <v>1.1812028100197202E-2</v>
      </c>
      <c r="M52" s="202">
        <f t="shared" si="2"/>
        <v>1.1793008973991773E-2</v>
      </c>
      <c r="N52" s="202">
        <f t="shared" si="2"/>
        <v>1.1811232304645376E-2</v>
      </c>
      <c r="O52" s="202">
        <f t="shared" si="2"/>
        <v>1.1772867701490939E-2</v>
      </c>
      <c r="P52" s="202">
        <f t="shared" si="2"/>
        <v>1.1805071835156838E-2</v>
      </c>
      <c r="Q52" s="202">
        <f t="shared" si="2"/>
        <v>1.1774032559819795E-2</v>
      </c>
    </row>
    <row r="53" spans="1:17" x14ac:dyDescent="0.25">
      <c r="A53" s="76" t="s">
        <v>81</v>
      </c>
      <c r="B53" s="202">
        <f t="shared" ref="B53:Q53" si="3">IF(B$8=0,0,B$8/B$5)</f>
        <v>8.7340704621359747E-2</v>
      </c>
      <c r="C53" s="202">
        <f t="shared" si="3"/>
        <v>8.7370182737733407E-2</v>
      </c>
      <c r="D53" s="202">
        <f t="shared" si="3"/>
        <v>8.7420696537085771E-2</v>
      </c>
      <c r="E53" s="202">
        <f t="shared" si="3"/>
        <v>8.6940867954244994E-2</v>
      </c>
      <c r="F53" s="202">
        <f t="shared" si="3"/>
        <v>8.6726012587386173E-2</v>
      </c>
      <c r="G53" s="202">
        <f t="shared" si="3"/>
        <v>8.680230623179748E-2</v>
      </c>
      <c r="H53" s="202">
        <f t="shared" si="3"/>
        <v>8.7440272504382896E-2</v>
      </c>
      <c r="I53" s="202">
        <f t="shared" si="3"/>
        <v>8.7424694734339989E-2</v>
      </c>
      <c r="J53" s="202">
        <f t="shared" si="3"/>
        <v>8.7550220729855938E-2</v>
      </c>
      <c r="K53" s="202">
        <f t="shared" si="3"/>
        <v>8.7970195960833608E-2</v>
      </c>
      <c r="L53" s="202">
        <f t="shared" si="3"/>
        <v>8.8087593399291425E-2</v>
      </c>
      <c r="M53" s="202">
        <f t="shared" si="3"/>
        <v>8.7945759241619084E-2</v>
      </c>
      <c r="N53" s="202">
        <f t="shared" si="3"/>
        <v>8.8081658794801551E-2</v>
      </c>
      <c r="O53" s="202">
        <f t="shared" si="3"/>
        <v>8.779555673553395E-2</v>
      </c>
      <c r="P53" s="202">
        <f t="shared" si="3"/>
        <v>8.8035717409727626E-2</v>
      </c>
      <c r="Q53" s="202">
        <f t="shared" si="3"/>
        <v>8.7804243606744367E-2</v>
      </c>
    </row>
    <row r="54" spans="1:17" x14ac:dyDescent="0.25">
      <c r="A54" s="76" t="s">
        <v>80</v>
      </c>
      <c r="B54" s="202">
        <f t="shared" ref="B54:Q54" si="4">IF(B$9=0,0,B$9/B$5)</f>
        <v>4.0006367887890061E-2</v>
      </c>
      <c r="C54" s="202">
        <f t="shared" si="4"/>
        <v>4.0019870324965644E-2</v>
      </c>
      <c r="D54" s="202">
        <f t="shared" si="4"/>
        <v>4.0043008146546849E-2</v>
      </c>
      <c r="E54" s="202">
        <f t="shared" si="4"/>
        <v>3.9823222894166843E-2</v>
      </c>
      <c r="F54" s="202">
        <f t="shared" si="4"/>
        <v>3.9724808496361098E-2</v>
      </c>
      <c r="G54" s="202">
        <f t="shared" si="4"/>
        <v>3.9759754763614812E-2</v>
      </c>
      <c r="H54" s="202">
        <f t="shared" si="4"/>
        <v>4.0051974908984198E-2</v>
      </c>
      <c r="I54" s="202">
        <f t="shared" si="4"/>
        <v>4.0044839518882748E-2</v>
      </c>
      <c r="J54" s="202">
        <f t="shared" si="4"/>
        <v>4.0102336640962022E-2</v>
      </c>
      <c r="K54" s="202">
        <f t="shared" si="4"/>
        <v>4.0294706094209889E-2</v>
      </c>
      <c r="L54" s="202">
        <f t="shared" si="4"/>
        <v>4.0348479934624856E-2</v>
      </c>
      <c r="M54" s="202">
        <f t="shared" si="4"/>
        <v>4.0283512866686626E-2</v>
      </c>
      <c r="N54" s="202">
        <f t="shared" si="4"/>
        <v>4.0345761591882821E-2</v>
      </c>
      <c r="O54" s="202">
        <f t="shared" si="4"/>
        <v>4.0214712680769003E-2</v>
      </c>
      <c r="P54" s="202">
        <f t="shared" si="4"/>
        <v>4.032471816247022E-2</v>
      </c>
      <c r="Q54" s="202">
        <f t="shared" si="4"/>
        <v>4.0218691697963174E-2</v>
      </c>
    </row>
    <row r="55" spans="1:17" x14ac:dyDescent="0.25">
      <c r="A55" s="129" t="s">
        <v>79</v>
      </c>
      <c r="B55" s="201">
        <f t="shared" ref="B55:Q55" si="5">IF(B$10=0,0,B$10/B$5)</f>
        <v>4.7051467869323738E-2</v>
      </c>
      <c r="C55" s="201">
        <f t="shared" si="5"/>
        <v>4.7067348078344458E-2</v>
      </c>
      <c r="D55" s="201">
        <f t="shared" si="5"/>
        <v>4.7094560457927252E-2</v>
      </c>
      <c r="E55" s="201">
        <f t="shared" si="5"/>
        <v>4.6836071140189423E-2</v>
      </c>
      <c r="F55" s="201">
        <f t="shared" si="5"/>
        <v>4.6720326019582314E-2</v>
      </c>
      <c r="G55" s="201">
        <f t="shared" si="5"/>
        <v>4.6761426305802982E-2</v>
      </c>
      <c r="H55" s="201">
        <f t="shared" si="5"/>
        <v>4.7105106262432542E-2</v>
      </c>
      <c r="I55" s="201">
        <f t="shared" si="5"/>
        <v>4.7096714333951704E-2</v>
      </c>
      <c r="J55" s="201">
        <f t="shared" si="5"/>
        <v>4.7164336668467866E-2</v>
      </c>
      <c r="K55" s="201">
        <f t="shared" si="5"/>
        <v>4.7390582279513989E-2</v>
      </c>
      <c r="L55" s="201">
        <f t="shared" si="5"/>
        <v>4.7732143131871546E-2</v>
      </c>
      <c r="M55" s="201">
        <f t="shared" si="5"/>
        <v>4.7377417930612301E-2</v>
      </c>
      <c r="N55" s="201">
        <f t="shared" si="5"/>
        <v>4.745062862301215E-2</v>
      </c>
      <c r="O55" s="201">
        <f t="shared" si="5"/>
        <v>4.7296502068763069E-2</v>
      </c>
      <c r="P55" s="201">
        <f t="shared" si="5"/>
        <v>5.0598418612315704E-2</v>
      </c>
      <c r="Q55" s="201">
        <f t="shared" si="5"/>
        <v>5.0246050327492464E-2</v>
      </c>
    </row>
    <row r="56" spans="1:17" x14ac:dyDescent="0.25">
      <c r="A56" s="127" t="s">
        <v>283</v>
      </c>
      <c r="B56" s="200">
        <f t="shared" ref="B56:Q56" si="6">IF(B$15=0,0,B$15/B$5)</f>
        <v>6.3904869356271904E-2</v>
      </c>
      <c r="C56" s="200">
        <f t="shared" si="6"/>
        <v>6.3885956642773412E-2</v>
      </c>
      <c r="D56" s="200">
        <f t="shared" si="6"/>
        <v>6.3941715270368182E-2</v>
      </c>
      <c r="E56" s="200">
        <f t="shared" si="6"/>
        <v>6.3568623926038847E-2</v>
      </c>
      <c r="F56" s="200">
        <f t="shared" si="6"/>
        <v>6.3425598603342112E-2</v>
      </c>
      <c r="G56" s="200">
        <f t="shared" si="6"/>
        <v>6.3477490186479579E-2</v>
      </c>
      <c r="H56" s="200">
        <f t="shared" si="6"/>
        <v>6.3946385219071714E-2</v>
      </c>
      <c r="I56" s="200">
        <f t="shared" si="6"/>
        <v>6.4001488353318967E-2</v>
      </c>
      <c r="J56" s="200">
        <f t="shared" si="6"/>
        <v>6.4210535741661773E-2</v>
      </c>
      <c r="K56" s="200">
        <f t="shared" si="6"/>
        <v>6.441907830150391E-2</v>
      </c>
      <c r="L56" s="200">
        <f t="shared" si="6"/>
        <v>6.4353564736397625E-2</v>
      </c>
      <c r="M56" s="200">
        <f t="shared" si="6"/>
        <v>6.4298837115301377E-2</v>
      </c>
      <c r="N56" s="200">
        <f t="shared" si="6"/>
        <v>6.4376179256381449E-2</v>
      </c>
      <c r="O56" s="200">
        <f t="shared" si="6"/>
        <v>6.4313450158353463E-2</v>
      </c>
      <c r="P56" s="200">
        <f t="shared" si="6"/>
        <v>6.4126454994672219E-2</v>
      </c>
      <c r="Q56" s="200">
        <f t="shared" si="6"/>
        <v>6.4189761453800301E-2</v>
      </c>
    </row>
    <row r="57" spans="1:17" x14ac:dyDescent="0.25">
      <c r="A57" s="142" t="s">
        <v>289</v>
      </c>
      <c r="B57" s="199">
        <f t="shared" ref="B57:Q57" si="7">IF(B$16=0,0,B$16/B$5)</f>
        <v>1.0066784493160933E-2</v>
      </c>
      <c r="C57" s="199">
        <f t="shared" si="7"/>
        <v>1.0029701038565144E-2</v>
      </c>
      <c r="D57" s="199">
        <f t="shared" si="7"/>
        <v>1.0054322223107681E-2</v>
      </c>
      <c r="E57" s="199">
        <f t="shared" si="7"/>
        <v>9.9770042192239197E-3</v>
      </c>
      <c r="F57" s="199">
        <f t="shared" si="7"/>
        <v>9.9664188799734339E-3</v>
      </c>
      <c r="G57" s="199">
        <f t="shared" si="7"/>
        <v>9.9712819473674399E-3</v>
      </c>
      <c r="H57" s="199">
        <f t="shared" si="7"/>
        <v>1.0046925259903552E-2</v>
      </c>
      <c r="I57" s="199">
        <f t="shared" si="7"/>
        <v>1.0111630758926578E-2</v>
      </c>
      <c r="J57" s="199">
        <f t="shared" si="7"/>
        <v>1.0243302091873317E-2</v>
      </c>
      <c r="K57" s="199">
        <f t="shared" si="7"/>
        <v>1.01929657907788E-2</v>
      </c>
      <c r="L57" s="199">
        <f t="shared" si="7"/>
        <v>1.0055086731464477E-2</v>
      </c>
      <c r="M57" s="199">
        <f t="shared" si="7"/>
        <v>1.0087787754897206E-2</v>
      </c>
      <c r="N57" s="199">
        <f t="shared" si="7"/>
        <v>1.0081359428257617E-2</v>
      </c>
      <c r="O57" s="199">
        <f t="shared" si="7"/>
        <v>1.0194987814556506E-2</v>
      </c>
      <c r="P57" s="199">
        <f t="shared" si="7"/>
        <v>9.8599541067156508E-3</v>
      </c>
      <c r="Q57" s="199">
        <f t="shared" si="7"/>
        <v>1.0065944395824563E-2</v>
      </c>
    </row>
    <row r="58" spans="1:17" x14ac:dyDescent="0.25">
      <c r="A58" s="142" t="s">
        <v>288</v>
      </c>
      <c r="B58" s="199">
        <f t="shared" ref="B58:Q58" si="8">IF(B$22=0,0,B$22/B$5)</f>
        <v>5.3838084863110966E-2</v>
      </c>
      <c r="C58" s="199">
        <f t="shared" si="8"/>
        <v>5.3856255604208265E-2</v>
      </c>
      <c r="D58" s="199">
        <f t="shared" si="8"/>
        <v>5.3887393047260507E-2</v>
      </c>
      <c r="E58" s="199">
        <f t="shared" si="8"/>
        <v>5.3591619706814933E-2</v>
      </c>
      <c r="F58" s="199">
        <f t="shared" si="8"/>
        <v>5.3459179723368673E-2</v>
      </c>
      <c r="G58" s="199">
        <f t="shared" si="8"/>
        <v>5.3506208239112139E-2</v>
      </c>
      <c r="H58" s="199">
        <f t="shared" si="8"/>
        <v>5.3899459959168165E-2</v>
      </c>
      <c r="I58" s="199">
        <f t="shared" si="8"/>
        <v>5.3889857594392396E-2</v>
      </c>
      <c r="J58" s="199">
        <f t="shared" si="8"/>
        <v>5.3967233649788462E-2</v>
      </c>
      <c r="K58" s="199">
        <f t="shared" si="8"/>
        <v>5.4226112510725108E-2</v>
      </c>
      <c r="L58" s="199">
        <f t="shared" si="8"/>
        <v>5.4298478004933148E-2</v>
      </c>
      <c r="M58" s="199">
        <f t="shared" si="8"/>
        <v>5.4211049360404169E-2</v>
      </c>
      <c r="N58" s="199">
        <f t="shared" si="8"/>
        <v>5.4294819828123835E-2</v>
      </c>
      <c r="O58" s="199">
        <f t="shared" si="8"/>
        <v>5.4118462343796962E-2</v>
      </c>
      <c r="P58" s="199">
        <f t="shared" si="8"/>
        <v>5.4266500887956565E-2</v>
      </c>
      <c r="Q58" s="199">
        <f t="shared" si="8"/>
        <v>5.4123817057975733E-2</v>
      </c>
    </row>
    <row r="59" spans="1:17" x14ac:dyDescent="0.25">
      <c r="A59" s="127" t="s">
        <v>282</v>
      </c>
      <c r="B59" s="200">
        <f t="shared" ref="B59:Q59" si="9">IF(B$23=0,0,B$23/B$5)</f>
        <v>5.7683662353333172E-2</v>
      </c>
      <c r="C59" s="200">
        <f t="shared" si="9"/>
        <v>5.7703131004508856E-2</v>
      </c>
      <c r="D59" s="200">
        <f t="shared" si="9"/>
        <v>5.7736492550636266E-2</v>
      </c>
      <c r="E59" s="200">
        <f t="shared" si="9"/>
        <v>5.7419592543016006E-2</v>
      </c>
      <c r="F59" s="200">
        <f t="shared" si="9"/>
        <v>5.7277692560752144E-2</v>
      </c>
      <c r="G59" s="200">
        <f t="shared" si="9"/>
        <v>5.7328080256191571E-2</v>
      </c>
      <c r="H59" s="200">
        <f t="shared" si="9"/>
        <v>5.7749421384823044E-2</v>
      </c>
      <c r="I59" s="200">
        <f t="shared" si="9"/>
        <v>5.7739133136849002E-2</v>
      </c>
      <c r="J59" s="200">
        <f t="shared" si="9"/>
        <v>5.782203605334478E-2</v>
      </c>
      <c r="K59" s="200">
        <f t="shared" si="9"/>
        <v>5.8099406261491182E-2</v>
      </c>
      <c r="L59" s="200">
        <f t="shared" si="9"/>
        <v>5.8176940719571232E-2</v>
      </c>
      <c r="M59" s="200">
        <f t="shared" si="9"/>
        <v>5.8083267171861616E-2</v>
      </c>
      <c r="N59" s="200">
        <f t="shared" si="9"/>
        <v>5.8173021244418401E-2</v>
      </c>
      <c r="O59" s="200">
        <f t="shared" si="9"/>
        <v>5.7984066796925318E-2</v>
      </c>
      <c r="P59" s="200">
        <f t="shared" si="9"/>
        <v>5.8142679522810617E-2</v>
      </c>
      <c r="Q59" s="200">
        <f t="shared" si="9"/>
        <v>5.7989803990688309E-2</v>
      </c>
    </row>
    <row r="60" spans="1:17" x14ac:dyDescent="0.25">
      <c r="A60" s="142" t="s">
        <v>287</v>
      </c>
      <c r="B60" s="199">
        <f t="shared" ref="B60:Q60" si="10">IF(B$24=0,0,B$24/B$5)</f>
        <v>0</v>
      </c>
      <c r="C60" s="199">
        <f t="shared" si="10"/>
        <v>0</v>
      </c>
      <c r="D60" s="199">
        <f t="shared" si="10"/>
        <v>0</v>
      </c>
      <c r="E60" s="199">
        <f t="shared" si="10"/>
        <v>0</v>
      </c>
      <c r="F60" s="199">
        <f t="shared" si="10"/>
        <v>0</v>
      </c>
      <c r="G60" s="199">
        <f t="shared" si="10"/>
        <v>0</v>
      </c>
      <c r="H60" s="199">
        <f t="shared" si="10"/>
        <v>0</v>
      </c>
      <c r="I60" s="199">
        <f t="shared" si="10"/>
        <v>0</v>
      </c>
      <c r="J60" s="199">
        <f t="shared" si="10"/>
        <v>0</v>
      </c>
      <c r="K60" s="199">
        <f t="shared" si="10"/>
        <v>0</v>
      </c>
      <c r="L60" s="199">
        <f t="shared" si="10"/>
        <v>0</v>
      </c>
      <c r="M60" s="199">
        <f t="shared" si="10"/>
        <v>0</v>
      </c>
      <c r="N60" s="199">
        <f t="shared" si="10"/>
        <v>0</v>
      </c>
      <c r="O60" s="199">
        <f t="shared" si="10"/>
        <v>0</v>
      </c>
      <c r="P60" s="199">
        <f t="shared" si="10"/>
        <v>0</v>
      </c>
      <c r="Q60" s="199">
        <f t="shared" si="10"/>
        <v>0</v>
      </c>
    </row>
    <row r="61" spans="1:17" x14ac:dyDescent="0.25">
      <c r="A61" s="142" t="s">
        <v>286</v>
      </c>
      <c r="B61" s="199">
        <f t="shared" ref="B61:Q61" si="11">IF(B$25=0,0,B$25/B$5)</f>
        <v>5.7683662353333172E-2</v>
      </c>
      <c r="C61" s="199">
        <f t="shared" si="11"/>
        <v>5.7703131004508856E-2</v>
      </c>
      <c r="D61" s="199">
        <f t="shared" si="11"/>
        <v>5.7736492550636266E-2</v>
      </c>
      <c r="E61" s="199">
        <f t="shared" si="11"/>
        <v>5.7419592543016006E-2</v>
      </c>
      <c r="F61" s="199">
        <f t="shared" si="11"/>
        <v>5.7277692560752144E-2</v>
      </c>
      <c r="G61" s="199">
        <f t="shared" si="11"/>
        <v>5.7328080256191571E-2</v>
      </c>
      <c r="H61" s="199">
        <f t="shared" si="11"/>
        <v>5.7749421384823044E-2</v>
      </c>
      <c r="I61" s="199">
        <f t="shared" si="11"/>
        <v>5.7739133136849002E-2</v>
      </c>
      <c r="J61" s="199">
        <f t="shared" si="11"/>
        <v>5.782203605334478E-2</v>
      </c>
      <c r="K61" s="199">
        <f t="shared" si="11"/>
        <v>5.8099406261491182E-2</v>
      </c>
      <c r="L61" s="199">
        <f t="shared" si="11"/>
        <v>5.8176940719571232E-2</v>
      </c>
      <c r="M61" s="199">
        <f t="shared" si="11"/>
        <v>5.8083267171861616E-2</v>
      </c>
      <c r="N61" s="199">
        <f t="shared" si="11"/>
        <v>5.8173021244418401E-2</v>
      </c>
      <c r="O61" s="199">
        <f t="shared" si="11"/>
        <v>5.7984066796925318E-2</v>
      </c>
      <c r="P61" s="199">
        <f t="shared" si="11"/>
        <v>5.8142679522810617E-2</v>
      </c>
      <c r="Q61" s="199">
        <f t="shared" si="11"/>
        <v>5.7989803990688309E-2</v>
      </c>
    </row>
    <row r="62" spans="1:17" x14ac:dyDescent="0.25">
      <c r="A62" s="127" t="s">
        <v>281</v>
      </c>
      <c r="B62" s="200">
        <f t="shared" ref="B62:Q62" si="12">IF(B$26=0,0,B$26/B$5)</f>
        <v>0.23270677357029723</v>
      </c>
      <c r="C62" s="200">
        <f t="shared" si="12"/>
        <v>0.2325335392238855</v>
      </c>
      <c r="D62" s="200">
        <f t="shared" si="12"/>
        <v>0.23278504771800343</v>
      </c>
      <c r="E62" s="200">
        <f t="shared" si="12"/>
        <v>0.23136969871845015</v>
      </c>
      <c r="F62" s="200">
        <f t="shared" si="12"/>
        <v>0.23088543232394518</v>
      </c>
      <c r="G62" s="200">
        <f t="shared" si="12"/>
        <v>0.23106426013177012</v>
      </c>
      <c r="H62" s="200">
        <f t="shared" si="12"/>
        <v>0.23277716597700621</v>
      </c>
      <c r="I62" s="200">
        <f t="shared" si="12"/>
        <v>0.23314926826140164</v>
      </c>
      <c r="J62" s="200">
        <f t="shared" si="12"/>
        <v>0.23421266796469625</v>
      </c>
      <c r="K62" s="200">
        <f t="shared" si="12"/>
        <v>0.23471749870469066</v>
      </c>
      <c r="L62" s="200">
        <f t="shared" si="12"/>
        <v>0.23384358002318431</v>
      </c>
      <c r="M62" s="200">
        <f t="shared" si="12"/>
        <v>0.23401574681327789</v>
      </c>
      <c r="N62" s="200">
        <f t="shared" si="12"/>
        <v>0.23424042941659548</v>
      </c>
      <c r="O62" s="200">
        <f t="shared" si="12"/>
        <v>0.23438996542215748</v>
      </c>
      <c r="P62" s="200">
        <f t="shared" si="12"/>
        <v>0.23130597106304718</v>
      </c>
      <c r="Q62" s="200">
        <f t="shared" si="12"/>
        <v>0.23104385090097754</v>
      </c>
    </row>
    <row r="63" spans="1:17" x14ac:dyDescent="0.25">
      <c r="A63" s="142" t="s">
        <v>285</v>
      </c>
      <c r="B63" s="199">
        <f t="shared" ref="B63:Q63" si="13">IF(B$27=0,0,B$27/B$5)</f>
        <v>6.2611003316858233E-2</v>
      </c>
      <c r="C63" s="199">
        <f t="shared" si="13"/>
        <v>6.2380360423859409E-2</v>
      </c>
      <c r="D63" s="199">
        <f t="shared" si="13"/>
        <v>6.2533493439481738E-2</v>
      </c>
      <c r="E63" s="199">
        <f t="shared" si="13"/>
        <v>6.2052609220602524E-2</v>
      </c>
      <c r="F63" s="199">
        <f t="shared" si="13"/>
        <v>6.1986773033151393E-2</v>
      </c>
      <c r="G63" s="199">
        <f t="shared" si="13"/>
        <v>6.201701918860883E-2</v>
      </c>
      <c r="H63" s="199">
        <f t="shared" si="13"/>
        <v>6.2487487558654291E-2</v>
      </c>
      <c r="I63" s="199">
        <f t="shared" si="13"/>
        <v>6.2889927505263121E-2</v>
      </c>
      <c r="J63" s="199">
        <f t="shared" si="13"/>
        <v>6.3708865694459799E-2</v>
      </c>
      <c r="K63" s="199">
        <f t="shared" si="13"/>
        <v>6.3395795883843656E-2</v>
      </c>
      <c r="L63" s="199">
        <f t="shared" si="13"/>
        <v>6.3238204767218129E-2</v>
      </c>
      <c r="M63" s="199">
        <f t="shared" si="13"/>
        <v>6.2741634432596061E-2</v>
      </c>
      <c r="N63" s="199">
        <f t="shared" si="13"/>
        <v>6.2701653048189893E-2</v>
      </c>
      <c r="O63" s="199">
        <f t="shared" si="13"/>
        <v>6.3408371988709925E-2</v>
      </c>
      <c r="P63" s="199">
        <f t="shared" si="13"/>
        <v>6.5229420369367158E-2</v>
      </c>
      <c r="Q63" s="199">
        <f t="shared" si="13"/>
        <v>7.0043919068239063E-2</v>
      </c>
    </row>
    <row r="64" spans="1:17" x14ac:dyDescent="0.25">
      <c r="A64" s="142" t="s">
        <v>284</v>
      </c>
      <c r="B64" s="199">
        <f t="shared" ref="B64:Q64" si="14">IF(B$33=0,0,B$33/B$5)</f>
        <v>0.170095770253439</v>
      </c>
      <c r="C64" s="199">
        <f t="shared" si="14"/>
        <v>0.17015317880002612</v>
      </c>
      <c r="D64" s="199">
        <f t="shared" si="14"/>
        <v>0.17025155427852171</v>
      </c>
      <c r="E64" s="199">
        <f t="shared" si="14"/>
        <v>0.1693170894978476</v>
      </c>
      <c r="F64" s="199">
        <f t="shared" si="14"/>
        <v>0.16889865929079378</v>
      </c>
      <c r="G64" s="199">
        <f t="shared" si="14"/>
        <v>0.16904724094316126</v>
      </c>
      <c r="H64" s="199">
        <f t="shared" si="14"/>
        <v>0.17028967841835194</v>
      </c>
      <c r="I64" s="199">
        <f t="shared" si="14"/>
        <v>0.17025934075613849</v>
      </c>
      <c r="J64" s="199">
        <f t="shared" si="14"/>
        <v>0.17050380227023648</v>
      </c>
      <c r="K64" s="199">
        <f t="shared" si="14"/>
        <v>0.17132170282084702</v>
      </c>
      <c r="L64" s="199">
        <f t="shared" si="14"/>
        <v>0.17060537525596617</v>
      </c>
      <c r="M64" s="199">
        <f t="shared" si="14"/>
        <v>0.17127411238068183</v>
      </c>
      <c r="N64" s="199">
        <f t="shared" si="14"/>
        <v>0.17153877636840559</v>
      </c>
      <c r="O64" s="199">
        <f t="shared" si="14"/>
        <v>0.17098159343344757</v>
      </c>
      <c r="P64" s="199">
        <f t="shared" si="14"/>
        <v>0.16607655069368002</v>
      </c>
      <c r="Q64" s="199">
        <f t="shared" si="14"/>
        <v>0.16099993183273847</v>
      </c>
    </row>
    <row r="65" spans="1:17" x14ac:dyDescent="0.25">
      <c r="A65" s="127" t="s">
        <v>280</v>
      </c>
      <c r="B65" s="200">
        <f t="shared" ref="B65:Q65" si="15">IF(B$34=0,0,B$34/B$5)</f>
        <v>0.13698357191402083</v>
      </c>
      <c r="C65" s="200">
        <f t="shared" si="15"/>
        <v>0.15258856394252829</v>
      </c>
      <c r="D65" s="200">
        <f t="shared" si="15"/>
        <v>0.15198392905632543</v>
      </c>
      <c r="E65" s="200">
        <f t="shared" si="15"/>
        <v>0.20933656205304479</v>
      </c>
      <c r="F65" s="200">
        <f t="shared" si="15"/>
        <v>0.21563456800964698</v>
      </c>
      <c r="G65" s="200">
        <f t="shared" si="15"/>
        <v>0.18878589612882324</v>
      </c>
      <c r="H65" s="200">
        <f t="shared" si="15"/>
        <v>0.17334471141583144</v>
      </c>
      <c r="I65" s="200">
        <f t="shared" si="15"/>
        <v>0.14483012946398455</v>
      </c>
      <c r="J65" s="200">
        <f t="shared" si="15"/>
        <v>0.10797891518375559</v>
      </c>
      <c r="K65" s="200">
        <f t="shared" si="15"/>
        <v>8.0066944165499199E-2</v>
      </c>
      <c r="L65" s="200">
        <f t="shared" si="15"/>
        <v>6.4760038138879442E-2</v>
      </c>
      <c r="M65" s="200">
        <f t="shared" si="15"/>
        <v>7.1370508914278638E-2</v>
      </c>
      <c r="N65" s="200">
        <f t="shared" si="15"/>
        <v>4.1398761393371744E-2</v>
      </c>
      <c r="O65" s="200">
        <f t="shared" si="15"/>
        <v>5.6860591608235214E-2</v>
      </c>
      <c r="P65" s="200">
        <f t="shared" si="15"/>
        <v>2.0174479880129092E-3</v>
      </c>
      <c r="Q65" s="200">
        <f t="shared" si="15"/>
        <v>2.0450925738362258E-2</v>
      </c>
    </row>
    <row r="66" spans="1:17" x14ac:dyDescent="0.25">
      <c r="A66" s="127" t="s">
        <v>279</v>
      </c>
      <c r="B66" s="200">
        <f t="shared" ref="B66:Q66" si="16">IF(B$45=0,0,B$45/B$5)</f>
        <v>0.11527104673415932</v>
      </c>
      <c r="C66" s="200">
        <f t="shared" si="16"/>
        <v>0.11530995154200206</v>
      </c>
      <c r="D66" s="200">
        <f t="shared" si="16"/>
        <v>0.11537661895155767</v>
      </c>
      <c r="E66" s="200">
        <f t="shared" si="16"/>
        <v>0.11474334786407549</v>
      </c>
      <c r="F66" s="200">
        <f t="shared" si="16"/>
        <v>0.11445978474031052</v>
      </c>
      <c r="G66" s="200">
        <f t="shared" si="16"/>
        <v>0.11456047603068401</v>
      </c>
      <c r="H66" s="200">
        <f t="shared" si="16"/>
        <v>0.11540245504082386</v>
      </c>
      <c r="I66" s="200">
        <f t="shared" si="16"/>
        <v>0.11538189571666435</v>
      </c>
      <c r="J66" s="200">
        <f t="shared" si="16"/>
        <v>0.11554756317902566</v>
      </c>
      <c r="K66" s="200">
        <f t="shared" si="16"/>
        <v>0.11610184064549553</v>
      </c>
      <c r="L66" s="200">
        <f t="shared" si="16"/>
        <v>0.11625678015134915</v>
      </c>
      <c r="M66" s="200">
        <f t="shared" si="16"/>
        <v>0.11606958940347932</v>
      </c>
      <c r="N66" s="200">
        <f t="shared" si="16"/>
        <v>0.11624894774291522</v>
      </c>
      <c r="O66" s="200">
        <f t="shared" si="16"/>
        <v>0.11587135422580831</v>
      </c>
      <c r="P66" s="200">
        <f t="shared" si="16"/>
        <v>0.11618831494210549</v>
      </c>
      <c r="Q66" s="200">
        <f t="shared" si="16"/>
        <v>0.11588281903756602</v>
      </c>
    </row>
    <row r="67" spans="1:17" x14ac:dyDescent="0.25">
      <c r="A67" s="72" t="s">
        <v>278</v>
      </c>
      <c r="B67" s="71">
        <f t="shared" ref="B67:Q67" si="17">IF(B$46=0,0,B$46/B$5)</f>
        <v>0.17036455529854377</v>
      </c>
      <c r="C67" s="71">
        <f t="shared" si="17"/>
        <v>0.15481804390218967</v>
      </c>
      <c r="D67" s="71">
        <f t="shared" si="17"/>
        <v>0.15488636042655771</v>
      </c>
      <c r="E67" s="71">
        <f t="shared" si="17"/>
        <v>0.10149791644744531</v>
      </c>
      <c r="F67" s="71">
        <f t="shared" si="17"/>
        <v>9.6801448628960451E-2</v>
      </c>
      <c r="G67" s="71">
        <f t="shared" si="17"/>
        <v>0.12307345299989417</v>
      </c>
      <c r="H67" s="71">
        <f t="shared" si="17"/>
        <v>0.13344002402419763</v>
      </c>
      <c r="I67" s="71">
        <f t="shared" si="17"/>
        <v>0.16159803685070023</v>
      </c>
      <c r="J67" s="71">
        <f t="shared" si="17"/>
        <v>0.19660761531642582</v>
      </c>
      <c r="K67" s="71">
        <f t="shared" si="17"/>
        <v>0.22190186513963059</v>
      </c>
      <c r="L67" s="71">
        <f t="shared" si="17"/>
        <v>0.23733755558798808</v>
      </c>
      <c r="M67" s="71">
        <f t="shared" si="17"/>
        <v>0.23153110003840116</v>
      </c>
      <c r="N67" s="71">
        <f t="shared" si="17"/>
        <v>0.26058459593062205</v>
      </c>
      <c r="O67" s="71">
        <f t="shared" si="17"/>
        <v>0.24633326830220242</v>
      </c>
      <c r="P67" s="71">
        <f t="shared" si="17"/>
        <v>0.3001858707477677</v>
      </c>
      <c r="Q67" s="71">
        <f t="shared" si="17"/>
        <v>0.28322847885774527</v>
      </c>
    </row>
    <row r="69" spans="1:17" ht="12.75" x14ac:dyDescent="0.25">
      <c r="A69" s="98" t="s">
        <v>128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7</v>
      </c>
      <c r="B71" s="253">
        <f>IF(B$5=0,0,B$5/TRE_fec!B$5)</f>
        <v>0.53592667804566452</v>
      </c>
      <c r="C71" s="253">
        <f>IF(C$5=0,0,C$5/TRE_fec!C$5)</f>
        <v>0.53574585996233048</v>
      </c>
      <c r="D71" s="253">
        <f>IF(D$5=0,0,D$5/TRE_fec!D$5)</f>
        <v>0.53543629300683837</v>
      </c>
      <c r="E71" s="253">
        <f>IF(E$5=0,0,E$5/TRE_fec!E$5)</f>
        <v>0.5383913778101117</v>
      </c>
      <c r="F71" s="253">
        <f>IF(F$5=0,0,F$5/TRE_fec!F$5)</f>
        <v>0.53972519074053404</v>
      </c>
      <c r="G71" s="253">
        <f>IF(G$5=0,0,G$5/TRE_fec!G$5)</f>
        <v>0.55166642746763705</v>
      </c>
      <c r="H71" s="253">
        <f>IF(H$5=0,0,H$5/TRE_fec!H$5)</f>
        <v>0.54764145631462069</v>
      </c>
      <c r="I71" s="253">
        <f>IF(I$5=0,0,I$5/TRE_fec!I$5)</f>
        <v>0.55584047123367286</v>
      </c>
      <c r="J71" s="253">
        <f>IF(J$5=0,0,J$5/TRE_fec!J$5)</f>
        <v>0.5550435294565077</v>
      </c>
      <c r="K71" s="253">
        <f>IF(K$5=0,0,K$5/TRE_fec!K$5)</f>
        <v>0.55239371684736038</v>
      </c>
      <c r="L71" s="253">
        <f>IF(L$5=0,0,L$5/TRE_fec!L$5)</f>
        <v>0.55165752228379539</v>
      </c>
      <c r="M71" s="253">
        <f>IF(M$5=0,0,M$5/TRE_fec!M$5)</f>
        <v>0.56706240087016369</v>
      </c>
      <c r="N71" s="253">
        <f>IF(N$5=0,0,N$5/TRE_fec!N$5)</f>
        <v>0.56618749083827646</v>
      </c>
      <c r="O71" s="253">
        <f>IF(O$5=0,0,O$5/TRE_fec!O$5)</f>
        <v>0.56803254328834907</v>
      </c>
      <c r="P71" s="253">
        <f>IF(P$5=0,0,P$5/TRE_fec!P$5)</f>
        <v>0.58536721244662704</v>
      </c>
      <c r="Q71" s="253">
        <f>IF(Q$5=0,0,Q$5/TRE_fec!Q$5)</f>
        <v>0.62335692553234434</v>
      </c>
    </row>
    <row r="72" spans="1:17" x14ac:dyDescent="0.25">
      <c r="A72" s="132" t="s">
        <v>83</v>
      </c>
      <c r="B72" s="282">
        <f>IF(B$6=0,0,B$6/TRE_fec!B$6)</f>
        <v>0.47496699398936487</v>
      </c>
      <c r="C72" s="282">
        <f>IF(C$6=0,0,C$6/TRE_fec!C$6)</f>
        <v>0.47496699398936482</v>
      </c>
      <c r="D72" s="282">
        <f>IF(D$6=0,0,D$6/TRE_fec!D$6)</f>
        <v>0.47496699398936482</v>
      </c>
      <c r="E72" s="282">
        <f>IF(E$6=0,0,E$6/TRE_fec!E$6)</f>
        <v>0.47496699398936487</v>
      </c>
      <c r="F72" s="282">
        <f>IF(F$6=0,0,F$6/TRE_fec!F$6)</f>
        <v>0.47496699398936482</v>
      </c>
      <c r="G72" s="282">
        <f>IF(G$6=0,0,G$6/TRE_fec!G$6)</f>
        <v>0.4859025546788312</v>
      </c>
      <c r="H72" s="282">
        <f>IF(H$6=0,0,H$6/TRE_fec!H$6)</f>
        <v>0.48590255467883114</v>
      </c>
      <c r="I72" s="282">
        <f>IF(I$6=0,0,I$6/TRE_fec!I$6)</f>
        <v>0.49308938439902233</v>
      </c>
      <c r="J72" s="282">
        <f>IF(J$6=0,0,J$6/TRE_fec!J$6)</f>
        <v>0.49308938439902222</v>
      </c>
      <c r="K72" s="282">
        <f>IF(K$6=0,0,K$6/TRE_fec!K$6)</f>
        <v>0.49308938439902239</v>
      </c>
      <c r="L72" s="282">
        <f>IF(L$6=0,0,L$6/TRE_fec!L$6)</f>
        <v>0.49308938439902245</v>
      </c>
      <c r="M72" s="282">
        <f>IF(M$6=0,0,M$6/TRE_fec!M$6)</f>
        <v>0.50604264630559448</v>
      </c>
      <c r="N72" s="282">
        <f>IF(N$6=0,0,N$6/TRE_fec!N$6)</f>
        <v>0.50604264630559448</v>
      </c>
      <c r="O72" s="282">
        <f>IF(O$6=0,0,O$6/TRE_fec!O$6)</f>
        <v>0.50604264630559459</v>
      </c>
      <c r="P72" s="282">
        <f>IF(P$6=0,0,P$6/TRE_fec!P$6)</f>
        <v>0.52291206717905203</v>
      </c>
      <c r="Q72" s="282">
        <f>IF(Q$6=0,0,Q$6/TRE_fec!Q$6)</f>
        <v>0.55538437616801972</v>
      </c>
    </row>
    <row r="73" spans="1:17" x14ac:dyDescent="0.25">
      <c r="A73" s="76" t="s">
        <v>82</v>
      </c>
      <c r="B73" s="281">
        <f>IF(B$7=0,0,B$7/TRE_fec!B$7)</f>
        <v>0.12035673886233672</v>
      </c>
      <c r="C73" s="281">
        <f>IF(C$7=0,0,C$7/TRE_fec!C$7)</f>
        <v>0.12035673886233671</v>
      </c>
      <c r="D73" s="281">
        <f>IF(D$7=0,0,D$7/TRE_fec!D$7)</f>
        <v>0.12035673886233673</v>
      </c>
      <c r="E73" s="281">
        <f>IF(E$7=0,0,E$7/TRE_fec!E$7)</f>
        <v>0.12035673886233672</v>
      </c>
      <c r="F73" s="281">
        <f>IF(F$7=0,0,F$7/TRE_fec!F$7)</f>
        <v>0.12035673886233671</v>
      </c>
      <c r="G73" s="281">
        <f>IF(G$7=0,0,G$7/TRE_fec!G$7)</f>
        <v>0.12312781230295732</v>
      </c>
      <c r="H73" s="281">
        <f>IF(H$7=0,0,H$7/TRE_fec!H$7)</f>
        <v>0.12312781230295733</v>
      </c>
      <c r="I73" s="281">
        <f>IF(I$7=0,0,I$7/TRE_fec!I$7)</f>
        <v>0.12494895650629644</v>
      </c>
      <c r="J73" s="281">
        <f>IF(J$7=0,0,J$7/TRE_fec!J$7)</f>
        <v>0.12494895650629644</v>
      </c>
      <c r="K73" s="281">
        <f>IF(K$7=0,0,K$7/TRE_fec!K$7)</f>
        <v>0.12494895650629644</v>
      </c>
      <c r="L73" s="281">
        <f>IF(L$7=0,0,L$7/TRE_fec!L$7)</f>
        <v>0.12494895650629645</v>
      </c>
      <c r="M73" s="281">
        <f>IF(M$7=0,0,M$7/TRE_fec!M$7)</f>
        <v>0.12823131587112352</v>
      </c>
      <c r="N73" s="281">
        <f>IF(N$7=0,0,N$7/TRE_fec!N$7)</f>
        <v>0.12823131587112349</v>
      </c>
      <c r="O73" s="281">
        <f>IF(O$7=0,0,O$7/TRE_fec!O$7)</f>
        <v>0.12823131587112349</v>
      </c>
      <c r="P73" s="281">
        <f>IF(P$7=0,0,P$7/TRE_fec!P$7)</f>
        <v>0.13250603076398834</v>
      </c>
      <c r="Q73" s="281">
        <f>IF(Q$7=0,0,Q$7/TRE_fec!Q$7)</f>
        <v>0.14073452087530289</v>
      </c>
    </row>
    <row r="74" spans="1:17" x14ac:dyDescent="0.25">
      <c r="A74" s="76" t="s">
        <v>81</v>
      </c>
      <c r="B74" s="281">
        <f>IF(B$8=0,0,B$8/TRE_fec!B$8)</f>
        <v>0.65276669361328032</v>
      </c>
      <c r="C74" s="281">
        <f>IF(C$8=0,0,C$8/TRE_fec!C$8)</f>
        <v>0.65276669361328021</v>
      </c>
      <c r="D74" s="281">
        <f>IF(D$8=0,0,D$8/TRE_fec!D$8)</f>
        <v>0.65276669361328021</v>
      </c>
      <c r="E74" s="281">
        <f>IF(E$8=0,0,E$8/TRE_fec!E$8)</f>
        <v>0.65276669361328032</v>
      </c>
      <c r="F74" s="281">
        <f>IF(F$8=0,0,F$8/TRE_fec!F$8)</f>
        <v>0.65276669361328032</v>
      </c>
      <c r="G74" s="281">
        <f>IF(G$8=0,0,G$8/TRE_fec!G$8)</f>
        <v>0.66779588487163155</v>
      </c>
      <c r="H74" s="281">
        <f>IF(H$8=0,0,H$8/TRE_fec!H$8)</f>
        <v>0.66779588487163155</v>
      </c>
      <c r="I74" s="281">
        <f>IF(I$8=0,0,I$8/TRE_fec!I$8)</f>
        <v>0.67767304082852708</v>
      </c>
      <c r="J74" s="281">
        <f>IF(J$8=0,0,J$8/TRE_fec!J$8)</f>
        <v>0.6776730408285272</v>
      </c>
      <c r="K74" s="281">
        <f>IF(K$8=0,0,K$8/TRE_fec!K$8)</f>
        <v>0.67767304082852708</v>
      </c>
      <c r="L74" s="281">
        <f>IF(L$8=0,0,L$8/TRE_fec!L$8)</f>
        <v>0.67767304082852708</v>
      </c>
      <c r="M74" s="281">
        <f>IF(M$8=0,0,M$8/TRE_fec!M$8)</f>
        <v>0.695475241935683</v>
      </c>
      <c r="N74" s="281">
        <f>IF(N$8=0,0,N$8/TRE_fec!N$8)</f>
        <v>0.69547524193568289</v>
      </c>
      <c r="O74" s="281">
        <f>IF(O$8=0,0,O$8/TRE_fec!O$8)</f>
        <v>0.695475241935683</v>
      </c>
      <c r="P74" s="281">
        <f>IF(P$8=0,0,P$8/TRE_fec!P$8)</f>
        <v>0.71865958153420317</v>
      </c>
      <c r="Q74" s="281">
        <f>IF(Q$8=0,0,Q$8/TRE_fec!Q$8)</f>
        <v>0.76328761262048928</v>
      </c>
    </row>
    <row r="75" spans="1:17" x14ac:dyDescent="0.25">
      <c r="A75" s="76" t="s">
        <v>80</v>
      </c>
      <c r="B75" s="281">
        <f>IF(B$9=0,0,B$9/TRE_fec!B$9)</f>
        <v>0.4698563117711515</v>
      </c>
      <c r="C75" s="281">
        <f>IF(C$9=0,0,C$9/TRE_fec!C$9)</f>
        <v>0.4698563117711515</v>
      </c>
      <c r="D75" s="281">
        <f>IF(D$9=0,0,D$9/TRE_fec!D$9)</f>
        <v>0.46985631177115145</v>
      </c>
      <c r="E75" s="281">
        <f>IF(E$9=0,0,E$9/TRE_fec!E$9)</f>
        <v>0.4698563117711515</v>
      </c>
      <c r="F75" s="281">
        <f>IF(F$9=0,0,F$9/TRE_fec!F$9)</f>
        <v>0.46985631177115156</v>
      </c>
      <c r="G75" s="281">
        <f>IF(G$9=0,0,G$9/TRE_fec!G$9)</f>
        <v>0.48067420496736235</v>
      </c>
      <c r="H75" s="281">
        <f>IF(H$9=0,0,H$9/TRE_fec!H$9)</f>
        <v>0.48067420496736241</v>
      </c>
      <c r="I75" s="281">
        <f>IF(I$9=0,0,I$9/TRE_fec!I$9)</f>
        <v>0.48778370383441827</v>
      </c>
      <c r="J75" s="281">
        <f>IF(J$9=0,0,J$9/TRE_fec!J$9)</f>
        <v>0.48778370383441827</v>
      </c>
      <c r="K75" s="281">
        <f>IF(K$9=0,0,K$9/TRE_fec!K$9)</f>
        <v>0.48778370383441821</v>
      </c>
      <c r="L75" s="281">
        <f>IF(L$9=0,0,L$9/TRE_fec!L$9)</f>
        <v>0.48778370383441827</v>
      </c>
      <c r="M75" s="281">
        <f>IF(M$9=0,0,M$9/TRE_fec!M$9)</f>
        <v>0.50059758762391804</v>
      </c>
      <c r="N75" s="281">
        <f>IF(N$9=0,0,N$9/TRE_fec!N$9)</f>
        <v>0.50059758762391804</v>
      </c>
      <c r="O75" s="281">
        <f>IF(O$9=0,0,O$9/TRE_fec!O$9)</f>
        <v>0.50059758762391793</v>
      </c>
      <c r="P75" s="281">
        <f>IF(P$9=0,0,P$9/TRE_fec!P$9)</f>
        <v>0.51728549220175801</v>
      </c>
      <c r="Q75" s="281">
        <f>IF(Q$9=0,0,Q$9/TRE_fec!Q$9)</f>
        <v>0.5494083965915969</v>
      </c>
    </row>
    <row r="76" spans="1:17" x14ac:dyDescent="0.25">
      <c r="A76" s="129" t="s">
        <v>79</v>
      </c>
      <c r="B76" s="280">
        <f>IF(B$10=0,0,B$10/TRE_fec!B$10)</f>
        <v>0.71633042560900662</v>
      </c>
      <c r="C76" s="280">
        <f>IF(C$10=0,0,C$10/TRE_fec!C$10)</f>
        <v>0.71633042560900662</v>
      </c>
      <c r="D76" s="280">
        <f>IF(D$10=0,0,D$10/TRE_fec!D$10)</f>
        <v>0.71633042560900662</v>
      </c>
      <c r="E76" s="280">
        <f>IF(E$10=0,0,E$10/TRE_fec!E$10)</f>
        <v>0.71633042560900662</v>
      </c>
      <c r="F76" s="280">
        <f>IF(F$10=0,0,F$10/TRE_fec!F$10)</f>
        <v>0.71633042560900662</v>
      </c>
      <c r="G76" s="280">
        <f>IF(G$10=0,0,G$10/TRE_fec!G$10)</f>
        <v>0.73282309760956676</v>
      </c>
      <c r="H76" s="280">
        <f>IF(H$10=0,0,H$10/TRE_fec!H$10)</f>
        <v>0.73282309760956665</v>
      </c>
      <c r="I76" s="280">
        <f>IF(I$10=0,0,I$10/TRE_fec!I$10)</f>
        <v>0.74366205033132005</v>
      </c>
      <c r="J76" s="280">
        <f>IF(J$10=0,0,J$10/TRE_fec!J$10)</f>
        <v>0.74366205033131993</v>
      </c>
      <c r="K76" s="280">
        <f>IF(K$10=0,0,K$10/TRE_fec!K$10)</f>
        <v>0.74366205033132005</v>
      </c>
      <c r="L76" s="280">
        <f>IF(L$10=0,0,L$10/TRE_fec!L$10)</f>
        <v>0.74802364047842917</v>
      </c>
      <c r="M76" s="280">
        <f>IF(M$10=0,0,M$10/TRE_fec!M$10)</f>
        <v>0.76319775645823351</v>
      </c>
      <c r="N76" s="280">
        <f>IF(N$10=0,0,N$10/TRE_fec!N$10)</f>
        <v>0.76319775645823351</v>
      </c>
      <c r="O76" s="280">
        <f>IF(O$10=0,0,O$10/TRE_fec!O$10)</f>
        <v>0.76319775645823362</v>
      </c>
      <c r="P76" s="280">
        <f>IF(P$10=0,0,P$10/TRE_fec!P$10)</f>
        <v>0.84139549344164066</v>
      </c>
      <c r="Q76" s="280">
        <f>IF(Q$10=0,0,Q$10/TRE_fec!Q$10)</f>
        <v>0.88976140317310792</v>
      </c>
    </row>
    <row r="77" spans="1:17" x14ac:dyDescent="0.25">
      <c r="A77" s="127" t="s">
        <v>283</v>
      </c>
      <c r="B77" s="305">
        <f>IF(B$15=0,0,B$15/TRE_fec!B$15)</f>
        <v>0.60081013123731064</v>
      </c>
      <c r="C77" s="305">
        <f>IF(C$15=0,0,C$15/TRE_fec!C$15)</f>
        <v>0.60042967150994253</v>
      </c>
      <c r="D77" s="305">
        <f>IF(D$15=0,0,D$15/TRE_fec!D$15)</f>
        <v>0.60060647115925359</v>
      </c>
      <c r="E77" s="305">
        <f>IF(E$15=0,0,E$15/TRE_fec!E$15)</f>
        <v>0.60039743212633778</v>
      </c>
      <c r="F77" s="305">
        <f>IF(F$15=0,0,F$15/TRE_fec!F$15)</f>
        <v>0.60053065680947804</v>
      </c>
      <c r="G77" s="305">
        <f>IF(G$15=0,0,G$15/TRE_fec!G$15)</f>
        <v>0.61431938769948791</v>
      </c>
      <c r="H77" s="305">
        <f>IF(H$15=0,0,H$15/TRE_fec!H$15)</f>
        <v>0.61434204051871688</v>
      </c>
      <c r="I77" s="305">
        <f>IF(I$15=0,0,I$15/TRE_fec!I$15)</f>
        <v>0.62407697267435225</v>
      </c>
      <c r="J77" s="305">
        <f>IF(J$15=0,0,J$15/TRE_fec!J$15)</f>
        <v>0.62521768959147106</v>
      </c>
      <c r="K77" s="305">
        <f>IF(K$15=0,0,K$15/TRE_fec!K$15)</f>
        <v>0.62425374497656649</v>
      </c>
      <c r="L77" s="305">
        <f>IF(L$15=0,0,L$15/TRE_fec!L$15)</f>
        <v>0.62278776624180676</v>
      </c>
      <c r="M77" s="305">
        <f>IF(M$15=0,0,M$15/TRE_fec!M$15)</f>
        <v>0.63963451496029111</v>
      </c>
      <c r="N77" s="305">
        <f>IF(N$15=0,0,N$15/TRE_fec!N$15)</f>
        <v>0.63941583490009879</v>
      </c>
      <c r="O77" s="305">
        <f>IF(O$15=0,0,O$15/TRE_fec!O$15)</f>
        <v>0.64087443220170581</v>
      </c>
      <c r="P77" s="305">
        <f>IF(P$15=0,0,P$15/TRE_fec!P$15)</f>
        <v>0.6585117746579251</v>
      </c>
      <c r="Q77" s="305">
        <f>IF(Q$15=0,0,Q$15/TRE_fec!Q$15)</f>
        <v>0.70194077399271126</v>
      </c>
    </row>
    <row r="78" spans="1:17" x14ac:dyDescent="0.25">
      <c r="A78" s="127" t="s">
        <v>282</v>
      </c>
      <c r="B78" s="305">
        <f>IF(B$23=0,0,B$23/TRE_fec!B$23)</f>
        <v>0.54232062592196562</v>
      </c>
      <c r="C78" s="305">
        <f>IF(C$23=0,0,C$23/TRE_fec!C$23)</f>
        <v>0.54232062592196562</v>
      </c>
      <c r="D78" s="305">
        <f>IF(D$23=0,0,D$23/TRE_fec!D$23)</f>
        <v>0.5423206259219655</v>
      </c>
      <c r="E78" s="305">
        <f>IF(E$23=0,0,E$23/TRE_fec!E$23)</f>
        <v>0.5423206259219655</v>
      </c>
      <c r="F78" s="305">
        <f>IF(F$23=0,0,F$23/TRE_fec!F$23)</f>
        <v>0.5423206259219655</v>
      </c>
      <c r="G78" s="305">
        <f>IF(G$23=0,0,G$23/TRE_fec!G$23)</f>
        <v>0.55480692537638998</v>
      </c>
      <c r="H78" s="305">
        <f>IF(H$23=0,0,H$23/TRE_fec!H$23)</f>
        <v>0.55480692537639009</v>
      </c>
      <c r="I78" s="305">
        <f>IF(I$23=0,0,I$23/TRE_fec!I$23)</f>
        <v>0.56301289766830043</v>
      </c>
      <c r="J78" s="305">
        <f>IF(J$23=0,0,J$23/TRE_fec!J$23)</f>
        <v>0.56301289766830043</v>
      </c>
      <c r="K78" s="305">
        <f>IF(K$23=0,0,K$23/TRE_fec!K$23)</f>
        <v>0.56301289766830032</v>
      </c>
      <c r="L78" s="305">
        <f>IF(L$23=0,0,L$23/TRE_fec!L$23)</f>
        <v>0.56301289766830043</v>
      </c>
      <c r="M78" s="305">
        <f>IF(M$23=0,0,M$23/TRE_fec!M$23)</f>
        <v>0.57780302244286663</v>
      </c>
      <c r="N78" s="305">
        <f>IF(N$23=0,0,N$23/TRE_fec!N$23)</f>
        <v>0.57780302244286663</v>
      </c>
      <c r="O78" s="305">
        <f>IF(O$23=0,0,O$23/TRE_fec!O$23)</f>
        <v>0.57780302244286674</v>
      </c>
      <c r="P78" s="305">
        <f>IF(P$23=0,0,P$23/TRE_fec!P$23)</f>
        <v>0.59706464483517852</v>
      </c>
      <c r="Q78" s="305">
        <f>IF(Q$23=0,0,Q$23/TRE_fec!Q$23)</f>
        <v>0.63414175368460468</v>
      </c>
    </row>
    <row r="79" spans="1:17" x14ac:dyDescent="0.25">
      <c r="A79" s="127" t="s">
        <v>281</v>
      </c>
      <c r="B79" s="305">
        <f>IF(B$26=0,0,B$26/TRE_fec!B$26)</f>
        <v>0.49723265711896514</v>
      </c>
      <c r="C79" s="305">
        <f>IF(C$26=0,0,C$26/TRE_fec!C$26)</f>
        <v>0.49669486317465167</v>
      </c>
      <c r="D79" s="305">
        <f>IF(D$26=0,0,D$26/TRE_fec!D$26)</f>
        <v>0.49694477604036835</v>
      </c>
      <c r="E79" s="305">
        <f>IF(E$26=0,0,E$26/TRE_fec!E$26)</f>
        <v>0.49664929160945387</v>
      </c>
      <c r="F79" s="305">
        <f>IF(F$26=0,0,F$26/TRE_fec!F$26)</f>
        <v>0.49683760964332674</v>
      </c>
      <c r="G79" s="305">
        <f>IF(G$26=0,0,G$26/TRE_fec!G$26)</f>
        <v>0.50822330298927376</v>
      </c>
      <c r="H79" s="305">
        <f>IF(H$26=0,0,H$26/TRE_fec!H$26)</f>
        <v>0.50825532358994907</v>
      </c>
      <c r="I79" s="305">
        <f>IF(I$26=0,0,I$26/TRE_fec!I$26)</f>
        <v>0.51668929632957405</v>
      </c>
      <c r="J79" s="305">
        <f>IF(J$26=0,0,J$26/TRE_fec!J$26)</f>
        <v>0.51830174202637957</v>
      </c>
      <c r="K79" s="305">
        <f>IF(K$26=0,0,K$26/TRE_fec!K$26)</f>
        <v>0.51693917053915428</v>
      </c>
      <c r="L79" s="305">
        <f>IF(L$26=0,0,L$26/TRE_fec!L$26)</f>
        <v>0.51432808398263929</v>
      </c>
      <c r="M79" s="305">
        <f>IF(M$26=0,0,M$26/TRE_fec!M$26)</f>
        <v>0.52907979585994891</v>
      </c>
      <c r="N79" s="305">
        <f>IF(N$26=0,0,N$26/TRE_fec!N$26)</f>
        <v>0.52877068347917977</v>
      </c>
      <c r="O79" s="305">
        <f>IF(O$26=0,0,O$26/TRE_fec!O$26)</f>
        <v>0.53083246489668379</v>
      </c>
      <c r="P79" s="305">
        <f>IF(P$26=0,0,P$26/TRE_fec!P$26)</f>
        <v>0.53983430617447703</v>
      </c>
      <c r="Q79" s="305">
        <f>IF(Q$26=0,0,Q$26/TRE_fec!Q$26)</f>
        <v>0.57421752973519891</v>
      </c>
    </row>
    <row r="80" spans="1:17" x14ac:dyDescent="0.25">
      <c r="A80" s="127" t="s">
        <v>280</v>
      </c>
      <c r="B80" s="305">
        <f>IF(B$34=0,0,B$34/TRE_fec!B$34)</f>
        <v>0.59414810885102187</v>
      </c>
      <c r="C80" s="305">
        <f>IF(C$34=0,0,C$34/TRE_fec!C$34)</f>
        <v>0.59046517008159849</v>
      </c>
      <c r="D80" s="305">
        <f>IF(D$34=0,0,D$34/TRE_fec!D$34)</f>
        <v>0.5876998264690747</v>
      </c>
      <c r="E80" s="305">
        <f>IF(E$34=0,0,E$34/TRE_fec!E$34)</f>
        <v>0.59682219071783871</v>
      </c>
      <c r="F80" s="305">
        <f>IF(F$34=0,0,F$34/TRE_fec!F$34)</f>
        <v>0.60266414057251882</v>
      </c>
      <c r="G80" s="305">
        <f>IF(G$34=0,0,G$34/TRE_fec!G$34)</f>
        <v>0.62004394620368297</v>
      </c>
      <c r="H80" s="305">
        <f>IF(H$34=0,0,H$34/TRE_fec!H$34)</f>
        <v>0.59724968593428052</v>
      </c>
      <c r="I80" s="305">
        <f>IF(I$34=0,0,I$34/TRE_fec!I$34)</f>
        <v>0.60951897293714263</v>
      </c>
      <c r="J80" s="305">
        <f>IF(J$34=0,0,J$34/TRE_fec!J$34)</f>
        <v>0.60561154447054877</v>
      </c>
      <c r="K80" s="305">
        <f>IF(K$34=0,0,K$34/TRE_fec!K$34)</f>
        <v>0.58281156583444294</v>
      </c>
      <c r="L80" s="305">
        <f>IF(L$34=0,0,L$34/TRE_fec!L$34)</f>
        <v>0.58032178626523501</v>
      </c>
      <c r="M80" s="305">
        <f>IF(M$34=0,0,M$34/TRE_fec!M$34)</f>
        <v>0.60674511458134817</v>
      </c>
      <c r="N80" s="305">
        <f>IF(N$34=0,0,N$34/TRE_fec!N$34)</f>
        <v>0.5927197292056654</v>
      </c>
      <c r="O80" s="305">
        <f>IF(O$34=0,0,O$34/TRE_fec!O$34)</f>
        <v>0.61788311745378288</v>
      </c>
      <c r="P80" s="305">
        <f>IF(P$34=0,0,P$34/TRE_fec!P$34)</f>
        <v>0.61525126176361611</v>
      </c>
      <c r="Q80" s="305">
        <f>IF(Q$34=0,0,Q$34/TRE_fec!Q$34)</f>
        <v>0.73821485685492505</v>
      </c>
    </row>
    <row r="81" spans="1:17" x14ac:dyDescent="0.25">
      <c r="A81" s="127" t="s">
        <v>279</v>
      </c>
      <c r="B81" s="305">
        <f>IF(B$45=0,0,B$45/TRE_fec!B$45)</f>
        <v>0.60207560093136869</v>
      </c>
      <c r="C81" s="305">
        <f>IF(C$45=0,0,C$45/TRE_fec!C$45)</f>
        <v>0.60207560093136858</v>
      </c>
      <c r="D81" s="305">
        <f>IF(D$45=0,0,D$45/TRE_fec!D$45)</f>
        <v>0.60207560093136869</v>
      </c>
      <c r="E81" s="305">
        <f>IF(E$45=0,0,E$45/TRE_fec!E$45)</f>
        <v>0.60207560093136858</v>
      </c>
      <c r="F81" s="305">
        <f>IF(F$45=0,0,F$45/TRE_fec!F$45)</f>
        <v>0.60207560093136858</v>
      </c>
      <c r="G81" s="305">
        <f>IF(G$45=0,0,G$45/TRE_fec!G$45)</f>
        <v>0.6159376889436976</v>
      </c>
      <c r="H81" s="305">
        <f>IF(H$45=0,0,H$45/TRE_fec!H$45)</f>
        <v>0.6159376889436976</v>
      </c>
      <c r="I81" s="305">
        <f>IF(I$45=0,0,I$45/TRE_fec!I$45)</f>
        <v>0.6250478268634545</v>
      </c>
      <c r="J81" s="305">
        <f>IF(J$45=0,0,J$45/TRE_fec!J$45)</f>
        <v>0.6250478268634545</v>
      </c>
      <c r="K81" s="305">
        <f>IF(K$45=0,0,K$45/TRE_fec!K$45)</f>
        <v>0.62504782686345461</v>
      </c>
      <c r="L81" s="305">
        <f>IF(L$45=0,0,L$45/TRE_fec!L$45)</f>
        <v>0.62504782686345461</v>
      </c>
      <c r="M81" s="305">
        <f>IF(M$45=0,0,M$45/TRE_fec!M$45)</f>
        <v>0.64146758454159636</v>
      </c>
      <c r="N81" s="305">
        <f>IF(N$45=0,0,N$45/TRE_fec!N$45)</f>
        <v>0.64146758454159647</v>
      </c>
      <c r="O81" s="305">
        <f>IF(O$45=0,0,O$45/TRE_fec!O$45)</f>
        <v>0.64146758454159647</v>
      </c>
      <c r="P81" s="305">
        <f>IF(P$45=0,0,P$45/TRE_fec!P$45)</f>
        <v>0.66285152666448532</v>
      </c>
      <c r="Q81" s="305">
        <f>IF(Q$45=0,0,Q$45/TRE_fec!Q$45)</f>
        <v>0.70401393414874014</v>
      </c>
    </row>
    <row r="82" spans="1:17" x14ac:dyDescent="0.25">
      <c r="A82" s="72" t="s">
        <v>278</v>
      </c>
      <c r="B82" s="304">
        <f>IF(B$46=0,0,B$46/TRE_fec!B$46)</f>
        <v>0.56152685657909673</v>
      </c>
      <c r="C82" s="304">
        <f>IF(C$46=0,0,C$46/TRE_fec!C$46)</f>
        <v>0.56152685657909673</v>
      </c>
      <c r="D82" s="304">
        <f>IF(D$46=0,0,D$46/TRE_fec!D$46)</f>
        <v>0.56152685657909673</v>
      </c>
      <c r="E82" s="304">
        <f>IF(E$46=0,0,E$46/TRE_fec!E$46)</f>
        <v>0.56152685657909684</v>
      </c>
      <c r="F82" s="304">
        <f>IF(F$46=0,0,F$46/TRE_fec!F$46)</f>
        <v>0.56152685657909673</v>
      </c>
      <c r="G82" s="304">
        <f>IF(G$46=0,0,G$46/TRE_fec!G$46)</f>
        <v>0.57445535707827777</v>
      </c>
      <c r="H82" s="304">
        <f>IF(H$46=0,0,H$46/TRE_fec!H$46)</f>
        <v>0.57445535707827777</v>
      </c>
      <c r="I82" s="304">
        <f>IF(I$46=0,0,I$46/TRE_fec!I$46)</f>
        <v>0.58295194305713105</v>
      </c>
      <c r="J82" s="304">
        <f>IF(J$46=0,0,J$46/TRE_fec!J$46)</f>
        <v>0.58295194305713127</v>
      </c>
      <c r="K82" s="304">
        <f>IF(K$46=0,0,K$46/TRE_fec!K$46)</f>
        <v>0.58295194305713116</v>
      </c>
      <c r="L82" s="304">
        <f>IF(L$46=0,0,L$46/TRE_fec!L$46)</f>
        <v>0.58295194305713116</v>
      </c>
      <c r="M82" s="304">
        <f>IF(M$46=0,0,M$46/TRE_fec!M$46)</f>
        <v>0.59826585861945347</v>
      </c>
      <c r="N82" s="304">
        <f>IF(N$46=0,0,N$46/TRE_fec!N$46)</f>
        <v>0.59826585861945347</v>
      </c>
      <c r="O82" s="304">
        <f>IF(O$46=0,0,O$46/TRE_fec!O$46)</f>
        <v>0.59826585861945347</v>
      </c>
      <c r="P82" s="304">
        <f>IF(P$46=0,0,P$46/TRE_fec!P$46)</f>
        <v>0.61820962943986246</v>
      </c>
      <c r="Q82" s="304">
        <f>IF(Q$46=0,0,Q$46/TRE_fec!Q$46)</f>
        <v>0.65659982038615894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tabColor theme="6" tint="-0.249977111117893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7</v>
      </c>
      <c r="B5" s="96">
        <v>201.47690977317004</v>
      </c>
      <c r="C5" s="96">
        <v>241.17488867660401</v>
      </c>
      <c r="D5" s="96">
        <v>232.547932387656</v>
      </c>
      <c r="E5" s="96">
        <v>273.96395543714402</v>
      </c>
      <c r="F5" s="96">
        <v>281.76070901882406</v>
      </c>
      <c r="G5" s="96">
        <v>266.20897798252747</v>
      </c>
      <c r="H5" s="96">
        <v>249.79061261851206</v>
      </c>
      <c r="I5" s="96">
        <v>217.74065325940802</v>
      </c>
      <c r="J5" s="96">
        <v>151.11470018800804</v>
      </c>
      <c r="K5" s="96">
        <v>110.22882993489601</v>
      </c>
      <c r="L5" s="96">
        <v>111.22964467290294</v>
      </c>
      <c r="M5" s="96">
        <v>118.85090495580181</v>
      </c>
      <c r="N5" s="96">
        <v>93.614712774404751</v>
      </c>
      <c r="O5" s="96">
        <v>99.713980411543687</v>
      </c>
      <c r="P5" s="96">
        <v>62.878975056194008</v>
      </c>
      <c r="Q5" s="96">
        <v>70.539590377585839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12.908487016664427</v>
      </c>
      <c r="C10" s="158">
        <v>14.320467538233494</v>
      </c>
      <c r="D10" s="158">
        <v>13.915007275533569</v>
      </c>
      <c r="E10" s="158">
        <v>13.718994038223343</v>
      </c>
      <c r="F10" s="158">
        <v>14.077834172376221</v>
      </c>
      <c r="G10" s="158">
        <v>14.528256362618382</v>
      </c>
      <c r="H10" s="158">
        <v>13.592429366378839</v>
      </c>
      <c r="I10" s="158">
        <v>13.350072149087248</v>
      </c>
      <c r="J10" s="158">
        <v>10.715126907829461</v>
      </c>
      <c r="K10" s="158">
        <v>8.5736689492541096</v>
      </c>
      <c r="L10" s="158">
        <v>8.7100431767195605</v>
      </c>
      <c r="M10" s="158">
        <v>9.8222785633257939</v>
      </c>
      <c r="N10" s="158">
        <v>9.2061417287228302</v>
      </c>
      <c r="O10" s="158">
        <v>9.4089146282230018</v>
      </c>
      <c r="P10" s="158">
        <v>4.1265713743504353</v>
      </c>
      <c r="Q10" s="158">
        <v>4.489152324271025</v>
      </c>
    </row>
    <row r="11" spans="1:17" x14ac:dyDescent="0.25">
      <c r="A11" s="92" t="s">
        <v>125</v>
      </c>
      <c r="B11" s="91">
        <v>6.0443531623054279</v>
      </c>
      <c r="C11" s="91">
        <v>6.7055080226420349</v>
      </c>
      <c r="D11" s="91">
        <v>6.5156526958422578</v>
      </c>
      <c r="E11" s="91">
        <v>6.4238701942012613</v>
      </c>
      <c r="F11" s="91">
        <v>6.5918958115202395</v>
      </c>
      <c r="G11" s="91">
        <v>6.8028044010743898</v>
      </c>
      <c r="H11" s="91">
        <v>6.3646067364844994</v>
      </c>
      <c r="I11" s="91">
        <v>6.251123830947015</v>
      </c>
      <c r="J11" s="91">
        <v>5.0173200876471595</v>
      </c>
      <c r="K11" s="91">
        <v>4.0145900103616396</v>
      </c>
      <c r="L11" s="91">
        <v>4.2778891929175442</v>
      </c>
      <c r="M11" s="91">
        <v>4.5992470239648737</v>
      </c>
      <c r="N11" s="91">
        <v>4.3107431412218755</v>
      </c>
      <c r="O11" s="91">
        <v>4.4056908306560789</v>
      </c>
      <c r="P11" s="91">
        <v>4.1265713743504353</v>
      </c>
      <c r="Q11" s="91">
        <v>4.161566407902173</v>
      </c>
    </row>
    <row r="12" spans="1:17" x14ac:dyDescent="0.25">
      <c r="A12" s="92" t="s">
        <v>26</v>
      </c>
      <c r="B12" s="91">
        <v>6.8641338543589985</v>
      </c>
      <c r="C12" s="91">
        <v>7.61495951559146</v>
      </c>
      <c r="D12" s="91">
        <v>7.3993545796913098</v>
      </c>
      <c r="E12" s="91">
        <v>7.2951238440220809</v>
      </c>
      <c r="F12" s="91">
        <v>7.4859383608559806</v>
      </c>
      <c r="G12" s="91">
        <v>7.7254519615439925</v>
      </c>
      <c r="H12" s="91">
        <v>7.22782262989434</v>
      </c>
      <c r="I12" s="91">
        <v>7.0989483181402333</v>
      </c>
      <c r="J12" s="91">
        <v>5.6978068201823007</v>
      </c>
      <c r="K12" s="91">
        <v>4.55907893889247</v>
      </c>
      <c r="L12" s="91">
        <v>4.4321539838020163</v>
      </c>
      <c r="M12" s="91">
        <v>5.2230315393609201</v>
      </c>
      <c r="N12" s="91">
        <v>4.8953985875009556</v>
      </c>
      <c r="O12" s="91">
        <v>5.0032237975669229</v>
      </c>
      <c r="P12" s="91">
        <v>0</v>
      </c>
      <c r="Q12" s="91">
        <v>0.32758591636885154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283</v>
      </c>
      <c r="B15" s="204">
        <v>8.4686772956224132</v>
      </c>
      <c r="C15" s="204">
        <v>9.8340061733635338</v>
      </c>
      <c r="D15" s="204">
        <v>9.4709046168531739</v>
      </c>
      <c r="E15" s="204">
        <v>9.3902297004661825</v>
      </c>
      <c r="F15" s="204">
        <v>9.4943746214056262</v>
      </c>
      <c r="G15" s="204">
        <v>9.7859057393826951</v>
      </c>
      <c r="H15" s="204">
        <v>9.1939336342294578</v>
      </c>
      <c r="I15" s="204">
        <v>8.8160566756870136</v>
      </c>
      <c r="J15" s="204">
        <v>6.9599861802765499</v>
      </c>
      <c r="K15" s="204">
        <v>5.8146412010816206</v>
      </c>
      <c r="L15" s="204">
        <v>6.4904835935787997</v>
      </c>
      <c r="M15" s="204">
        <v>6.6388206243463399</v>
      </c>
      <c r="N15" s="204">
        <v>6.2510615783187182</v>
      </c>
      <c r="O15" s="204">
        <v>6.0673036116328127</v>
      </c>
      <c r="P15" s="204">
        <v>6.5716165559753863</v>
      </c>
      <c r="Q15" s="204">
        <v>6.1285413303484297</v>
      </c>
    </row>
    <row r="16" spans="1:17" x14ac:dyDescent="0.25">
      <c r="A16" s="152" t="s">
        <v>289</v>
      </c>
      <c r="B16" s="264">
        <v>8.4686772956224132</v>
      </c>
      <c r="C16" s="264">
        <v>9.8340061733635338</v>
      </c>
      <c r="D16" s="264">
        <v>9.4709046168531739</v>
      </c>
      <c r="E16" s="264">
        <v>9.3902297004661825</v>
      </c>
      <c r="F16" s="264">
        <v>9.4943746214056262</v>
      </c>
      <c r="G16" s="264">
        <v>9.7859057393826951</v>
      </c>
      <c r="H16" s="264">
        <v>9.1939336342294578</v>
      </c>
      <c r="I16" s="264">
        <v>8.8160566756870136</v>
      </c>
      <c r="J16" s="264">
        <v>6.9599861802765499</v>
      </c>
      <c r="K16" s="264">
        <v>5.8146412010816206</v>
      </c>
      <c r="L16" s="264">
        <v>6.4904835935787997</v>
      </c>
      <c r="M16" s="264">
        <v>6.6388206243463399</v>
      </c>
      <c r="N16" s="264">
        <v>6.2510615783187182</v>
      </c>
      <c r="O16" s="264">
        <v>6.0673036116328127</v>
      </c>
      <c r="P16" s="264">
        <v>6.5716165559753863</v>
      </c>
      <c r="Q16" s="264">
        <v>6.1285413303484297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0.36893234825592269</v>
      </c>
      <c r="L17" s="83">
        <v>0.34211953212462071</v>
      </c>
      <c r="M17" s="83">
        <v>0</v>
      </c>
      <c r="N17" s="83">
        <v>0.40647963984931196</v>
      </c>
      <c r="O17" s="83">
        <v>0</v>
      </c>
      <c r="P17" s="83">
        <v>1.6249740080461226</v>
      </c>
      <c r="Q17" s="83">
        <v>0</v>
      </c>
    </row>
    <row r="18" spans="1:17" x14ac:dyDescent="0.25">
      <c r="A18" s="154" t="s">
        <v>30</v>
      </c>
      <c r="B18" s="83">
        <v>6.6797157839352215</v>
      </c>
      <c r="C18" s="83">
        <v>5.6302295583695292</v>
      </c>
      <c r="D18" s="83">
        <v>5.6232314219282777</v>
      </c>
      <c r="E18" s="83">
        <v>5.6299991670463596</v>
      </c>
      <c r="F18" s="83">
        <v>6.3347118266682392</v>
      </c>
      <c r="G18" s="83">
        <v>6.6803147546528541</v>
      </c>
      <c r="H18" s="83">
        <v>5.9890736438433096</v>
      </c>
      <c r="I18" s="83">
        <v>5.9800307844089318</v>
      </c>
      <c r="J18" s="83">
        <v>3.8702958397194012</v>
      </c>
      <c r="K18" s="83">
        <v>2.8258743739646937</v>
      </c>
      <c r="L18" s="83">
        <v>3.1333170145655518</v>
      </c>
      <c r="M18" s="83">
        <v>4.570352047135172</v>
      </c>
      <c r="N18" s="83">
        <v>4.5704007628601042</v>
      </c>
      <c r="O18" s="83">
        <v>4.5704021665554304</v>
      </c>
      <c r="P18" s="83">
        <v>3.6627137124540083</v>
      </c>
      <c r="Q18" s="83">
        <v>3.5016614157120909</v>
      </c>
    </row>
    <row r="19" spans="1:17" x14ac:dyDescent="0.25">
      <c r="A19" s="154" t="s">
        <v>125</v>
      </c>
      <c r="B19" s="83">
        <v>1.3067848219920626</v>
      </c>
      <c r="C19" s="83">
        <v>4.0698684105788772</v>
      </c>
      <c r="D19" s="83">
        <v>3.5364828074890626</v>
      </c>
      <c r="E19" s="83">
        <v>3.6645002185977114</v>
      </c>
      <c r="F19" s="83">
        <v>2.9233866647427802</v>
      </c>
      <c r="G19" s="83">
        <v>2.901251398158196</v>
      </c>
      <c r="H19" s="83">
        <v>2.9915302336672229</v>
      </c>
      <c r="I19" s="83">
        <v>2.012806750670205</v>
      </c>
      <c r="J19" s="83">
        <v>1.5623833980899389</v>
      </c>
      <c r="K19" s="83">
        <v>1.4392907374259594</v>
      </c>
      <c r="L19" s="83">
        <v>2.9172258935614375</v>
      </c>
      <c r="M19" s="83">
        <v>2.0305339180807982</v>
      </c>
      <c r="N19" s="83">
        <v>1.0214925561416313</v>
      </c>
      <c r="O19" s="83">
        <v>0.65463055262524983</v>
      </c>
      <c r="P19" s="83">
        <v>0.62302491264235815</v>
      </c>
      <c r="Q19" s="83">
        <v>2.6268799146363389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0.19709540982290766</v>
      </c>
      <c r="L20" s="83">
        <v>9.7821153327189936E-2</v>
      </c>
      <c r="M20" s="83">
        <v>0</v>
      </c>
      <c r="N20" s="83">
        <v>6.4255029541135877E-2</v>
      </c>
      <c r="O20" s="83">
        <v>0</v>
      </c>
      <c r="P20" s="83">
        <v>0.66090392283289767</v>
      </c>
      <c r="Q20" s="83">
        <v>0</v>
      </c>
    </row>
    <row r="21" spans="1:17" x14ac:dyDescent="0.25">
      <c r="A21" s="154" t="s">
        <v>26</v>
      </c>
      <c r="B21" s="83">
        <v>0.48217668969512945</v>
      </c>
      <c r="C21" s="83">
        <v>0.13390820441512766</v>
      </c>
      <c r="D21" s="83">
        <v>0.3111903874358351</v>
      </c>
      <c r="E21" s="83">
        <v>9.5730314822110502E-2</v>
      </c>
      <c r="F21" s="83">
        <v>0.23627612999460668</v>
      </c>
      <c r="G21" s="83">
        <v>0.20433958657164569</v>
      </c>
      <c r="H21" s="83">
        <v>0.21332975671892612</v>
      </c>
      <c r="I21" s="83">
        <v>0.82321914060787793</v>
      </c>
      <c r="J21" s="83">
        <v>1.5273069424672094</v>
      </c>
      <c r="K21" s="83">
        <v>0.98344833161213696</v>
      </c>
      <c r="L21" s="83">
        <v>0</v>
      </c>
      <c r="M21" s="83">
        <v>3.7934659130369322E-2</v>
      </c>
      <c r="N21" s="83">
        <v>0.18843358992653389</v>
      </c>
      <c r="O21" s="83">
        <v>0.84227089245213271</v>
      </c>
      <c r="P21" s="83">
        <v>0</v>
      </c>
      <c r="Q21" s="83">
        <v>1.7874075177725181E-18</v>
      </c>
    </row>
    <row r="22" spans="1:17" x14ac:dyDescent="0.25">
      <c r="A22" s="152" t="s">
        <v>288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</row>
    <row r="23" spans="1:17" x14ac:dyDescent="0.25">
      <c r="A23" s="156" t="s">
        <v>282</v>
      </c>
      <c r="B23" s="204">
        <v>0</v>
      </c>
      <c r="C23" s="204">
        <v>0</v>
      </c>
      <c r="D23" s="204">
        <v>0</v>
      </c>
      <c r="E23" s="204">
        <v>0</v>
      </c>
      <c r="F23" s="204">
        <v>0</v>
      </c>
      <c r="G23" s="204">
        <v>0</v>
      </c>
      <c r="H23" s="204">
        <v>0</v>
      </c>
      <c r="I23" s="204">
        <v>0</v>
      </c>
      <c r="J23" s="204">
        <v>0</v>
      </c>
      <c r="K23" s="204">
        <v>0</v>
      </c>
      <c r="L23" s="204">
        <v>0</v>
      </c>
      <c r="M23" s="204">
        <v>0</v>
      </c>
      <c r="N23" s="204">
        <v>0</v>
      </c>
      <c r="O23" s="204">
        <v>0</v>
      </c>
      <c r="P23" s="204">
        <v>0</v>
      </c>
      <c r="Q23" s="204">
        <v>0</v>
      </c>
    </row>
    <row r="24" spans="1:17" x14ac:dyDescent="0.25">
      <c r="A24" s="152" t="s">
        <v>287</v>
      </c>
      <c r="B24" s="151">
        <v>0</v>
      </c>
      <c r="C24" s="151">
        <v>0</v>
      </c>
      <c r="D24" s="151">
        <v>0</v>
      </c>
      <c r="E24" s="151">
        <v>0</v>
      </c>
      <c r="F24" s="151">
        <v>0</v>
      </c>
      <c r="G24" s="151">
        <v>0</v>
      </c>
      <c r="H24" s="151">
        <v>0</v>
      </c>
      <c r="I24" s="151">
        <v>0</v>
      </c>
      <c r="J24" s="151">
        <v>0</v>
      </c>
      <c r="K24" s="151">
        <v>0</v>
      </c>
      <c r="L24" s="151">
        <v>0</v>
      </c>
      <c r="M24" s="151">
        <v>0</v>
      </c>
      <c r="N24" s="151">
        <v>0</v>
      </c>
      <c r="O24" s="151">
        <v>0</v>
      </c>
      <c r="P24" s="151">
        <v>0</v>
      </c>
      <c r="Q24" s="151">
        <v>0</v>
      </c>
    </row>
    <row r="25" spans="1:17" x14ac:dyDescent="0.25">
      <c r="A25" s="152" t="s">
        <v>286</v>
      </c>
      <c r="B25" s="151">
        <v>0</v>
      </c>
      <c r="C25" s="151">
        <v>0</v>
      </c>
      <c r="D25" s="151">
        <v>0</v>
      </c>
      <c r="E25" s="151">
        <v>0</v>
      </c>
      <c r="F25" s="151">
        <v>0</v>
      </c>
      <c r="G25" s="151">
        <v>0</v>
      </c>
      <c r="H25" s="151">
        <v>0</v>
      </c>
      <c r="I25" s="151">
        <v>0</v>
      </c>
      <c r="J25" s="151">
        <v>0</v>
      </c>
      <c r="K25" s="151">
        <v>0</v>
      </c>
      <c r="L25" s="151">
        <v>0</v>
      </c>
      <c r="M25" s="151">
        <v>0</v>
      </c>
      <c r="N25" s="151">
        <v>0</v>
      </c>
      <c r="O25" s="151">
        <v>0</v>
      </c>
      <c r="P25" s="151">
        <v>0</v>
      </c>
      <c r="Q25" s="151">
        <v>0</v>
      </c>
    </row>
    <row r="26" spans="1:17" x14ac:dyDescent="0.25">
      <c r="A26" s="156" t="s">
        <v>281</v>
      </c>
      <c r="B26" s="204">
        <v>61.450053527368233</v>
      </c>
      <c r="C26" s="204">
        <v>71.357094460787849</v>
      </c>
      <c r="D26" s="204">
        <v>68.722372496005249</v>
      </c>
      <c r="E26" s="204">
        <v>68.13698262256429</v>
      </c>
      <c r="F26" s="204">
        <v>68.892674537952416</v>
      </c>
      <c r="G26" s="204">
        <v>71.008070151603306</v>
      </c>
      <c r="H26" s="204">
        <v>66.712627512977889</v>
      </c>
      <c r="I26" s="204">
        <v>63.970692908716266</v>
      </c>
      <c r="J26" s="204">
        <v>50.502753664827544</v>
      </c>
      <c r="K26" s="204">
        <v>42.191950475383528</v>
      </c>
      <c r="L26" s="204">
        <v>47.623088532766026</v>
      </c>
      <c r="M26" s="204">
        <v>48.17232591157498</v>
      </c>
      <c r="N26" s="204">
        <v>45.358685327296627</v>
      </c>
      <c r="O26" s="204">
        <v>44.025308638735666</v>
      </c>
      <c r="P26" s="204">
        <v>50.720979350338858</v>
      </c>
      <c r="Q26" s="204">
        <v>49.753062611979551</v>
      </c>
    </row>
    <row r="27" spans="1:17" x14ac:dyDescent="0.25">
      <c r="A27" s="152" t="s">
        <v>285</v>
      </c>
      <c r="B27" s="264">
        <v>61.450053527368233</v>
      </c>
      <c r="C27" s="264">
        <v>71.357094460787849</v>
      </c>
      <c r="D27" s="264">
        <v>68.722372496005249</v>
      </c>
      <c r="E27" s="264">
        <v>68.13698262256429</v>
      </c>
      <c r="F27" s="264">
        <v>68.892674537952416</v>
      </c>
      <c r="G27" s="264">
        <v>71.008070151603306</v>
      </c>
      <c r="H27" s="264">
        <v>66.712627512977889</v>
      </c>
      <c r="I27" s="264">
        <v>63.970692908716266</v>
      </c>
      <c r="J27" s="264">
        <v>50.502753664827544</v>
      </c>
      <c r="K27" s="264">
        <v>42.191950475383528</v>
      </c>
      <c r="L27" s="264">
        <v>47.623088532766026</v>
      </c>
      <c r="M27" s="264">
        <v>48.17232591157498</v>
      </c>
      <c r="N27" s="264">
        <v>45.358685327296627</v>
      </c>
      <c r="O27" s="264">
        <v>44.025308638735666</v>
      </c>
      <c r="P27" s="264">
        <v>50.720979350338858</v>
      </c>
      <c r="Q27" s="264">
        <v>49.753062611979551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2.677031106147238</v>
      </c>
      <c r="L28" s="83">
        <v>2.5102580620153123</v>
      </c>
      <c r="M28" s="83">
        <v>0</v>
      </c>
      <c r="N28" s="83">
        <v>2.949480155470924</v>
      </c>
      <c r="O28" s="83">
        <v>0</v>
      </c>
      <c r="P28" s="83">
        <v>12.54185669612788</v>
      </c>
      <c r="Q28" s="83">
        <v>0</v>
      </c>
    </row>
    <row r="29" spans="1:17" x14ac:dyDescent="0.25">
      <c r="A29" s="154" t="s">
        <v>30</v>
      </c>
      <c r="B29" s="83">
        <v>48.469067617277531</v>
      </c>
      <c r="C29" s="83">
        <v>40.853830610834478</v>
      </c>
      <c r="D29" s="83">
        <v>40.803051032879736</v>
      </c>
      <c r="E29" s="83">
        <v>40.852158855181649</v>
      </c>
      <c r="F29" s="83">
        <v>45.965664677107775</v>
      </c>
      <c r="G29" s="83">
        <v>48.473413842948311</v>
      </c>
      <c r="H29" s="83">
        <v>43.457659696604701</v>
      </c>
      <c r="I29" s="83">
        <v>43.392043287231076</v>
      </c>
      <c r="J29" s="83">
        <v>28.083474929484602</v>
      </c>
      <c r="K29" s="83">
        <v>20.504988616287307</v>
      </c>
      <c r="L29" s="83">
        <v>22.990310573083146</v>
      </c>
      <c r="M29" s="83">
        <v>33.163192802322001</v>
      </c>
      <c r="N29" s="83">
        <v>33.163546291278934</v>
      </c>
      <c r="O29" s="83">
        <v>33.163556476712905</v>
      </c>
      <c r="P29" s="83">
        <v>28.269517095707819</v>
      </c>
      <c r="Q29" s="83">
        <v>28.427381047289384</v>
      </c>
    </row>
    <row r="30" spans="1:17" x14ac:dyDescent="0.25">
      <c r="A30" s="154" t="s">
        <v>125</v>
      </c>
      <c r="B30" s="83">
        <v>9.4822360632012668</v>
      </c>
      <c r="C30" s="83">
        <v>29.531604871600656</v>
      </c>
      <c r="D30" s="83">
        <v>25.661275100322285</v>
      </c>
      <c r="E30" s="83">
        <v>26.5901895565536</v>
      </c>
      <c r="F30" s="83">
        <v>21.212553124736257</v>
      </c>
      <c r="G30" s="83">
        <v>21.051936151272368</v>
      </c>
      <c r="H30" s="83">
        <v>21.707013571365561</v>
      </c>
      <c r="I30" s="83">
        <v>14.605242147184891</v>
      </c>
      <c r="J30" s="83">
        <v>11.33689950525407</v>
      </c>
      <c r="K30" s="83">
        <v>10.443719812300399</v>
      </c>
      <c r="L30" s="83">
        <v>21.404769767324904</v>
      </c>
      <c r="M30" s="83">
        <v>14.733873260196187</v>
      </c>
      <c r="N30" s="83">
        <v>7.4121105411772312</v>
      </c>
      <c r="O30" s="83">
        <v>4.7501021818680149</v>
      </c>
      <c r="P30" s="83">
        <v>4.8086240972392593</v>
      </c>
      <c r="Q30" s="83">
        <v>21.325681564690168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1.4301552722851849</v>
      </c>
      <c r="L31" s="83">
        <v>0.71775013034265467</v>
      </c>
      <c r="M31" s="83">
        <v>0</v>
      </c>
      <c r="N31" s="83">
        <v>0.4662445936801059</v>
      </c>
      <c r="O31" s="83">
        <v>0</v>
      </c>
      <c r="P31" s="83">
        <v>5.1009814612638973</v>
      </c>
      <c r="Q31" s="83">
        <v>0</v>
      </c>
    </row>
    <row r="32" spans="1:17" x14ac:dyDescent="0.25">
      <c r="A32" s="154" t="s">
        <v>26</v>
      </c>
      <c r="B32" s="83">
        <v>3.498749846889432</v>
      </c>
      <c r="C32" s="83">
        <v>0.97165897835272019</v>
      </c>
      <c r="D32" s="83">
        <v>2.2580463628032321</v>
      </c>
      <c r="E32" s="83">
        <v>0.69463421082904142</v>
      </c>
      <c r="F32" s="83">
        <v>1.7144567361083849</v>
      </c>
      <c r="G32" s="83">
        <v>1.4827201573826241</v>
      </c>
      <c r="H32" s="83">
        <v>1.5479542450076296</v>
      </c>
      <c r="I32" s="83">
        <v>5.9734074743003012</v>
      </c>
      <c r="J32" s="83">
        <v>11.08237923008887</v>
      </c>
      <c r="K32" s="83">
        <v>7.1360556683633956</v>
      </c>
      <c r="L32" s="83">
        <v>0</v>
      </c>
      <c r="M32" s="83">
        <v>0.27525984905678647</v>
      </c>
      <c r="N32" s="83">
        <v>1.3673037456894368</v>
      </c>
      <c r="O32" s="83">
        <v>6.1116499801547421</v>
      </c>
      <c r="P32" s="83">
        <v>0</v>
      </c>
      <c r="Q32" s="83">
        <v>1.4510630401476482E-17</v>
      </c>
    </row>
    <row r="33" spans="1:17" x14ac:dyDescent="0.25">
      <c r="A33" s="152" t="s">
        <v>284</v>
      </c>
      <c r="B33" s="264">
        <v>0</v>
      </c>
      <c r="C33" s="264">
        <v>0</v>
      </c>
      <c r="D33" s="264">
        <v>0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>
        <v>0</v>
      </c>
      <c r="K33" s="264">
        <v>0</v>
      </c>
      <c r="L33" s="264">
        <v>0</v>
      </c>
      <c r="M33" s="264">
        <v>0</v>
      </c>
      <c r="N33" s="264">
        <v>0</v>
      </c>
      <c r="O33" s="264">
        <v>0</v>
      </c>
      <c r="P33" s="264">
        <v>0</v>
      </c>
      <c r="Q33" s="264">
        <v>0</v>
      </c>
    </row>
    <row r="34" spans="1:17" x14ac:dyDescent="0.25">
      <c r="A34" s="156" t="s">
        <v>280</v>
      </c>
      <c r="B34" s="204">
        <v>118.64969193351492</v>
      </c>
      <c r="C34" s="204">
        <v>145.66332050421914</v>
      </c>
      <c r="D34" s="204">
        <v>140.43964799926403</v>
      </c>
      <c r="E34" s="204">
        <v>182.7177490758902</v>
      </c>
      <c r="F34" s="204">
        <v>189.29582568708977</v>
      </c>
      <c r="G34" s="204">
        <v>170.8867457289231</v>
      </c>
      <c r="H34" s="204">
        <v>160.29162210492586</v>
      </c>
      <c r="I34" s="204">
        <v>131.60383152591749</v>
      </c>
      <c r="J34" s="204">
        <v>82.936833435074462</v>
      </c>
      <c r="K34" s="204">
        <v>53.64856930917675</v>
      </c>
      <c r="L34" s="204">
        <v>48.406029369838564</v>
      </c>
      <c r="M34" s="204">
        <v>54.217479856554696</v>
      </c>
      <c r="N34" s="204">
        <v>32.798824140066586</v>
      </c>
      <c r="O34" s="204">
        <v>40.212453532952203</v>
      </c>
      <c r="P34" s="204">
        <v>1.4598077755293253</v>
      </c>
      <c r="Q34" s="204">
        <v>10.168834110986833</v>
      </c>
    </row>
    <row r="35" spans="1:17" x14ac:dyDescent="0.25">
      <c r="A35" s="88" t="s">
        <v>33</v>
      </c>
      <c r="B35" s="87">
        <v>51.789696794454798</v>
      </c>
      <c r="C35" s="87">
        <v>45.69755752188</v>
      </c>
      <c r="D35" s="87">
        <v>39.437423598240002</v>
      </c>
      <c r="E35" s="87">
        <v>36.739911063599997</v>
      </c>
      <c r="F35" s="87">
        <v>39.42846384624</v>
      </c>
      <c r="G35" s="87">
        <v>42.694808515559536</v>
      </c>
      <c r="H35" s="87">
        <v>51.952539588119997</v>
      </c>
      <c r="I35" s="87">
        <v>51.957019464120002</v>
      </c>
      <c r="J35" s="87">
        <v>45.693660029760004</v>
      </c>
      <c r="K35" s="87">
        <v>30.538860539916836</v>
      </c>
      <c r="L35" s="87">
        <v>33.741496776768329</v>
      </c>
      <c r="M35" s="87">
        <v>33.597259304075727</v>
      </c>
      <c r="N35" s="87">
        <v>27.137247667088008</v>
      </c>
      <c r="O35" s="87">
        <v>27.392854529668696</v>
      </c>
      <c r="P35" s="87">
        <v>1.0289809525187315</v>
      </c>
      <c r="Q35" s="87">
        <v>0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88" t="s">
        <v>125</v>
      </c>
      <c r="B38" s="87">
        <v>21.331558925742296</v>
      </c>
      <c r="C38" s="87">
        <v>36.047919773686438</v>
      </c>
      <c r="D38" s="87">
        <v>27.825677629746398</v>
      </c>
      <c r="E38" s="87">
        <v>55.477115178495431</v>
      </c>
      <c r="F38" s="87">
        <v>61.42023862078873</v>
      </c>
      <c r="G38" s="87">
        <v>61.426602500234161</v>
      </c>
      <c r="H38" s="87">
        <v>26.108874612830721</v>
      </c>
      <c r="I38" s="87">
        <v>18.387847295989886</v>
      </c>
      <c r="J38" s="87">
        <v>7.5435520121488331</v>
      </c>
      <c r="K38" s="87">
        <v>0</v>
      </c>
      <c r="L38" s="87">
        <v>4.5547625802148528E-15</v>
      </c>
      <c r="M38" s="87">
        <v>4.0567178330994835</v>
      </c>
      <c r="N38" s="87">
        <v>0</v>
      </c>
      <c r="O38" s="87">
        <v>2.9329161731915558</v>
      </c>
      <c r="P38" s="87">
        <v>0</v>
      </c>
      <c r="Q38" s="87">
        <v>10.047646432735561</v>
      </c>
    </row>
    <row r="39" spans="1:17" x14ac:dyDescent="0.25">
      <c r="A39" s="88" t="s">
        <v>29</v>
      </c>
      <c r="B39" s="87">
        <v>30.959609962270598</v>
      </c>
      <c r="C39" s="87">
        <v>55.731063786120004</v>
      </c>
      <c r="D39" s="87">
        <v>65.048096950272011</v>
      </c>
      <c r="E39" s="87">
        <v>77.451591177432022</v>
      </c>
      <c r="F39" s="87">
        <v>68.055909059016017</v>
      </c>
      <c r="G39" s="87">
        <v>46.443731397801344</v>
      </c>
      <c r="H39" s="87">
        <v>74.310364258344023</v>
      </c>
      <c r="I39" s="87">
        <v>49.55859534175201</v>
      </c>
      <c r="J39" s="87">
        <v>21.707565058512007</v>
      </c>
      <c r="K39" s="87">
        <v>23.10970876925991</v>
      </c>
      <c r="L39" s="87">
        <v>14.664532593070231</v>
      </c>
      <c r="M39" s="87">
        <v>15.480004555793876</v>
      </c>
      <c r="N39" s="87">
        <v>5.6615764729785756</v>
      </c>
      <c r="O39" s="87">
        <v>6.1920037453760939</v>
      </c>
      <c r="P39" s="87">
        <v>0.43082682301059372</v>
      </c>
      <c r="Q39" s="87">
        <v>0</v>
      </c>
    </row>
    <row r="40" spans="1:17" x14ac:dyDescent="0.25">
      <c r="A40" s="88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88" t="s">
        <v>26</v>
      </c>
      <c r="B41" s="87">
        <v>14.568826251047208</v>
      </c>
      <c r="C41" s="87">
        <v>8.1867794225326946</v>
      </c>
      <c r="D41" s="87">
        <v>8.128449821005626</v>
      </c>
      <c r="E41" s="87">
        <v>13.04913165636277</v>
      </c>
      <c r="F41" s="87">
        <v>20.391214161045031</v>
      </c>
      <c r="G41" s="87">
        <v>20.32160331532808</v>
      </c>
      <c r="H41" s="87">
        <v>7.9198436456311079</v>
      </c>
      <c r="I41" s="87">
        <v>11.700369424055591</v>
      </c>
      <c r="J41" s="87">
        <v>7.9920563346536211</v>
      </c>
      <c r="K41" s="87">
        <v>0</v>
      </c>
      <c r="L41" s="87">
        <v>7.2395518708411008E-16</v>
      </c>
      <c r="M41" s="87">
        <v>1.0834981635856091</v>
      </c>
      <c r="N41" s="87">
        <v>0</v>
      </c>
      <c r="O41" s="87">
        <v>3.6946790847158573</v>
      </c>
      <c r="P41" s="87">
        <v>0</v>
      </c>
      <c r="Q41" s="87">
        <v>0.12118767825127037</v>
      </c>
    </row>
    <row r="42" spans="1:17" x14ac:dyDescent="0.25">
      <c r="A42" s="88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88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88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6" t="s">
        <v>279</v>
      </c>
      <c r="B45" s="204">
        <v>0</v>
      </c>
      <c r="C45" s="204">
        <v>0</v>
      </c>
      <c r="D45" s="204">
        <v>0</v>
      </c>
      <c r="E45" s="204">
        <v>0</v>
      </c>
      <c r="F45" s="204">
        <v>0</v>
      </c>
      <c r="G45" s="204">
        <v>0</v>
      </c>
      <c r="H45" s="204">
        <v>0</v>
      </c>
      <c r="I45" s="204">
        <v>0</v>
      </c>
      <c r="J45" s="204">
        <v>0</v>
      </c>
      <c r="K45" s="204">
        <v>0</v>
      </c>
      <c r="L45" s="204">
        <v>0</v>
      </c>
      <c r="M45" s="204">
        <v>0</v>
      </c>
      <c r="N45" s="204">
        <v>0</v>
      </c>
      <c r="O45" s="204">
        <v>0</v>
      </c>
      <c r="P45" s="204">
        <v>0</v>
      </c>
      <c r="Q45" s="204">
        <v>0</v>
      </c>
    </row>
    <row r="46" spans="1:17" x14ac:dyDescent="0.25">
      <c r="A46" s="72" t="s">
        <v>278</v>
      </c>
      <c r="B46" s="306">
        <v>0</v>
      </c>
      <c r="C46" s="306">
        <v>0</v>
      </c>
      <c r="D46" s="306">
        <v>0</v>
      </c>
      <c r="E46" s="306">
        <v>0</v>
      </c>
      <c r="F46" s="306">
        <v>0</v>
      </c>
      <c r="G46" s="306">
        <v>0</v>
      </c>
      <c r="H46" s="306">
        <v>0</v>
      </c>
      <c r="I46" s="306">
        <v>0</v>
      </c>
      <c r="J46" s="306">
        <v>0</v>
      </c>
      <c r="K46" s="306">
        <v>0</v>
      </c>
      <c r="L46" s="306">
        <v>0</v>
      </c>
      <c r="M46" s="306">
        <v>0</v>
      </c>
      <c r="N46" s="306">
        <v>0</v>
      </c>
      <c r="O46" s="306">
        <v>0</v>
      </c>
      <c r="P46" s="306">
        <v>0</v>
      </c>
      <c r="Q46" s="306">
        <v>0</v>
      </c>
    </row>
    <row r="48" spans="1:17" ht="12.75" x14ac:dyDescent="0.25">
      <c r="A48" s="80" t="s">
        <v>134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7</v>
      </c>
      <c r="B50" s="77">
        <f t="shared" ref="B50:Q50" si="0">SUM(B$51:B$55,B$57:B$58,B$60:B$61,B$63:B$64,B$65:B$67)</f>
        <v>0.99999999999999978</v>
      </c>
      <c r="C50" s="77">
        <f t="shared" si="0"/>
        <v>1</v>
      </c>
      <c r="D50" s="77">
        <f t="shared" si="0"/>
        <v>1</v>
      </c>
      <c r="E50" s="77">
        <f t="shared" si="0"/>
        <v>1</v>
      </c>
      <c r="F50" s="77">
        <f t="shared" si="0"/>
        <v>0.99999999999999989</v>
      </c>
      <c r="G50" s="77">
        <f t="shared" si="0"/>
        <v>1</v>
      </c>
      <c r="H50" s="77">
        <f t="shared" si="0"/>
        <v>1</v>
      </c>
      <c r="I50" s="77">
        <f t="shared" si="0"/>
        <v>1</v>
      </c>
      <c r="J50" s="77">
        <f t="shared" si="0"/>
        <v>0.99999999999999978</v>
      </c>
      <c r="K50" s="77">
        <f t="shared" si="0"/>
        <v>1</v>
      </c>
      <c r="L50" s="77">
        <f t="shared" si="0"/>
        <v>1</v>
      </c>
      <c r="M50" s="77">
        <f t="shared" si="0"/>
        <v>1</v>
      </c>
      <c r="N50" s="77">
        <f t="shared" si="0"/>
        <v>1</v>
      </c>
      <c r="O50" s="77">
        <f t="shared" si="0"/>
        <v>1</v>
      </c>
      <c r="P50" s="77">
        <f t="shared" si="0"/>
        <v>0.99999999999999989</v>
      </c>
      <c r="Q50" s="77">
        <f t="shared" si="0"/>
        <v>1</v>
      </c>
    </row>
    <row r="51" spans="1:17" x14ac:dyDescent="0.25">
      <c r="A51" s="132" t="s">
        <v>83</v>
      </c>
      <c r="B51" s="203">
        <f t="shared" ref="B51:Q51" si="1">IF(B$6=0,0,B$6/B$5)</f>
        <v>0</v>
      </c>
      <c r="C51" s="203">
        <f t="shared" si="1"/>
        <v>0</v>
      </c>
      <c r="D51" s="203">
        <f t="shared" si="1"/>
        <v>0</v>
      </c>
      <c r="E51" s="203">
        <f t="shared" si="1"/>
        <v>0</v>
      </c>
      <c r="F51" s="203">
        <f t="shared" si="1"/>
        <v>0</v>
      </c>
      <c r="G51" s="203">
        <f t="shared" si="1"/>
        <v>0</v>
      </c>
      <c r="H51" s="203">
        <f t="shared" si="1"/>
        <v>0</v>
      </c>
      <c r="I51" s="203">
        <f t="shared" si="1"/>
        <v>0</v>
      </c>
      <c r="J51" s="203">
        <f t="shared" si="1"/>
        <v>0</v>
      </c>
      <c r="K51" s="203">
        <f t="shared" si="1"/>
        <v>0</v>
      </c>
      <c r="L51" s="203">
        <f t="shared" si="1"/>
        <v>0</v>
      </c>
      <c r="M51" s="203">
        <f t="shared" si="1"/>
        <v>0</v>
      </c>
      <c r="N51" s="203">
        <f t="shared" si="1"/>
        <v>0</v>
      </c>
      <c r="O51" s="203">
        <f t="shared" si="1"/>
        <v>0</v>
      </c>
      <c r="P51" s="203">
        <f t="shared" si="1"/>
        <v>0</v>
      </c>
      <c r="Q51" s="203">
        <f t="shared" si="1"/>
        <v>0</v>
      </c>
    </row>
    <row r="52" spans="1:17" x14ac:dyDescent="0.25">
      <c r="A52" s="76" t="s">
        <v>82</v>
      </c>
      <c r="B52" s="202">
        <f t="shared" ref="B52:Q52" si="2">IF(B$7=0,0,B$7/B$5)</f>
        <v>0</v>
      </c>
      <c r="C52" s="202">
        <f t="shared" si="2"/>
        <v>0</v>
      </c>
      <c r="D52" s="202">
        <f t="shared" si="2"/>
        <v>0</v>
      </c>
      <c r="E52" s="202">
        <f t="shared" si="2"/>
        <v>0</v>
      </c>
      <c r="F52" s="202">
        <f t="shared" si="2"/>
        <v>0</v>
      </c>
      <c r="G52" s="202">
        <f t="shared" si="2"/>
        <v>0</v>
      </c>
      <c r="H52" s="202">
        <f t="shared" si="2"/>
        <v>0</v>
      </c>
      <c r="I52" s="202">
        <f t="shared" si="2"/>
        <v>0</v>
      </c>
      <c r="J52" s="202">
        <f t="shared" si="2"/>
        <v>0</v>
      </c>
      <c r="K52" s="202">
        <f t="shared" si="2"/>
        <v>0</v>
      </c>
      <c r="L52" s="202">
        <f t="shared" si="2"/>
        <v>0</v>
      </c>
      <c r="M52" s="202">
        <f t="shared" si="2"/>
        <v>0</v>
      </c>
      <c r="N52" s="202">
        <f t="shared" si="2"/>
        <v>0</v>
      </c>
      <c r="O52" s="202">
        <f t="shared" si="2"/>
        <v>0</v>
      </c>
      <c r="P52" s="202">
        <f t="shared" si="2"/>
        <v>0</v>
      </c>
      <c r="Q52" s="202">
        <f t="shared" si="2"/>
        <v>0</v>
      </c>
    </row>
    <row r="53" spans="1:17" x14ac:dyDescent="0.25">
      <c r="A53" s="76" t="s">
        <v>81</v>
      </c>
      <c r="B53" s="202">
        <f t="shared" ref="B53:Q53" si="3">IF(B$8=0,0,B$8/B$5)</f>
        <v>0</v>
      </c>
      <c r="C53" s="202">
        <f t="shared" si="3"/>
        <v>0</v>
      </c>
      <c r="D53" s="202">
        <f t="shared" si="3"/>
        <v>0</v>
      </c>
      <c r="E53" s="202">
        <f t="shared" si="3"/>
        <v>0</v>
      </c>
      <c r="F53" s="202">
        <f t="shared" si="3"/>
        <v>0</v>
      </c>
      <c r="G53" s="202">
        <f t="shared" si="3"/>
        <v>0</v>
      </c>
      <c r="H53" s="202">
        <f t="shared" si="3"/>
        <v>0</v>
      </c>
      <c r="I53" s="202">
        <f t="shared" si="3"/>
        <v>0</v>
      </c>
      <c r="J53" s="202">
        <f t="shared" si="3"/>
        <v>0</v>
      </c>
      <c r="K53" s="202">
        <f t="shared" si="3"/>
        <v>0</v>
      </c>
      <c r="L53" s="202">
        <f t="shared" si="3"/>
        <v>0</v>
      </c>
      <c r="M53" s="202">
        <f t="shared" si="3"/>
        <v>0</v>
      </c>
      <c r="N53" s="202">
        <f t="shared" si="3"/>
        <v>0</v>
      </c>
      <c r="O53" s="202">
        <f t="shared" si="3"/>
        <v>0</v>
      </c>
      <c r="P53" s="202">
        <f t="shared" si="3"/>
        <v>0</v>
      </c>
      <c r="Q53" s="202">
        <f t="shared" si="3"/>
        <v>0</v>
      </c>
    </row>
    <row r="54" spans="1:17" x14ac:dyDescent="0.25">
      <c r="A54" s="76" t="s">
        <v>80</v>
      </c>
      <c r="B54" s="202">
        <f t="shared" ref="B54:Q54" si="4">IF(B$9=0,0,B$9/B$5)</f>
        <v>0</v>
      </c>
      <c r="C54" s="202">
        <f t="shared" si="4"/>
        <v>0</v>
      </c>
      <c r="D54" s="202">
        <f t="shared" si="4"/>
        <v>0</v>
      </c>
      <c r="E54" s="202">
        <f t="shared" si="4"/>
        <v>0</v>
      </c>
      <c r="F54" s="202">
        <f t="shared" si="4"/>
        <v>0</v>
      </c>
      <c r="G54" s="202">
        <f t="shared" si="4"/>
        <v>0</v>
      </c>
      <c r="H54" s="202">
        <f t="shared" si="4"/>
        <v>0</v>
      </c>
      <c r="I54" s="202">
        <f t="shared" si="4"/>
        <v>0</v>
      </c>
      <c r="J54" s="202">
        <f t="shared" si="4"/>
        <v>0</v>
      </c>
      <c r="K54" s="202">
        <f t="shared" si="4"/>
        <v>0</v>
      </c>
      <c r="L54" s="202">
        <f t="shared" si="4"/>
        <v>0</v>
      </c>
      <c r="M54" s="202">
        <f t="shared" si="4"/>
        <v>0</v>
      </c>
      <c r="N54" s="202">
        <f t="shared" si="4"/>
        <v>0</v>
      </c>
      <c r="O54" s="202">
        <f t="shared" si="4"/>
        <v>0</v>
      </c>
      <c r="P54" s="202">
        <f t="shared" si="4"/>
        <v>0</v>
      </c>
      <c r="Q54" s="202">
        <f t="shared" si="4"/>
        <v>0</v>
      </c>
    </row>
    <row r="55" spans="1:17" x14ac:dyDescent="0.25">
      <c r="A55" s="129" t="s">
        <v>79</v>
      </c>
      <c r="B55" s="201">
        <f t="shared" ref="B55:Q55" si="5">IF(B$10=0,0,B$10/B$5)</f>
        <v>6.4069312117191329E-2</v>
      </c>
      <c r="C55" s="201">
        <f t="shared" si="5"/>
        <v>5.9377937797811448E-2</v>
      </c>
      <c r="D55" s="201">
        <f t="shared" si="5"/>
        <v>5.983715758150597E-2</v>
      </c>
      <c r="E55" s="201">
        <f t="shared" si="5"/>
        <v>5.0075908768118634E-2</v>
      </c>
      <c r="F55" s="201">
        <f t="shared" si="5"/>
        <v>4.9963794531180356E-2</v>
      </c>
      <c r="G55" s="201">
        <f t="shared" si="5"/>
        <v>5.4574629573807758E-2</v>
      </c>
      <c r="H55" s="201">
        <f t="shared" si="5"/>
        <v>5.4415292968345519E-2</v>
      </c>
      <c r="I55" s="201">
        <f t="shared" si="5"/>
        <v>6.1311803511411689E-2</v>
      </c>
      <c r="J55" s="201">
        <f t="shared" si="5"/>
        <v>7.0907243931254402E-2</v>
      </c>
      <c r="K55" s="201">
        <f t="shared" si="5"/>
        <v>7.7780640094954639E-2</v>
      </c>
      <c r="L55" s="201">
        <f t="shared" si="5"/>
        <v>7.8306850681160597E-2</v>
      </c>
      <c r="M55" s="201">
        <f t="shared" si="5"/>
        <v>8.2643700247621132E-2</v>
      </c>
      <c r="N55" s="201">
        <f t="shared" si="5"/>
        <v>9.8340757087062136E-2</v>
      </c>
      <c r="O55" s="201">
        <f t="shared" si="5"/>
        <v>9.4359031596072465E-2</v>
      </c>
      <c r="P55" s="201">
        <f t="shared" si="5"/>
        <v>6.5627204811506218E-2</v>
      </c>
      <c r="Q55" s="201">
        <f t="shared" si="5"/>
        <v>6.3640181354065059E-2</v>
      </c>
    </row>
    <row r="56" spans="1:17" x14ac:dyDescent="0.25">
      <c r="A56" s="127" t="s">
        <v>283</v>
      </c>
      <c r="B56" s="200">
        <f t="shared" ref="B56:Q56" si="6">IF(B$15=0,0,B$15/B$5)</f>
        <v>4.2032991796215037E-2</v>
      </c>
      <c r="C56" s="200">
        <f t="shared" si="6"/>
        <v>4.0775414999984265E-2</v>
      </c>
      <c r="D56" s="200">
        <f t="shared" si="6"/>
        <v>4.0726677376194571E-2</v>
      </c>
      <c r="E56" s="200">
        <f t="shared" si="6"/>
        <v>3.4275420229945536E-2</v>
      </c>
      <c r="F56" s="200">
        <f t="shared" si="6"/>
        <v>3.3696588337202543E-2</v>
      </c>
      <c r="G56" s="200">
        <f t="shared" si="6"/>
        <v>3.6760239318543907E-2</v>
      </c>
      <c r="H56" s="200">
        <f t="shared" si="6"/>
        <v>3.6806561855351694E-2</v>
      </c>
      <c r="I56" s="200">
        <f t="shared" si="6"/>
        <v>4.0488795012403565E-2</v>
      </c>
      <c r="J56" s="200">
        <f t="shared" si="6"/>
        <v>4.6057638149149906E-2</v>
      </c>
      <c r="K56" s="200">
        <f t="shared" si="6"/>
        <v>5.275063887111836E-2</v>
      </c>
      <c r="L56" s="200">
        <f t="shared" si="6"/>
        <v>5.8352102199603365E-2</v>
      </c>
      <c r="M56" s="200">
        <f t="shared" si="6"/>
        <v>5.5858393563054318E-2</v>
      </c>
      <c r="N56" s="200">
        <f t="shared" si="6"/>
        <v>6.6774349811687131E-2</v>
      </c>
      <c r="O56" s="200">
        <f t="shared" si="6"/>
        <v>6.0847070657410171E-2</v>
      </c>
      <c r="P56" s="200">
        <f t="shared" si="6"/>
        <v>0.10451214495946268</v>
      </c>
      <c r="Q56" s="200">
        <f t="shared" si="6"/>
        <v>8.6880874946160619E-2</v>
      </c>
    </row>
    <row r="57" spans="1:17" x14ac:dyDescent="0.25">
      <c r="A57" s="142" t="s">
        <v>289</v>
      </c>
      <c r="B57" s="199">
        <f t="shared" ref="B57:Q57" si="7">IF(B$16=0,0,B$16/B$5)</f>
        <v>4.2032991796215037E-2</v>
      </c>
      <c r="C57" s="199">
        <f t="shared" si="7"/>
        <v>4.0775414999984265E-2</v>
      </c>
      <c r="D57" s="199">
        <f t="shared" si="7"/>
        <v>4.0726677376194571E-2</v>
      </c>
      <c r="E57" s="199">
        <f t="shared" si="7"/>
        <v>3.4275420229945536E-2</v>
      </c>
      <c r="F57" s="199">
        <f t="shared" si="7"/>
        <v>3.3696588337202543E-2</v>
      </c>
      <c r="G57" s="199">
        <f t="shared" si="7"/>
        <v>3.6760239318543907E-2</v>
      </c>
      <c r="H57" s="199">
        <f t="shared" si="7"/>
        <v>3.6806561855351694E-2</v>
      </c>
      <c r="I57" s="199">
        <f t="shared" si="7"/>
        <v>4.0488795012403565E-2</v>
      </c>
      <c r="J57" s="199">
        <f t="shared" si="7"/>
        <v>4.6057638149149906E-2</v>
      </c>
      <c r="K57" s="199">
        <f t="shared" si="7"/>
        <v>5.275063887111836E-2</v>
      </c>
      <c r="L57" s="199">
        <f t="shared" si="7"/>
        <v>5.8352102199603365E-2</v>
      </c>
      <c r="M57" s="199">
        <f t="shared" si="7"/>
        <v>5.5858393563054318E-2</v>
      </c>
      <c r="N57" s="199">
        <f t="shared" si="7"/>
        <v>6.6774349811687131E-2</v>
      </c>
      <c r="O57" s="199">
        <f t="shared" si="7"/>
        <v>6.0847070657410171E-2</v>
      </c>
      <c r="P57" s="199">
        <f t="shared" si="7"/>
        <v>0.10451214495946268</v>
      </c>
      <c r="Q57" s="199">
        <f t="shared" si="7"/>
        <v>8.6880874946160619E-2</v>
      </c>
    </row>
    <row r="58" spans="1:17" x14ac:dyDescent="0.25">
      <c r="A58" s="142" t="s">
        <v>288</v>
      </c>
      <c r="B58" s="199">
        <f t="shared" ref="B58:Q58" si="8">IF(B$22=0,0,B$22/B$5)</f>
        <v>0</v>
      </c>
      <c r="C58" s="199">
        <f t="shared" si="8"/>
        <v>0</v>
      </c>
      <c r="D58" s="199">
        <f t="shared" si="8"/>
        <v>0</v>
      </c>
      <c r="E58" s="199">
        <f t="shared" si="8"/>
        <v>0</v>
      </c>
      <c r="F58" s="199">
        <f t="shared" si="8"/>
        <v>0</v>
      </c>
      <c r="G58" s="199">
        <f t="shared" si="8"/>
        <v>0</v>
      </c>
      <c r="H58" s="199">
        <f t="shared" si="8"/>
        <v>0</v>
      </c>
      <c r="I58" s="199">
        <f t="shared" si="8"/>
        <v>0</v>
      </c>
      <c r="J58" s="199">
        <f t="shared" si="8"/>
        <v>0</v>
      </c>
      <c r="K58" s="199">
        <f t="shared" si="8"/>
        <v>0</v>
      </c>
      <c r="L58" s="199">
        <f t="shared" si="8"/>
        <v>0</v>
      </c>
      <c r="M58" s="199">
        <f t="shared" si="8"/>
        <v>0</v>
      </c>
      <c r="N58" s="199">
        <f t="shared" si="8"/>
        <v>0</v>
      </c>
      <c r="O58" s="199">
        <f t="shared" si="8"/>
        <v>0</v>
      </c>
      <c r="P58" s="199">
        <f t="shared" si="8"/>
        <v>0</v>
      </c>
      <c r="Q58" s="199">
        <f t="shared" si="8"/>
        <v>0</v>
      </c>
    </row>
    <row r="59" spans="1:17" x14ac:dyDescent="0.25">
      <c r="A59" s="127" t="s">
        <v>282</v>
      </c>
      <c r="B59" s="200">
        <f t="shared" ref="B59:Q59" si="9">IF(B$23=0,0,B$23/B$5)</f>
        <v>0</v>
      </c>
      <c r="C59" s="200">
        <f t="shared" si="9"/>
        <v>0</v>
      </c>
      <c r="D59" s="200">
        <f t="shared" si="9"/>
        <v>0</v>
      </c>
      <c r="E59" s="200">
        <f t="shared" si="9"/>
        <v>0</v>
      </c>
      <c r="F59" s="200">
        <f t="shared" si="9"/>
        <v>0</v>
      </c>
      <c r="G59" s="200">
        <f t="shared" si="9"/>
        <v>0</v>
      </c>
      <c r="H59" s="200">
        <f t="shared" si="9"/>
        <v>0</v>
      </c>
      <c r="I59" s="200">
        <f t="shared" si="9"/>
        <v>0</v>
      </c>
      <c r="J59" s="200">
        <f t="shared" si="9"/>
        <v>0</v>
      </c>
      <c r="K59" s="200">
        <f t="shared" si="9"/>
        <v>0</v>
      </c>
      <c r="L59" s="200">
        <f t="shared" si="9"/>
        <v>0</v>
      </c>
      <c r="M59" s="200">
        <f t="shared" si="9"/>
        <v>0</v>
      </c>
      <c r="N59" s="200">
        <f t="shared" si="9"/>
        <v>0</v>
      </c>
      <c r="O59" s="200">
        <f t="shared" si="9"/>
        <v>0</v>
      </c>
      <c r="P59" s="200">
        <f t="shared" si="9"/>
        <v>0</v>
      </c>
      <c r="Q59" s="200">
        <f t="shared" si="9"/>
        <v>0</v>
      </c>
    </row>
    <row r="60" spans="1:17" x14ac:dyDescent="0.25">
      <c r="A60" s="142" t="s">
        <v>287</v>
      </c>
      <c r="B60" s="199">
        <f t="shared" ref="B60:Q60" si="10">IF(B$24=0,0,B$24/B$5)</f>
        <v>0</v>
      </c>
      <c r="C60" s="199">
        <f t="shared" si="10"/>
        <v>0</v>
      </c>
      <c r="D60" s="199">
        <f t="shared" si="10"/>
        <v>0</v>
      </c>
      <c r="E60" s="199">
        <f t="shared" si="10"/>
        <v>0</v>
      </c>
      <c r="F60" s="199">
        <f t="shared" si="10"/>
        <v>0</v>
      </c>
      <c r="G60" s="199">
        <f t="shared" si="10"/>
        <v>0</v>
      </c>
      <c r="H60" s="199">
        <f t="shared" si="10"/>
        <v>0</v>
      </c>
      <c r="I60" s="199">
        <f t="shared" si="10"/>
        <v>0</v>
      </c>
      <c r="J60" s="199">
        <f t="shared" si="10"/>
        <v>0</v>
      </c>
      <c r="K60" s="199">
        <f t="shared" si="10"/>
        <v>0</v>
      </c>
      <c r="L60" s="199">
        <f t="shared" si="10"/>
        <v>0</v>
      </c>
      <c r="M60" s="199">
        <f t="shared" si="10"/>
        <v>0</v>
      </c>
      <c r="N60" s="199">
        <f t="shared" si="10"/>
        <v>0</v>
      </c>
      <c r="O60" s="199">
        <f t="shared" si="10"/>
        <v>0</v>
      </c>
      <c r="P60" s="199">
        <f t="shared" si="10"/>
        <v>0</v>
      </c>
      <c r="Q60" s="199">
        <f t="shared" si="10"/>
        <v>0</v>
      </c>
    </row>
    <row r="61" spans="1:17" x14ac:dyDescent="0.25">
      <c r="A61" s="142" t="s">
        <v>286</v>
      </c>
      <c r="B61" s="199">
        <f t="shared" ref="B61:Q61" si="11">IF(B$25=0,0,B$25/B$5)</f>
        <v>0</v>
      </c>
      <c r="C61" s="199">
        <f t="shared" si="11"/>
        <v>0</v>
      </c>
      <c r="D61" s="199">
        <f t="shared" si="11"/>
        <v>0</v>
      </c>
      <c r="E61" s="199">
        <f t="shared" si="11"/>
        <v>0</v>
      </c>
      <c r="F61" s="199">
        <f t="shared" si="11"/>
        <v>0</v>
      </c>
      <c r="G61" s="199">
        <f t="shared" si="11"/>
        <v>0</v>
      </c>
      <c r="H61" s="199">
        <f t="shared" si="11"/>
        <v>0</v>
      </c>
      <c r="I61" s="199">
        <f t="shared" si="11"/>
        <v>0</v>
      </c>
      <c r="J61" s="199">
        <f t="shared" si="11"/>
        <v>0</v>
      </c>
      <c r="K61" s="199">
        <f t="shared" si="11"/>
        <v>0</v>
      </c>
      <c r="L61" s="199">
        <f t="shared" si="11"/>
        <v>0</v>
      </c>
      <c r="M61" s="199">
        <f t="shared" si="11"/>
        <v>0</v>
      </c>
      <c r="N61" s="199">
        <f t="shared" si="11"/>
        <v>0</v>
      </c>
      <c r="O61" s="199">
        <f t="shared" si="11"/>
        <v>0</v>
      </c>
      <c r="P61" s="199">
        <f t="shared" si="11"/>
        <v>0</v>
      </c>
      <c r="Q61" s="199">
        <f t="shared" si="11"/>
        <v>0</v>
      </c>
    </row>
    <row r="62" spans="1:17" x14ac:dyDescent="0.25">
      <c r="A62" s="127" t="s">
        <v>281</v>
      </c>
      <c r="B62" s="200">
        <f t="shared" ref="B62:Q62" si="12">IF(B$26=0,0,B$26/B$5)</f>
        <v>0.30499799503849306</v>
      </c>
      <c r="C62" s="200">
        <f t="shared" si="12"/>
        <v>0.29587282014452149</v>
      </c>
      <c r="D62" s="200">
        <f t="shared" si="12"/>
        <v>0.29551917228593316</v>
      </c>
      <c r="E62" s="200">
        <f t="shared" si="12"/>
        <v>0.24870783645185421</v>
      </c>
      <c r="F62" s="200">
        <f t="shared" si="12"/>
        <v>0.24450774125979996</v>
      </c>
      <c r="G62" s="200">
        <f t="shared" si="12"/>
        <v>0.26673807431191854</v>
      </c>
      <c r="H62" s="200">
        <f t="shared" si="12"/>
        <v>0.26707419791977322</v>
      </c>
      <c r="I62" s="200">
        <f t="shared" si="12"/>
        <v>0.29379306046493758</v>
      </c>
      <c r="J62" s="200">
        <f t="shared" si="12"/>
        <v>0.33420146155201963</v>
      </c>
      <c r="K62" s="200">
        <f t="shared" si="12"/>
        <v>0.38276692676773566</v>
      </c>
      <c r="L62" s="200">
        <f t="shared" si="12"/>
        <v>0.42815104438041651</v>
      </c>
      <c r="M62" s="200">
        <f t="shared" si="12"/>
        <v>0.4053172832759605</v>
      </c>
      <c r="N62" s="200">
        <f t="shared" si="12"/>
        <v>0.48452517753916741</v>
      </c>
      <c r="O62" s="200">
        <f t="shared" si="12"/>
        <v>0.44151590837144983</v>
      </c>
      <c r="P62" s="200">
        <f t="shared" si="12"/>
        <v>0.80664449929424376</v>
      </c>
      <c r="Q62" s="200">
        <f t="shared" si="12"/>
        <v>0.7053211160663152</v>
      </c>
    </row>
    <row r="63" spans="1:17" x14ac:dyDescent="0.25">
      <c r="A63" s="142" t="s">
        <v>285</v>
      </c>
      <c r="B63" s="199">
        <f t="shared" ref="B63:Q63" si="13">IF(B$27=0,0,B$27/B$5)</f>
        <v>0.30499799503849306</v>
      </c>
      <c r="C63" s="199">
        <f t="shared" si="13"/>
        <v>0.29587282014452149</v>
      </c>
      <c r="D63" s="199">
        <f t="shared" si="13"/>
        <v>0.29551917228593316</v>
      </c>
      <c r="E63" s="199">
        <f t="shared" si="13"/>
        <v>0.24870783645185421</v>
      </c>
      <c r="F63" s="199">
        <f t="shared" si="13"/>
        <v>0.24450774125979996</v>
      </c>
      <c r="G63" s="199">
        <f t="shared" si="13"/>
        <v>0.26673807431191854</v>
      </c>
      <c r="H63" s="199">
        <f t="shared" si="13"/>
        <v>0.26707419791977322</v>
      </c>
      <c r="I63" s="199">
        <f t="shared" si="13"/>
        <v>0.29379306046493758</v>
      </c>
      <c r="J63" s="199">
        <f t="shared" si="13"/>
        <v>0.33420146155201963</v>
      </c>
      <c r="K63" s="199">
        <f t="shared" si="13"/>
        <v>0.38276692676773566</v>
      </c>
      <c r="L63" s="199">
        <f t="shared" si="13"/>
        <v>0.42815104438041651</v>
      </c>
      <c r="M63" s="199">
        <f t="shared" si="13"/>
        <v>0.4053172832759605</v>
      </c>
      <c r="N63" s="199">
        <f t="shared" si="13"/>
        <v>0.48452517753916741</v>
      </c>
      <c r="O63" s="199">
        <f t="shared" si="13"/>
        <v>0.44151590837144983</v>
      </c>
      <c r="P63" s="199">
        <f t="shared" si="13"/>
        <v>0.80664449929424376</v>
      </c>
      <c r="Q63" s="199">
        <f t="shared" si="13"/>
        <v>0.7053211160663152</v>
      </c>
    </row>
    <row r="64" spans="1:17" x14ac:dyDescent="0.25">
      <c r="A64" s="142" t="s">
        <v>284</v>
      </c>
      <c r="B64" s="199">
        <f t="shared" ref="B64:Q64" si="14">IF(B$33=0,0,B$33/B$5)</f>
        <v>0</v>
      </c>
      <c r="C64" s="199">
        <f t="shared" si="14"/>
        <v>0</v>
      </c>
      <c r="D64" s="199">
        <f t="shared" si="14"/>
        <v>0</v>
      </c>
      <c r="E64" s="199">
        <f t="shared" si="14"/>
        <v>0</v>
      </c>
      <c r="F64" s="199">
        <f t="shared" si="14"/>
        <v>0</v>
      </c>
      <c r="G64" s="199">
        <f t="shared" si="14"/>
        <v>0</v>
      </c>
      <c r="H64" s="199">
        <f t="shared" si="14"/>
        <v>0</v>
      </c>
      <c r="I64" s="199">
        <f t="shared" si="14"/>
        <v>0</v>
      </c>
      <c r="J64" s="199">
        <f t="shared" si="14"/>
        <v>0</v>
      </c>
      <c r="K64" s="199">
        <f t="shared" si="14"/>
        <v>0</v>
      </c>
      <c r="L64" s="199">
        <f t="shared" si="14"/>
        <v>0</v>
      </c>
      <c r="M64" s="199">
        <f t="shared" si="14"/>
        <v>0</v>
      </c>
      <c r="N64" s="199">
        <f t="shared" si="14"/>
        <v>0</v>
      </c>
      <c r="O64" s="199">
        <f t="shared" si="14"/>
        <v>0</v>
      </c>
      <c r="P64" s="199">
        <f t="shared" si="14"/>
        <v>0</v>
      </c>
      <c r="Q64" s="199">
        <f t="shared" si="14"/>
        <v>0</v>
      </c>
    </row>
    <row r="65" spans="1:17" x14ac:dyDescent="0.25">
      <c r="A65" s="127" t="s">
        <v>280</v>
      </c>
      <c r="B65" s="200">
        <f t="shared" ref="B65:Q65" si="15">IF(B$34=0,0,B$34/B$5)</f>
        <v>0.5888997010481003</v>
      </c>
      <c r="C65" s="200">
        <f t="shared" si="15"/>
        <v>0.60397382705768288</v>
      </c>
      <c r="D65" s="200">
        <f t="shared" si="15"/>
        <v>0.60391699275636634</v>
      </c>
      <c r="E65" s="200">
        <f t="shared" si="15"/>
        <v>0.66694083455008157</v>
      </c>
      <c r="F65" s="200">
        <f t="shared" si="15"/>
        <v>0.67183187587181703</v>
      </c>
      <c r="G65" s="200">
        <f t="shared" si="15"/>
        <v>0.64192705679572981</v>
      </c>
      <c r="H65" s="200">
        <f t="shared" si="15"/>
        <v>0.64170394725652957</v>
      </c>
      <c r="I65" s="200">
        <f t="shared" si="15"/>
        <v>0.60440634101124713</v>
      </c>
      <c r="J65" s="200">
        <f t="shared" si="15"/>
        <v>0.54883365636757586</v>
      </c>
      <c r="K65" s="200">
        <f t="shared" si="15"/>
        <v>0.48670179426619131</v>
      </c>
      <c r="L65" s="200">
        <f t="shared" si="15"/>
        <v>0.43519000273881964</v>
      </c>
      <c r="M65" s="200">
        <f t="shared" si="15"/>
        <v>0.45618062291336403</v>
      </c>
      <c r="N65" s="200">
        <f t="shared" si="15"/>
        <v>0.3503597155620834</v>
      </c>
      <c r="O65" s="200">
        <f t="shared" si="15"/>
        <v>0.40327798937506748</v>
      </c>
      <c r="P65" s="200">
        <f t="shared" si="15"/>
        <v>2.3216150934787291E-2</v>
      </c>
      <c r="Q65" s="200">
        <f t="shared" si="15"/>
        <v>0.14415782763345913</v>
      </c>
    </row>
    <row r="66" spans="1:17" x14ac:dyDescent="0.25">
      <c r="A66" s="127" t="s">
        <v>279</v>
      </c>
      <c r="B66" s="200">
        <f t="shared" ref="B66:Q66" si="16">IF(B$45=0,0,B$45/B$5)</f>
        <v>0</v>
      </c>
      <c r="C66" s="200">
        <f t="shared" si="16"/>
        <v>0</v>
      </c>
      <c r="D66" s="200">
        <f t="shared" si="16"/>
        <v>0</v>
      </c>
      <c r="E66" s="200">
        <f t="shared" si="16"/>
        <v>0</v>
      </c>
      <c r="F66" s="200">
        <f t="shared" si="16"/>
        <v>0</v>
      </c>
      <c r="G66" s="200">
        <f t="shared" si="16"/>
        <v>0</v>
      </c>
      <c r="H66" s="200">
        <f t="shared" si="16"/>
        <v>0</v>
      </c>
      <c r="I66" s="200">
        <f t="shared" si="16"/>
        <v>0</v>
      </c>
      <c r="J66" s="200">
        <f t="shared" si="16"/>
        <v>0</v>
      </c>
      <c r="K66" s="200">
        <f t="shared" si="16"/>
        <v>0</v>
      </c>
      <c r="L66" s="200">
        <f t="shared" si="16"/>
        <v>0</v>
      </c>
      <c r="M66" s="200">
        <f t="shared" si="16"/>
        <v>0</v>
      </c>
      <c r="N66" s="200">
        <f t="shared" si="16"/>
        <v>0</v>
      </c>
      <c r="O66" s="200">
        <f t="shared" si="16"/>
        <v>0</v>
      </c>
      <c r="P66" s="200">
        <f t="shared" si="16"/>
        <v>0</v>
      </c>
      <c r="Q66" s="200">
        <f t="shared" si="16"/>
        <v>0</v>
      </c>
    </row>
    <row r="67" spans="1:17" x14ac:dyDescent="0.25">
      <c r="A67" s="72" t="s">
        <v>278</v>
      </c>
      <c r="B67" s="71">
        <f t="shared" ref="B67:Q67" si="17">IF(B$46=0,0,B$46/B$5)</f>
        <v>0</v>
      </c>
      <c r="C67" s="71">
        <f t="shared" si="17"/>
        <v>0</v>
      </c>
      <c r="D67" s="71">
        <f t="shared" si="17"/>
        <v>0</v>
      </c>
      <c r="E67" s="71">
        <f t="shared" si="17"/>
        <v>0</v>
      </c>
      <c r="F67" s="71">
        <f t="shared" si="17"/>
        <v>0</v>
      </c>
      <c r="G67" s="71">
        <f t="shared" si="17"/>
        <v>0</v>
      </c>
      <c r="H67" s="71">
        <f t="shared" si="17"/>
        <v>0</v>
      </c>
      <c r="I67" s="71">
        <f t="shared" si="17"/>
        <v>0</v>
      </c>
      <c r="J67" s="71">
        <f t="shared" si="17"/>
        <v>0</v>
      </c>
      <c r="K67" s="71">
        <f t="shared" si="17"/>
        <v>0</v>
      </c>
      <c r="L67" s="71">
        <f t="shared" si="17"/>
        <v>0</v>
      </c>
      <c r="M67" s="71">
        <f t="shared" si="17"/>
        <v>0</v>
      </c>
      <c r="N67" s="71">
        <f t="shared" si="17"/>
        <v>0</v>
      </c>
      <c r="O67" s="71">
        <f t="shared" si="17"/>
        <v>0</v>
      </c>
      <c r="P67" s="71">
        <f t="shared" si="17"/>
        <v>0</v>
      </c>
      <c r="Q67" s="71">
        <f t="shared" si="17"/>
        <v>0</v>
      </c>
    </row>
    <row r="69" spans="1:17" ht="12.75" x14ac:dyDescent="0.25">
      <c r="A69" s="266" t="s">
        <v>133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7</v>
      </c>
      <c r="B71" s="230">
        <f>IF(B$5=0,0,B$5/TRE_fec!B$5)</f>
        <v>0.72806645856460439</v>
      </c>
      <c r="C71" s="230">
        <f>IF(C$5=0,0,C$5/TRE_fec!C$5)</f>
        <v>0.7855900508817113</v>
      </c>
      <c r="D71" s="230">
        <f>IF(D$5=0,0,D$5/TRE_fec!D$5)</f>
        <v>0.77956104636646417</v>
      </c>
      <c r="E71" s="230">
        <f>IF(E$5=0,0,E$5/TRE_fec!E$5)</f>
        <v>0.93152013260180555</v>
      </c>
      <c r="F71" s="230">
        <f>IF(F$5=0,0,F$5/TRE_fec!F$5)</f>
        <v>0.93361037954640325</v>
      </c>
      <c r="G71" s="230">
        <f>IF(G$5=0,0,G$5/TRE_fec!G$5)</f>
        <v>0.85473263932552934</v>
      </c>
      <c r="H71" s="230">
        <f>IF(H$5=0,0,H$5/TRE_fec!H$5)</f>
        <v>0.85723543201300301</v>
      </c>
      <c r="I71" s="230">
        <f>IF(I$5=0,0,I$5/TRE_fec!I$5)</f>
        <v>0.76081136917056535</v>
      </c>
      <c r="J71" s="230">
        <f>IF(J$5=0,0,J$5/TRE_fec!J$5)</f>
        <v>0.65785545438853144</v>
      </c>
      <c r="K71" s="230">
        <f>IF(K$5=0,0,K$5/TRE_fec!K$5)</f>
        <v>0.59972143606542017</v>
      </c>
      <c r="L71" s="230">
        <f>IF(L$5=0,0,L$5/TRE_fec!L$5)</f>
        <v>0.56791925452381065</v>
      </c>
      <c r="M71" s="230">
        <f>IF(M$5=0,0,M$5/TRE_fec!M$5)</f>
        <v>0.56443161470346326</v>
      </c>
      <c r="N71" s="230">
        <f>IF(N$5=0,0,N$5/TRE_fec!N$5)</f>
        <v>0.47433758451276647</v>
      </c>
      <c r="O71" s="230">
        <f>IF(O$5=0,0,O$5/TRE_fec!O$5)</f>
        <v>0.49435349628763431</v>
      </c>
      <c r="P71" s="230">
        <f>IF(P$5=0,0,P$5/TRE_fec!P$5)</f>
        <v>0.33282172499121759</v>
      </c>
      <c r="Q71" s="230">
        <f>IF(Q$5=0,0,Q$5/TRE_fec!Q$5)</f>
        <v>0.37023006096762423</v>
      </c>
    </row>
    <row r="72" spans="1:17" x14ac:dyDescent="0.25">
      <c r="A72" s="132" t="s">
        <v>83</v>
      </c>
      <c r="B72" s="275">
        <f>IF(B$6=0,0,B$6/TRE_fec!B$6)</f>
        <v>0</v>
      </c>
      <c r="C72" s="275">
        <f>IF(C$6=0,0,C$6/TRE_fec!C$6)</f>
        <v>0</v>
      </c>
      <c r="D72" s="275">
        <f>IF(D$6=0,0,D$6/TRE_fec!D$6)</f>
        <v>0</v>
      </c>
      <c r="E72" s="275">
        <f>IF(E$6=0,0,E$6/TRE_fec!E$6)</f>
        <v>0</v>
      </c>
      <c r="F72" s="275">
        <f>IF(F$6=0,0,F$6/TRE_fec!F$6)</f>
        <v>0</v>
      </c>
      <c r="G72" s="275">
        <f>IF(G$6=0,0,G$6/TRE_fec!G$6)</f>
        <v>0</v>
      </c>
      <c r="H72" s="275">
        <f>IF(H$6=0,0,H$6/TRE_fec!H$6)</f>
        <v>0</v>
      </c>
      <c r="I72" s="275">
        <f>IF(I$6=0,0,I$6/TRE_fec!I$6)</f>
        <v>0</v>
      </c>
      <c r="J72" s="275">
        <f>IF(J$6=0,0,J$6/TRE_fec!J$6)</f>
        <v>0</v>
      </c>
      <c r="K72" s="275">
        <f>IF(K$6=0,0,K$6/TRE_fec!K$6)</f>
        <v>0</v>
      </c>
      <c r="L72" s="275">
        <f>IF(L$6=0,0,L$6/TRE_fec!L$6)</f>
        <v>0</v>
      </c>
      <c r="M72" s="275">
        <f>IF(M$6=0,0,M$6/TRE_fec!M$6)</f>
        <v>0</v>
      </c>
      <c r="N72" s="275">
        <f>IF(N$6=0,0,N$6/TRE_fec!N$6)</f>
        <v>0</v>
      </c>
      <c r="O72" s="275">
        <f>IF(O$6=0,0,O$6/TRE_fec!O$6)</f>
        <v>0</v>
      </c>
      <c r="P72" s="275">
        <f>IF(P$6=0,0,P$6/TRE_fec!P$6)</f>
        <v>0</v>
      </c>
      <c r="Q72" s="275">
        <f>IF(Q$6=0,0,Q$6/TRE_fec!Q$6)</f>
        <v>0</v>
      </c>
    </row>
    <row r="73" spans="1:17" x14ac:dyDescent="0.25">
      <c r="A73" s="76" t="s">
        <v>82</v>
      </c>
      <c r="B73" s="274">
        <f>IF(B$7=0,0,B$7/TRE_fec!B$7)</f>
        <v>0</v>
      </c>
      <c r="C73" s="274">
        <f>IF(C$7=0,0,C$7/TRE_fec!C$7)</f>
        <v>0</v>
      </c>
      <c r="D73" s="274">
        <f>IF(D$7=0,0,D$7/TRE_fec!D$7)</f>
        <v>0</v>
      </c>
      <c r="E73" s="274">
        <f>IF(E$7=0,0,E$7/TRE_fec!E$7)</f>
        <v>0</v>
      </c>
      <c r="F73" s="274">
        <f>IF(F$7=0,0,F$7/TRE_fec!F$7)</f>
        <v>0</v>
      </c>
      <c r="G73" s="274">
        <f>IF(G$7=0,0,G$7/TRE_fec!G$7)</f>
        <v>0</v>
      </c>
      <c r="H73" s="274">
        <f>IF(H$7=0,0,H$7/TRE_fec!H$7)</f>
        <v>0</v>
      </c>
      <c r="I73" s="274">
        <f>IF(I$7=0,0,I$7/TRE_fec!I$7)</f>
        <v>0</v>
      </c>
      <c r="J73" s="274">
        <f>IF(J$7=0,0,J$7/TRE_fec!J$7)</f>
        <v>0</v>
      </c>
      <c r="K73" s="274">
        <f>IF(K$7=0,0,K$7/TRE_fec!K$7)</f>
        <v>0</v>
      </c>
      <c r="L73" s="274">
        <f>IF(L$7=0,0,L$7/TRE_fec!L$7)</f>
        <v>0</v>
      </c>
      <c r="M73" s="274">
        <f>IF(M$7=0,0,M$7/TRE_fec!M$7)</f>
        <v>0</v>
      </c>
      <c r="N73" s="274">
        <f>IF(N$7=0,0,N$7/TRE_fec!N$7)</f>
        <v>0</v>
      </c>
      <c r="O73" s="274">
        <f>IF(O$7=0,0,O$7/TRE_fec!O$7)</f>
        <v>0</v>
      </c>
      <c r="P73" s="274">
        <f>IF(P$7=0,0,P$7/TRE_fec!P$7)</f>
        <v>0</v>
      </c>
      <c r="Q73" s="274">
        <f>IF(Q$7=0,0,Q$7/TRE_fec!Q$7)</f>
        <v>0</v>
      </c>
    </row>
    <row r="74" spans="1:17" x14ac:dyDescent="0.25">
      <c r="A74" s="76" t="s">
        <v>81</v>
      </c>
      <c r="B74" s="274">
        <f>IF(B$8=0,0,B$8/TRE_fec!B$8)</f>
        <v>0</v>
      </c>
      <c r="C74" s="274">
        <f>IF(C$8=0,0,C$8/TRE_fec!C$8)</f>
        <v>0</v>
      </c>
      <c r="D74" s="274">
        <f>IF(D$8=0,0,D$8/TRE_fec!D$8)</f>
        <v>0</v>
      </c>
      <c r="E74" s="274">
        <f>IF(E$8=0,0,E$8/TRE_fec!E$8)</f>
        <v>0</v>
      </c>
      <c r="F74" s="274">
        <f>IF(F$8=0,0,F$8/TRE_fec!F$8)</f>
        <v>0</v>
      </c>
      <c r="G74" s="274">
        <f>IF(G$8=0,0,G$8/TRE_fec!G$8)</f>
        <v>0</v>
      </c>
      <c r="H74" s="274">
        <f>IF(H$8=0,0,H$8/TRE_fec!H$8)</f>
        <v>0</v>
      </c>
      <c r="I74" s="274">
        <f>IF(I$8=0,0,I$8/TRE_fec!I$8)</f>
        <v>0</v>
      </c>
      <c r="J74" s="274">
        <f>IF(J$8=0,0,J$8/TRE_fec!J$8)</f>
        <v>0</v>
      </c>
      <c r="K74" s="274">
        <f>IF(K$8=0,0,K$8/TRE_fec!K$8)</f>
        <v>0</v>
      </c>
      <c r="L74" s="274">
        <f>IF(L$8=0,0,L$8/TRE_fec!L$8)</f>
        <v>0</v>
      </c>
      <c r="M74" s="274">
        <f>IF(M$8=0,0,M$8/TRE_fec!M$8)</f>
        <v>0</v>
      </c>
      <c r="N74" s="274">
        <f>IF(N$8=0,0,N$8/TRE_fec!N$8)</f>
        <v>0</v>
      </c>
      <c r="O74" s="274">
        <f>IF(O$8=0,0,O$8/TRE_fec!O$8)</f>
        <v>0</v>
      </c>
      <c r="P74" s="274">
        <f>IF(P$8=0,0,P$8/TRE_fec!P$8)</f>
        <v>0</v>
      </c>
      <c r="Q74" s="274">
        <f>IF(Q$8=0,0,Q$8/TRE_fec!Q$8)</f>
        <v>0</v>
      </c>
    </row>
    <row r="75" spans="1:17" x14ac:dyDescent="0.25">
      <c r="A75" s="76" t="s">
        <v>80</v>
      </c>
      <c r="B75" s="274">
        <f>IF(B$9=0,0,B$9/TRE_fec!B$9)</f>
        <v>0</v>
      </c>
      <c r="C75" s="274">
        <f>IF(C$9=0,0,C$9/TRE_fec!C$9)</f>
        <v>0</v>
      </c>
      <c r="D75" s="274">
        <f>IF(D$9=0,0,D$9/TRE_fec!D$9)</f>
        <v>0</v>
      </c>
      <c r="E75" s="274">
        <f>IF(E$9=0,0,E$9/TRE_fec!E$9)</f>
        <v>0</v>
      </c>
      <c r="F75" s="274">
        <f>IF(F$9=0,0,F$9/TRE_fec!F$9)</f>
        <v>0</v>
      </c>
      <c r="G75" s="274">
        <f>IF(G$9=0,0,G$9/TRE_fec!G$9)</f>
        <v>0</v>
      </c>
      <c r="H75" s="274">
        <f>IF(H$9=0,0,H$9/TRE_fec!H$9)</f>
        <v>0</v>
      </c>
      <c r="I75" s="274">
        <f>IF(I$9=0,0,I$9/TRE_fec!I$9)</f>
        <v>0</v>
      </c>
      <c r="J75" s="274">
        <f>IF(J$9=0,0,J$9/TRE_fec!J$9)</f>
        <v>0</v>
      </c>
      <c r="K75" s="274">
        <f>IF(K$9=0,0,K$9/TRE_fec!K$9)</f>
        <v>0</v>
      </c>
      <c r="L75" s="274">
        <f>IF(L$9=0,0,L$9/TRE_fec!L$9)</f>
        <v>0</v>
      </c>
      <c r="M75" s="274">
        <f>IF(M$9=0,0,M$9/TRE_fec!M$9)</f>
        <v>0</v>
      </c>
      <c r="N75" s="274">
        <f>IF(N$9=0,0,N$9/TRE_fec!N$9)</f>
        <v>0</v>
      </c>
      <c r="O75" s="274">
        <f>IF(O$9=0,0,O$9/TRE_fec!O$9)</f>
        <v>0</v>
      </c>
      <c r="P75" s="274">
        <f>IF(P$9=0,0,P$9/TRE_fec!P$9)</f>
        <v>0</v>
      </c>
      <c r="Q75" s="274">
        <f>IF(Q$9=0,0,Q$9/TRE_fec!Q$9)</f>
        <v>0</v>
      </c>
    </row>
    <row r="76" spans="1:17" x14ac:dyDescent="0.25">
      <c r="A76" s="129" t="s">
        <v>79</v>
      </c>
      <c r="B76" s="273">
        <f>IF(B$10=0,0,B$10/TRE_fec!B$10)</f>
        <v>1.3251222000000002</v>
      </c>
      <c r="C76" s="273">
        <f>IF(C$10=0,0,C$10/TRE_fec!C$10)</f>
        <v>1.3251222</v>
      </c>
      <c r="D76" s="273">
        <f>IF(D$10=0,0,D$10/TRE_fec!D$10)</f>
        <v>1.3251222000000002</v>
      </c>
      <c r="E76" s="273">
        <f>IF(E$10=0,0,E$10/TRE_fec!E$10)</f>
        <v>1.3251222000000002</v>
      </c>
      <c r="F76" s="273">
        <f>IF(F$10=0,0,F$10/TRE_fec!F$10)</f>
        <v>1.3251222000000002</v>
      </c>
      <c r="G76" s="273">
        <f>IF(G$10=0,0,G$10/TRE_fec!G$10)</f>
        <v>1.3251222</v>
      </c>
      <c r="H76" s="273">
        <f>IF(H$10=0,0,H$10/TRE_fec!H$10)</f>
        <v>1.3251221999999998</v>
      </c>
      <c r="I76" s="273">
        <f>IF(I$10=0,0,I$10/TRE_fec!I$10)</f>
        <v>1.3251221999999998</v>
      </c>
      <c r="J76" s="273">
        <f>IF(J$10=0,0,J$10/TRE_fec!J$10)</f>
        <v>1.3251221999999998</v>
      </c>
      <c r="K76" s="273">
        <f>IF(K$10=0,0,K$10/TRE_fec!K$10)</f>
        <v>1.3251222</v>
      </c>
      <c r="L76" s="273">
        <f>IF(L$10=0,0,L$10/TRE_fec!L$10)</f>
        <v>1.2633427600230664</v>
      </c>
      <c r="M76" s="273">
        <f>IF(M$10=0,0,M$10/TRE_fec!M$10)</f>
        <v>1.3251222000000002</v>
      </c>
      <c r="N76" s="273">
        <f>IF(N$10=0,0,N$10/TRE_fec!N$10)</f>
        <v>1.3251221999999998</v>
      </c>
      <c r="O76" s="273">
        <f>IF(O$10=0,0,O$10/TRE_fec!O$10)</f>
        <v>1.3251222</v>
      </c>
      <c r="P76" s="273">
        <f>IF(P$10=0,0,P$10/TRE_fec!P$10)</f>
        <v>0.62048376000000005</v>
      </c>
      <c r="Q76" s="273">
        <f>IF(Q$10=0,0,Q$10/TRE_fec!Q$10)</f>
        <v>0.66932636424767677</v>
      </c>
    </row>
    <row r="77" spans="1:17" x14ac:dyDescent="0.25">
      <c r="A77" s="127" t="s">
        <v>283</v>
      </c>
      <c r="B77" s="296">
        <f>IF(B$15=0,0,B$15/TRE_fec!B$15)</f>
        <v>0.53685777430318671</v>
      </c>
      <c r="C77" s="296">
        <f>IF(C$15=0,0,C$15/TRE_fec!C$15)</f>
        <v>0.56194302391588147</v>
      </c>
      <c r="D77" s="296">
        <f>IF(D$15=0,0,D$15/TRE_fec!D$15)</f>
        <v>0.55696387791153046</v>
      </c>
      <c r="E77" s="296">
        <f>IF(E$15=0,0,E$15/TRE_fec!E$15)</f>
        <v>0.56010951873436421</v>
      </c>
      <c r="F77" s="296">
        <f>IF(F$15=0,0,F$15/TRE_fec!F$15)</f>
        <v>0.55188618564011838</v>
      </c>
      <c r="G77" s="296">
        <f>IF(G$15=0,0,G$15/TRE_fec!G$15)</f>
        <v>0.55119661041397583</v>
      </c>
      <c r="H77" s="296">
        <f>IF(H$15=0,0,H$15/TRE_fec!H$15)</f>
        <v>0.55350721254684743</v>
      </c>
      <c r="I77" s="296">
        <f>IF(I$15=0,0,I$15/TRE_fec!I$15)</f>
        <v>0.54039306302110413</v>
      </c>
      <c r="J77" s="296">
        <f>IF(J$15=0,0,J$15/TRE_fec!J$15)</f>
        <v>0.53153279220482308</v>
      </c>
      <c r="K77" s="296">
        <f>IF(K$15=0,0,K$15/TRE_fec!K$15)</f>
        <v>0.55497729484772307</v>
      </c>
      <c r="L77" s="296">
        <f>IF(L$15=0,0,L$15/TRE_fec!L$15)</f>
        <v>0.58135447433575949</v>
      </c>
      <c r="M77" s="296">
        <f>IF(M$15=0,0,M$15/TRE_fec!M$15)</f>
        <v>0.5530924020694038</v>
      </c>
      <c r="N77" s="296">
        <f>IF(N$15=0,0,N$15/TRE_fec!N$15)</f>
        <v>0.55564207597894599</v>
      </c>
      <c r="O77" s="296">
        <f>IF(O$15=0,0,O$15/TRE_fec!O$15)</f>
        <v>0.52768555348468138</v>
      </c>
      <c r="P77" s="296">
        <f>IF(P$15=0,0,P$15/TRE_fec!P$15)</f>
        <v>0.61020582333251028</v>
      </c>
      <c r="Q77" s="296">
        <f>IF(Q$15=0,0,Q$15/TRE_fec!Q$15)</f>
        <v>0.56427886491687307</v>
      </c>
    </row>
    <row r="78" spans="1:17" x14ac:dyDescent="0.25">
      <c r="A78" s="127" t="s">
        <v>282</v>
      </c>
      <c r="B78" s="296">
        <f>IF(B$23=0,0,B$23/TRE_fec!B$23)</f>
        <v>0</v>
      </c>
      <c r="C78" s="296">
        <f>IF(C$23=0,0,C$23/TRE_fec!C$23)</f>
        <v>0</v>
      </c>
      <c r="D78" s="296">
        <f>IF(D$23=0,0,D$23/TRE_fec!D$23)</f>
        <v>0</v>
      </c>
      <c r="E78" s="296">
        <f>IF(E$23=0,0,E$23/TRE_fec!E$23)</f>
        <v>0</v>
      </c>
      <c r="F78" s="296">
        <f>IF(F$23=0,0,F$23/TRE_fec!F$23)</f>
        <v>0</v>
      </c>
      <c r="G78" s="296">
        <f>IF(G$23=0,0,G$23/TRE_fec!G$23)</f>
        <v>0</v>
      </c>
      <c r="H78" s="296">
        <f>IF(H$23=0,0,H$23/TRE_fec!H$23)</f>
        <v>0</v>
      </c>
      <c r="I78" s="296">
        <f>IF(I$23=0,0,I$23/TRE_fec!I$23)</f>
        <v>0</v>
      </c>
      <c r="J78" s="296">
        <f>IF(J$23=0,0,J$23/TRE_fec!J$23)</f>
        <v>0</v>
      </c>
      <c r="K78" s="296">
        <f>IF(K$23=0,0,K$23/TRE_fec!K$23)</f>
        <v>0</v>
      </c>
      <c r="L78" s="296">
        <f>IF(L$23=0,0,L$23/TRE_fec!L$23)</f>
        <v>0</v>
      </c>
      <c r="M78" s="296">
        <f>IF(M$23=0,0,M$23/TRE_fec!M$23)</f>
        <v>0</v>
      </c>
      <c r="N78" s="296">
        <f>IF(N$23=0,0,N$23/TRE_fec!N$23)</f>
        <v>0</v>
      </c>
      <c r="O78" s="296">
        <f>IF(O$23=0,0,O$23/TRE_fec!O$23)</f>
        <v>0</v>
      </c>
      <c r="P78" s="296">
        <f>IF(P$23=0,0,P$23/TRE_fec!P$23)</f>
        <v>0</v>
      </c>
      <c r="Q78" s="296">
        <f>IF(Q$23=0,0,Q$23/TRE_fec!Q$23)</f>
        <v>0</v>
      </c>
    </row>
    <row r="79" spans="1:17" x14ac:dyDescent="0.25">
      <c r="A79" s="127" t="s">
        <v>281</v>
      </c>
      <c r="B79" s="296">
        <f>IF(B$26=0,0,B$26/TRE_fec!B$26)</f>
        <v>0.88534645257808353</v>
      </c>
      <c r="C79" s="296">
        <f>IF(C$26=0,0,C$26/TRE_fec!C$26)</f>
        <v>0.92671520575570254</v>
      </c>
      <c r="D79" s="296">
        <f>IF(D$26=0,0,D$26/TRE_fec!D$26)</f>
        <v>0.91850396348107621</v>
      </c>
      <c r="E79" s="296">
        <f>IF(E$26=0,0,E$26/TRE_fec!E$26)</f>
        <v>0.92369152353307538</v>
      </c>
      <c r="F79" s="296">
        <f>IF(F$26=0,0,F$26/TRE_fec!F$26)</f>
        <v>0.91013020593306915</v>
      </c>
      <c r="G79" s="296">
        <f>IF(G$26=0,0,G$26/TRE_fec!G$26)</f>
        <v>0.90899300906366842</v>
      </c>
      <c r="H79" s="296">
        <f>IF(H$26=0,0,H$26/TRE_fec!H$26)</f>
        <v>0.91280348457426752</v>
      </c>
      <c r="I79" s="296">
        <f>IF(I$26=0,0,I$26/TRE_fec!I$26)</f>
        <v>0.89117659135051785</v>
      </c>
      <c r="J79" s="296">
        <f>IF(J$26=0,0,J$26/TRE_fec!J$26)</f>
        <v>0.87656488279091316</v>
      </c>
      <c r="K79" s="296">
        <f>IF(K$26=0,0,K$26/TRE_fec!K$26)</f>
        <v>0.91522783644617045</v>
      </c>
      <c r="L79" s="296">
        <f>IF(L$26=0,0,L$26/TRE_fec!L$26)</f>
        <v>0.96945765432226927</v>
      </c>
      <c r="M79" s="296">
        <f>IF(M$26=0,0,M$26/TRE_fec!M$26)</f>
        <v>0.91211940956916226</v>
      </c>
      <c r="N79" s="296">
        <f>IF(N$26=0,0,N$26/TRE_fec!N$26)</f>
        <v>0.916324144713349</v>
      </c>
      <c r="O79" s="296">
        <f>IF(O$26=0,0,O$26/TRE_fec!O$26)</f>
        <v>0.87022029896231878</v>
      </c>
      <c r="P79" s="296">
        <f>IF(P$26=0,0,P$26/TRE_fec!P$26)</f>
        <v>1.0703827140233373</v>
      </c>
      <c r="Q79" s="296">
        <f>IF(Q$26=0,0,Q$26/TRE_fec!Q$26)</f>
        <v>1.0411272357969736</v>
      </c>
    </row>
    <row r="80" spans="1:17" x14ac:dyDescent="0.25">
      <c r="A80" s="127" t="s">
        <v>280</v>
      </c>
      <c r="B80" s="296">
        <f>IF(B$34=0,0,B$34/TRE_fec!B$34)</f>
        <v>3.4700298761001189</v>
      </c>
      <c r="C80" s="296">
        <f>IF(C$34=0,0,C$34/TRE_fec!C$34)</f>
        <v>3.4271062515028232</v>
      </c>
      <c r="D80" s="296">
        <f>IF(D$34=0,0,D$34/TRE_fec!D$34)</f>
        <v>3.3999886656456657</v>
      </c>
      <c r="E80" s="296">
        <f>IF(E$34=0,0,E$34/TRE_fec!E$34)</f>
        <v>3.2898896654734004</v>
      </c>
      <c r="F80" s="296">
        <f>IF(F$34=0,0,F$34/TRE_fec!F$34)</f>
        <v>3.2479591354952948</v>
      </c>
      <c r="G80" s="296">
        <f>IF(G$34=0,0,G$34/TRE_fec!G$34)</f>
        <v>3.266572793083049</v>
      </c>
      <c r="H80" s="296">
        <f>IF(H$34=0,0,H$34/TRE_fec!H$34)</f>
        <v>3.4608584842924093</v>
      </c>
      <c r="I80" s="296">
        <f>IF(I$34=0,0,I$34/TRE_fec!I$34)</f>
        <v>3.4816423049512788</v>
      </c>
      <c r="J80" s="296">
        <f>IF(J$34=0,0,J$34/TRE_fec!J$34)</f>
        <v>3.64837404112372</v>
      </c>
      <c r="K80" s="296">
        <f>IF(K$34=0,0,K$34/TRE_fec!K$34)</f>
        <v>3.8462605248169863</v>
      </c>
      <c r="L80" s="296">
        <f>IF(L$34=0,0,L$34/TRE_fec!L$34)</f>
        <v>4.0147428921086323</v>
      </c>
      <c r="M80" s="296">
        <f>IF(M$34=0,0,M$34/TRE_fec!M$34)</f>
        <v>3.8601555676986044</v>
      </c>
      <c r="N80" s="296">
        <f>IF(N$34=0,0,N$34/TRE_fec!N$34)</f>
        <v>4.2024588393310784</v>
      </c>
      <c r="O80" s="296">
        <f>IF(O$34=0,0,O$34/TRE_fec!O$34)</f>
        <v>3.8138522696823953</v>
      </c>
      <c r="P80" s="296">
        <f>IF(P$34=0,0,P$34/TRE_fec!P$34)</f>
        <v>4.0255354798132332</v>
      </c>
      <c r="Q80" s="296">
        <f>IF(Q$34=0,0,Q$34/TRE_fec!Q$34)</f>
        <v>3.0906009118602653</v>
      </c>
    </row>
    <row r="81" spans="1:17" x14ac:dyDescent="0.25">
      <c r="A81" s="127" t="s">
        <v>279</v>
      </c>
      <c r="B81" s="296">
        <f>IF(B$45=0,0,B$45/TRE_fec!B$45)</f>
        <v>0</v>
      </c>
      <c r="C81" s="296">
        <f>IF(C$45=0,0,C$45/TRE_fec!C$45)</f>
        <v>0</v>
      </c>
      <c r="D81" s="296">
        <f>IF(D$45=0,0,D$45/TRE_fec!D$45)</f>
        <v>0</v>
      </c>
      <c r="E81" s="296">
        <f>IF(E$45=0,0,E$45/TRE_fec!E$45)</f>
        <v>0</v>
      </c>
      <c r="F81" s="296">
        <f>IF(F$45=0,0,F$45/TRE_fec!F$45)</f>
        <v>0</v>
      </c>
      <c r="G81" s="296">
        <f>IF(G$45=0,0,G$45/TRE_fec!G$45)</f>
        <v>0</v>
      </c>
      <c r="H81" s="296">
        <f>IF(H$45=0,0,H$45/TRE_fec!H$45)</f>
        <v>0</v>
      </c>
      <c r="I81" s="296">
        <f>IF(I$45=0,0,I$45/TRE_fec!I$45)</f>
        <v>0</v>
      </c>
      <c r="J81" s="296">
        <f>IF(J$45=0,0,J$45/TRE_fec!J$45)</f>
        <v>0</v>
      </c>
      <c r="K81" s="296">
        <f>IF(K$45=0,0,K$45/TRE_fec!K$45)</f>
        <v>0</v>
      </c>
      <c r="L81" s="296">
        <f>IF(L$45=0,0,L$45/TRE_fec!L$45)</f>
        <v>0</v>
      </c>
      <c r="M81" s="296">
        <f>IF(M$45=0,0,M$45/TRE_fec!M$45)</f>
        <v>0</v>
      </c>
      <c r="N81" s="296">
        <f>IF(N$45=0,0,N$45/TRE_fec!N$45)</f>
        <v>0</v>
      </c>
      <c r="O81" s="296">
        <f>IF(O$45=0,0,O$45/TRE_fec!O$45)</f>
        <v>0</v>
      </c>
      <c r="P81" s="296">
        <f>IF(P$45=0,0,P$45/TRE_fec!P$45)</f>
        <v>0</v>
      </c>
      <c r="Q81" s="296">
        <f>IF(Q$45=0,0,Q$45/TRE_fec!Q$45)</f>
        <v>0</v>
      </c>
    </row>
    <row r="82" spans="1:17" x14ac:dyDescent="0.25">
      <c r="A82" s="72" t="s">
        <v>278</v>
      </c>
      <c r="B82" s="295">
        <f>IF(B$46=0,0,B$46/TRE_fec!B$46)</f>
        <v>0</v>
      </c>
      <c r="C82" s="295">
        <f>IF(C$46=0,0,C$46/TRE_fec!C$46)</f>
        <v>0</v>
      </c>
      <c r="D82" s="295">
        <f>IF(D$46=0,0,D$46/TRE_fec!D$46)</f>
        <v>0</v>
      </c>
      <c r="E82" s="295">
        <f>IF(E$46=0,0,E$46/TRE_fec!E$46)</f>
        <v>0</v>
      </c>
      <c r="F82" s="295">
        <f>IF(F$46=0,0,F$46/TRE_fec!F$46)</f>
        <v>0</v>
      </c>
      <c r="G82" s="295">
        <f>IF(G$46=0,0,G$46/TRE_fec!G$46)</f>
        <v>0</v>
      </c>
      <c r="H82" s="295">
        <f>IF(H$46=0,0,H$46/TRE_fec!H$46)</f>
        <v>0</v>
      </c>
      <c r="I82" s="295">
        <f>IF(I$46=0,0,I$46/TRE_fec!I$46)</f>
        <v>0</v>
      </c>
      <c r="J82" s="295">
        <f>IF(J$46=0,0,J$46/TRE_fec!J$46)</f>
        <v>0</v>
      </c>
      <c r="K82" s="295">
        <f>IF(K$46=0,0,K$46/TRE_fec!K$46)</f>
        <v>0</v>
      </c>
      <c r="L82" s="295">
        <f>IF(L$46=0,0,L$46/TRE_fec!L$46)</f>
        <v>0</v>
      </c>
      <c r="M82" s="295">
        <f>IF(M$46=0,0,M$46/TRE_fec!M$46)</f>
        <v>0</v>
      </c>
      <c r="N82" s="295">
        <f>IF(N$46=0,0,N$46/TRE_fec!N$46)</f>
        <v>0</v>
      </c>
      <c r="O82" s="295">
        <f>IF(O$46=0,0,O$46/TRE_fec!O$46)</f>
        <v>0</v>
      </c>
      <c r="P82" s="295">
        <f>IF(P$46=0,0,P$46/TRE_fec!P$46)</f>
        <v>0</v>
      </c>
      <c r="Q82" s="295">
        <f>IF(Q$46=0,0,Q$46/TRE_fec!Q$46)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 tint="0.59999389629810485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21519.684705682921</v>
      </c>
      <c r="C3" s="46">
        <v>19849.167704676707</v>
      </c>
      <c r="D3" s="46">
        <v>19371.296796901723</v>
      </c>
      <c r="E3" s="46">
        <v>19675.220875726351</v>
      </c>
      <c r="F3" s="46">
        <v>22265.24987619232</v>
      </c>
      <c r="G3" s="46">
        <v>22717.347527457576</v>
      </c>
      <c r="H3" s="46">
        <v>24216.273223112323</v>
      </c>
      <c r="I3" s="46">
        <v>24903.155086296938</v>
      </c>
      <c r="J3" s="46">
        <v>23801.701959232138</v>
      </c>
      <c r="K3" s="46">
        <v>18795.111705174717</v>
      </c>
      <c r="L3" s="46">
        <v>22436.7</v>
      </c>
      <c r="M3" s="46">
        <v>23302.229376860152</v>
      </c>
      <c r="N3" s="46">
        <v>22089.781347612676</v>
      </c>
      <c r="O3" s="46">
        <v>21896.976876837347</v>
      </c>
      <c r="P3" s="46">
        <v>21632.33882216546</v>
      </c>
      <c r="Q3" s="46">
        <v>16881.94083832117</v>
      </c>
    </row>
    <row r="5" spans="1:17" x14ac:dyDescent="0.25">
      <c r="A5" s="31" t="s">
        <v>257</v>
      </c>
      <c r="B5" s="46">
        <v>8084.5786436630615</v>
      </c>
      <c r="C5" s="46">
        <v>7370.3160472641594</v>
      </c>
      <c r="D5" s="46">
        <v>7575.5118196573712</v>
      </c>
      <c r="E5" s="46">
        <v>8492.0388550356674</v>
      </c>
      <c r="F5" s="46">
        <v>8454.327107999974</v>
      </c>
      <c r="G5" s="46">
        <v>7869.9933289488827</v>
      </c>
      <c r="H5" s="46">
        <v>8058.4743293551892</v>
      </c>
      <c r="I5" s="46">
        <v>7727.1897198646229</v>
      </c>
      <c r="J5" s="46">
        <v>6158.7866574713562</v>
      </c>
      <c r="K5" s="46">
        <v>7652.2930869157144</v>
      </c>
      <c r="L5" s="46">
        <v>14401.941237826844</v>
      </c>
      <c r="M5" s="46">
        <v>14384.615691100487</v>
      </c>
      <c r="N5" s="46">
        <v>13453.315995057281</v>
      </c>
      <c r="O5" s="46">
        <v>11690.73816623811</v>
      </c>
      <c r="P5" s="46">
        <v>12094.747546684603</v>
      </c>
      <c r="Q5" s="46">
        <v>12037.880604317421</v>
      </c>
    </row>
    <row r="6" spans="1:17" x14ac:dyDescent="0.25">
      <c r="A6" s="294" t="s">
        <v>256</v>
      </c>
      <c r="B6" s="293">
        <v>10105.723304578825</v>
      </c>
      <c r="C6" s="293">
        <v>9684.7704596947842</v>
      </c>
      <c r="D6" s="293">
        <v>10057.371404370015</v>
      </c>
      <c r="E6" s="293">
        <v>10432.091630413883</v>
      </c>
      <c r="F6" s="293">
        <v>9244.0094317351231</v>
      </c>
      <c r="G6" s="293">
        <v>8692.0313171079542</v>
      </c>
      <c r="H6" s="293">
        <v>9080.9547996182519</v>
      </c>
      <c r="I6" s="293">
        <v>8646.853902199693</v>
      </c>
      <c r="J6" s="293">
        <v>7735.9768913670805</v>
      </c>
      <c r="K6" s="293">
        <v>9541.9070113715534</v>
      </c>
      <c r="L6" s="293">
        <v>15789.78456180277</v>
      </c>
      <c r="M6" s="293">
        <v>15817.188387562943</v>
      </c>
      <c r="N6" s="293">
        <v>15645.061506166179</v>
      </c>
      <c r="O6" s="293">
        <v>14131.22554749771</v>
      </c>
      <c r="P6" s="293">
        <v>13919.095844777685</v>
      </c>
      <c r="Q6" s="293">
        <v>13280.000946498951</v>
      </c>
    </row>
    <row r="7" spans="1:17" x14ac:dyDescent="0.25">
      <c r="A7" s="292" t="s">
        <v>255</v>
      </c>
      <c r="B7" s="291"/>
      <c r="C7" s="291">
        <v>0</v>
      </c>
      <c r="D7" s="291">
        <v>372.60094467523049</v>
      </c>
      <c r="E7" s="291">
        <v>374.72022604386802</v>
      </c>
      <c r="F7" s="291">
        <v>0</v>
      </c>
      <c r="G7" s="291">
        <v>0</v>
      </c>
      <c r="H7" s="291">
        <v>1222.8704427021457</v>
      </c>
      <c r="I7" s="291">
        <v>0</v>
      </c>
      <c r="J7" s="291">
        <v>0</v>
      </c>
      <c r="K7" s="291">
        <v>1805.9301200044729</v>
      </c>
      <c r="L7" s="291">
        <v>6247.8775504312162</v>
      </c>
      <c r="M7" s="291">
        <v>1678.0500409094047</v>
      </c>
      <c r="N7" s="291">
        <v>0</v>
      </c>
      <c r="O7" s="291">
        <v>0</v>
      </c>
      <c r="P7" s="291">
        <v>0</v>
      </c>
      <c r="Q7" s="291">
        <v>743.8998222067014</v>
      </c>
    </row>
    <row r="8" spans="1:17" x14ac:dyDescent="0.25">
      <c r="A8" s="290" t="s">
        <v>254</v>
      </c>
      <c r="B8" s="289"/>
      <c r="C8" s="289">
        <f>B6+C7-C6</f>
        <v>420.95284488404104</v>
      </c>
      <c r="D8" s="289">
        <f t="shared" ref="D8:Q8" si="0">C6+D7-D6</f>
        <v>0</v>
      </c>
      <c r="E8" s="289">
        <f t="shared" si="0"/>
        <v>0</v>
      </c>
      <c r="F8" s="289">
        <f t="shared" si="0"/>
        <v>1188.0821986787596</v>
      </c>
      <c r="G8" s="289">
        <f t="shared" si="0"/>
        <v>551.97811462716891</v>
      </c>
      <c r="H8" s="289">
        <f t="shared" si="0"/>
        <v>833.94696019184812</v>
      </c>
      <c r="I8" s="289">
        <f t="shared" si="0"/>
        <v>434.10089741855882</v>
      </c>
      <c r="J8" s="289">
        <f t="shared" si="0"/>
        <v>910.87701083261254</v>
      </c>
      <c r="K8" s="289">
        <f t="shared" si="0"/>
        <v>0</v>
      </c>
      <c r="L8" s="289">
        <f t="shared" si="0"/>
        <v>0</v>
      </c>
      <c r="M8" s="289">
        <f t="shared" si="0"/>
        <v>1650.6462151492306</v>
      </c>
      <c r="N8" s="289">
        <f t="shared" si="0"/>
        <v>172.12688139676357</v>
      </c>
      <c r="O8" s="289">
        <f t="shared" si="0"/>
        <v>1513.8359586684692</v>
      </c>
      <c r="P8" s="289">
        <f t="shared" si="0"/>
        <v>212.12970272002531</v>
      </c>
      <c r="Q8" s="289">
        <f t="shared" si="0"/>
        <v>1382.9947204854361</v>
      </c>
    </row>
    <row r="9" spans="1:17" x14ac:dyDescent="0.25">
      <c r="A9" s="288" t="s">
        <v>253</v>
      </c>
      <c r="B9" s="287">
        <f>B6-B5</f>
        <v>2021.1446609157638</v>
      </c>
      <c r="C9" s="287">
        <f t="shared" ref="C9:Q9" si="1">C6-C5</f>
        <v>2314.4544124306249</v>
      </c>
      <c r="D9" s="287">
        <f t="shared" si="1"/>
        <v>2481.8595847126435</v>
      </c>
      <c r="E9" s="287">
        <f t="shared" si="1"/>
        <v>1940.0527753782153</v>
      </c>
      <c r="F9" s="287">
        <f t="shared" si="1"/>
        <v>789.68232373514911</v>
      </c>
      <c r="G9" s="287">
        <f t="shared" si="1"/>
        <v>822.03798815907157</v>
      </c>
      <c r="H9" s="287">
        <f t="shared" si="1"/>
        <v>1022.4804702630627</v>
      </c>
      <c r="I9" s="287">
        <f t="shared" si="1"/>
        <v>919.66418233507011</v>
      </c>
      <c r="J9" s="287">
        <f t="shared" si="1"/>
        <v>1577.1902338957243</v>
      </c>
      <c r="K9" s="287">
        <f t="shared" si="1"/>
        <v>1889.613924455839</v>
      </c>
      <c r="L9" s="287">
        <f t="shared" si="1"/>
        <v>1387.8433239759252</v>
      </c>
      <c r="M9" s="287">
        <f t="shared" si="1"/>
        <v>1432.5726964624555</v>
      </c>
      <c r="N9" s="287">
        <f t="shared" si="1"/>
        <v>2191.7455111088984</v>
      </c>
      <c r="O9" s="287">
        <f t="shared" si="1"/>
        <v>2440.4873812595997</v>
      </c>
      <c r="P9" s="287">
        <f t="shared" si="1"/>
        <v>1824.3482980930821</v>
      </c>
      <c r="Q9" s="287">
        <f t="shared" si="1"/>
        <v>1242.1203421815298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286.02275316997259</v>
      </c>
      <c r="C12" s="38">
        <v>261.31665999999996</v>
      </c>
      <c r="D12" s="38">
        <v>267.72298999999998</v>
      </c>
      <c r="E12" s="38">
        <v>304.10858000000002</v>
      </c>
      <c r="F12" s="38">
        <v>296.29867999999999</v>
      </c>
      <c r="G12" s="38">
        <v>279.82728180614868</v>
      </c>
      <c r="H12" s="38">
        <v>279.79793000000001</v>
      </c>
      <c r="I12" s="38">
        <v>264.00716999999997</v>
      </c>
      <c r="J12" s="38">
        <v>211.43269000000004</v>
      </c>
      <c r="K12" s="38">
        <v>264.73307</v>
      </c>
      <c r="L12" s="38">
        <v>437.66002266445048</v>
      </c>
      <c r="M12" s="38">
        <v>431.62766180811252</v>
      </c>
      <c r="N12" s="38">
        <v>404.6503690958956</v>
      </c>
      <c r="O12" s="38">
        <v>344.03304567251405</v>
      </c>
      <c r="P12" s="38">
        <v>354.37610621988512</v>
      </c>
      <c r="Q12" s="38">
        <v>346.80640128257357</v>
      </c>
    </row>
    <row r="13" spans="1:17" x14ac:dyDescent="0.25">
      <c r="A13" s="55" t="s">
        <v>33</v>
      </c>
      <c r="B13" s="54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</row>
    <row r="14" spans="1:17" x14ac:dyDescent="0.25">
      <c r="A14" s="52" t="s">
        <v>32</v>
      </c>
      <c r="B14" s="51">
        <v>112.97995983419852</v>
      </c>
      <c r="C14" s="51">
        <v>93.116150000000005</v>
      </c>
      <c r="D14" s="51">
        <v>100.9225</v>
      </c>
      <c r="E14" s="51">
        <v>137.85147000000001</v>
      </c>
      <c r="F14" s="51">
        <v>122.70222000000001</v>
      </c>
      <c r="G14" s="51">
        <v>119.58584001572906</v>
      </c>
      <c r="H14" s="51">
        <v>115.20280000000001</v>
      </c>
      <c r="I14" s="51">
        <v>104.36921</v>
      </c>
      <c r="J14" s="51">
        <v>71.527950000000004</v>
      </c>
      <c r="K14" s="51">
        <v>82.634739999999994</v>
      </c>
      <c r="L14" s="51">
        <v>81.564758932591047</v>
      </c>
      <c r="M14" s="51">
        <v>84.800025880204174</v>
      </c>
      <c r="N14" s="51">
        <v>74.750665308884592</v>
      </c>
      <c r="O14" s="51">
        <v>31.786156776204813</v>
      </c>
      <c r="P14" s="51">
        <v>28.634986945513798</v>
      </c>
      <c r="Q14" s="51">
        <v>42.180610504832877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16.480182608280384</v>
      </c>
      <c r="C16" s="51">
        <v>19.794519999999999</v>
      </c>
      <c r="D16" s="51">
        <v>25.296569999999999</v>
      </c>
      <c r="E16" s="51">
        <v>26.381139999999998</v>
      </c>
      <c r="F16" s="51">
        <v>25.295809999999999</v>
      </c>
      <c r="G16" s="51">
        <v>24.171248136540211</v>
      </c>
      <c r="H16" s="51">
        <v>30.786549999999998</v>
      </c>
      <c r="I16" s="51">
        <v>23.084859999999999</v>
      </c>
      <c r="J16" s="51">
        <v>18.69247</v>
      </c>
      <c r="K16" s="51">
        <v>14.29203</v>
      </c>
      <c r="L16" s="51">
        <v>15.38264922928242</v>
      </c>
      <c r="M16" s="51">
        <v>17.578939124715156</v>
      </c>
      <c r="N16" s="51">
        <v>16.479458395173861</v>
      </c>
      <c r="O16" s="51">
        <v>16.479292077806107</v>
      </c>
      <c r="P16" s="51">
        <v>15.381480085716479</v>
      </c>
      <c r="Q16" s="51">
        <v>18.678007950448158</v>
      </c>
    </row>
    <row r="17" spans="1:17" x14ac:dyDescent="0.25">
      <c r="A17" s="53" t="s">
        <v>76</v>
      </c>
      <c r="B17" s="51">
        <v>70.704745363094588</v>
      </c>
      <c r="C17" s="51">
        <v>52.324260000000002</v>
      </c>
      <c r="D17" s="51">
        <v>58.425269999999998</v>
      </c>
      <c r="E17" s="51">
        <v>94.276780000000002</v>
      </c>
      <c r="F17" s="51">
        <v>84.005690000000001</v>
      </c>
      <c r="G17" s="51">
        <v>82.994559853154129</v>
      </c>
      <c r="H17" s="51">
        <v>75.815920000000006</v>
      </c>
      <c r="I17" s="51">
        <v>71.688950000000006</v>
      </c>
      <c r="J17" s="51">
        <v>46.13682</v>
      </c>
      <c r="K17" s="51">
        <v>63.541269999999997</v>
      </c>
      <c r="L17" s="51">
        <v>60.449456868882493</v>
      </c>
      <c r="M17" s="51">
        <v>61.488783549401731</v>
      </c>
      <c r="N17" s="51">
        <v>56.360529036023067</v>
      </c>
      <c r="O17" s="51">
        <v>14.351546857096279</v>
      </c>
      <c r="P17" s="51">
        <v>12.298134180198383</v>
      </c>
      <c r="Q17" s="51">
        <v>22.547214718772953</v>
      </c>
    </row>
    <row r="18" spans="1:17" x14ac:dyDescent="0.25">
      <c r="A18" s="53" t="s">
        <v>29</v>
      </c>
      <c r="B18" s="51">
        <v>25.795031862823553</v>
      </c>
      <c r="C18" s="51">
        <v>20.99737</v>
      </c>
      <c r="D18" s="51">
        <v>17.200659999999999</v>
      </c>
      <c r="E18" s="51">
        <v>17.193549999999998</v>
      </c>
      <c r="F18" s="51">
        <v>13.40072</v>
      </c>
      <c r="G18" s="51">
        <v>12.420032026034718</v>
      </c>
      <c r="H18" s="51">
        <v>8.6003299999999996</v>
      </c>
      <c r="I18" s="51">
        <v>9.5953999999999997</v>
      </c>
      <c r="J18" s="51">
        <v>6.6986600000000003</v>
      </c>
      <c r="K18" s="51">
        <v>4.8014400000000004</v>
      </c>
      <c r="L18" s="51">
        <v>5.7326528344261396</v>
      </c>
      <c r="M18" s="51">
        <v>5.7323032060872983</v>
      </c>
      <c r="N18" s="51">
        <v>1.9106778776876663</v>
      </c>
      <c r="O18" s="51">
        <v>0.95531784130242281</v>
      </c>
      <c r="P18" s="51">
        <v>0.95537267959893257</v>
      </c>
      <c r="Q18" s="51">
        <v>0.95538783561176788</v>
      </c>
    </row>
    <row r="19" spans="1:17" x14ac:dyDescent="0.25">
      <c r="A19" s="53" t="s">
        <v>28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10.794394368073011</v>
      </c>
      <c r="C20" s="51">
        <v>12.503830000000001</v>
      </c>
      <c r="D20" s="51">
        <v>10.80294</v>
      </c>
      <c r="E20" s="51">
        <v>10.101650000000001</v>
      </c>
      <c r="F20" s="51">
        <v>17.39902</v>
      </c>
      <c r="G20" s="51">
        <v>10.102792342697454</v>
      </c>
      <c r="H20" s="51">
        <v>5.4010899999999999</v>
      </c>
      <c r="I20" s="51">
        <v>10.89716</v>
      </c>
      <c r="J20" s="51">
        <v>11.397</v>
      </c>
      <c r="K20" s="51">
        <v>7.1011199999999999</v>
      </c>
      <c r="L20" s="51">
        <v>12.397489003225186</v>
      </c>
      <c r="M20" s="51">
        <v>14.426126992349081</v>
      </c>
      <c r="N20" s="51">
        <v>17.1710373252149</v>
      </c>
      <c r="O20" s="51">
        <v>12.777306156326905</v>
      </c>
      <c r="P20" s="51">
        <v>11.56210914408482</v>
      </c>
      <c r="Q20" s="51">
        <v>13.900013321135331</v>
      </c>
    </row>
    <row r="21" spans="1:17" x14ac:dyDescent="0.25">
      <c r="A21" s="53" t="s">
        <v>66</v>
      </c>
      <c r="B21" s="51">
        <v>10.485576905983741</v>
      </c>
      <c r="C21" s="51">
        <v>12.197100000000001</v>
      </c>
      <c r="D21" s="51">
        <v>10.60492</v>
      </c>
      <c r="E21" s="51">
        <v>9.9030900000000006</v>
      </c>
      <c r="F21" s="51">
        <v>17.19896</v>
      </c>
      <c r="G21" s="51">
        <v>9.9594835731479119</v>
      </c>
      <c r="H21" s="51">
        <v>5.4010899999999999</v>
      </c>
      <c r="I21" s="51">
        <v>10.89716</v>
      </c>
      <c r="J21" s="51">
        <v>11.197039999999999</v>
      </c>
      <c r="K21" s="51">
        <v>7.1011199999999999</v>
      </c>
      <c r="L21" s="51">
        <v>12.397489003225186</v>
      </c>
      <c r="M21" s="51">
        <v>14.426126992349081</v>
      </c>
      <c r="N21" s="51">
        <v>17.1710373252149</v>
      </c>
      <c r="O21" s="51">
        <v>12.777306156326905</v>
      </c>
      <c r="P21" s="51">
        <v>11.56210914408482</v>
      </c>
      <c r="Q21" s="51">
        <v>13.900013321135331</v>
      </c>
    </row>
    <row r="22" spans="1:17" x14ac:dyDescent="0.25">
      <c r="A22" s="53" t="s">
        <v>25</v>
      </c>
      <c r="B22" s="51">
        <v>0.3088174620892698</v>
      </c>
      <c r="C22" s="51">
        <v>0.30673</v>
      </c>
      <c r="D22" s="51">
        <v>0.19802</v>
      </c>
      <c r="E22" s="51">
        <v>0.19855999999999999</v>
      </c>
      <c r="F22" s="51">
        <v>0.20005999999999999</v>
      </c>
      <c r="G22" s="51">
        <v>0.14330876954954122</v>
      </c>
      <c r="H22" s="51">
        <v>0</v>
      </c>
      <c r="I22" s="51">
        <v>0</v>
      </c>
      <c r="J22" s="51">
        <v>0.19996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0</v>
      </c>
      <c r="C23" s="51">
        <v>0</v>
      </c>
      <c r="D23" s="51">
        <v>0.99997999999999998</v>
      </c>
      <c r="E23" s="51">
        <v>3.0009100000000002</v>
      </c>
      <c r="F23" s="51">
        <v>0</v>
      </c>
      <c r="G23" s="51">
        <v>0</v>
      </c>
      <c r="H23" s="51">
        <v>0</v>
      </c>
      <c r="I23" s="51">
        <v>0</v>
      </c>
      <c r="J23" s="51">
        <v>0</v>
      </c>
      <c r="K23" s="51">
        <v>0</v>
      </c>
      <c r="L23" s="51">
        <v>0</v>
      </c>
      <c r="M23" s="51">
        <v>10.915209277033139</v>
      </c>
      <c r="N23" s="51">
        <v>0.78817884051553722</v>
      </c>
      <c r="O23" s="51">
        <v>0</v>
      </c>
      <c r="P23" s="51">
        <v>0</v>
      </c>
      <c r="Q23" s="51">
        <v>0</v>
      </c>
    </row>
    <row r="24" spans="1:17" x14ac:dyDescent="0.25">
      <c r="A24" s="53" t="s">
        <v>23</v>
      </c>
      <c r="B24" s="51">
        <v>0</v>
      </c>
      <c r="C24" s="51">
        <v>0</v>
      </c>
      <c r="D24" s="51">
        <v>0.99997999999999998</v>
      </c>
      <c r="E24" s="51">
        <v>3.0009100000000002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1">
        <v>0</v>
      </c>
      <c r="M24" s="51">
        <v>0</v>
      </c>
      <c r="N24" s="51">
        <v>0</v>
      </c>
      <c r="O24" s="51">
        <v>0</v>
      </c>
      <c r="P24" s="51">
        <v>0</v>
      </c>
      <c r="Q24" s="51">
        <v>0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10.915209277033139</v>
      </c>
      <c r="N25" s="51">
        <v>0.78817884051553722</v>
      </c>
      <c r="O25" s="51">
        <v>0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0</v>
      </c>
      <c r="C29" s="51">
        <v>0</v>
      </c>
      <c r="D29" s="51">
        <v>0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</row>
    <row r="30" spans="1:17" x14ac:dyDescent="0.25">
      <c r="A30" s="63" t="s">
        <v>21</v>
      </c>
      <c r="B30" s="62">
        <v>162.24839896770104</v>
      </c>
      <c r="C30" s="62">
        <v>155.69667999999999</v>
      </c>
      <c r="D30" s="62">
        <v>154.99757</v>
      </c>
      <c r="E30" s="62">
        <v>153.15455</v>
      </c>
      <c r="F30" s="62">
        <v>156.19744</v>
      </c>
      <c r="G30" s="62">
        <v>150.13864944772217</v>
      </c>
      <c r="H30" s="62">
        <v>159.19404</v>
      </c>
      <c r="I30" s="62">
        <v>148.74080000000001</v>
      </c>
      <c r="J30" s="62">
        <v>128.50774000000001</v>
      </c>
      <c r="K30" s="62">
        <v>174.99721</v>
      </c>
      <c r="L30" s="62">
        <v>343.69777472863427</v>
      </c>
      <c r="M30" s="62">
        <v>321.48629965852615</v>
      </c>
      <c r="N30" s="62">
        <v>311.94048762128057</v>
      </c>
      <c r="O30" s="62">
        <v>299.46958273998234</v>
      </c>
      <c r="P30" s="62">
        <v>314.17901013028649</v>
      </c>
      <c r="Q30" s="62">
        <v>290.72577745660539</v>
      </c>
    </row>
    <row r="32" spans="1:17" x14ac:dyDescent="0.25">
      <c r="A32" s="31" t="s">
        <v>63</v>
      </c>
      <c r="B32" s="70">
        <v>371.68773277098893</v>
      </c>
      <c r="C32" s="70">
        <v>311.88873425018403</v>
      </c>
      <c r="D32" s="70">
        <v>329.10698358194406</v>
      </c>
      <c r="E32" s="70">
        <v>441.52818465402004</v>
      </c>
      <c r="F32" s="70">
        <v>411.64396905398405</v>
      </c>
      <c r="G32" s="70">
        <v>385.24853008137529</v>
      </c>
      <c r="H32" s="70">
        <v>357.102960043824</v>
      </c>
      <c r="I32" s="70">
        <v>340.08624856839606</v>
      </c>
      <c r="J32" s="70">
        <v>240.897656281428</v>
      </c>
      <c r="K32" s="70">
        <v>267.12786688358403</v>
      </c>
      <c r="L32" s="70">
        <v>275.87479943580018</v>
      </c>
      <c r="M32" s="70">
        <v>289.66526157207903</v>
      </c>
      <c r="N32" s="70">
        <v>264.91351860444553</v>
      </c>
      <c r="O32" s="70">
        <v>121.16772652873723</v>
      </c>
      <c r="P32" s="70">
        <v>109.04283227471208</v>
      </c>
      <c r="Q32" s="70">
        <v>155.04007941579601</v>
      </c>
    </row>
    <row r="34" spans="1:17" x14ac:dyDescent="0.25">
      <c r="A34" s="184" t="s">
        <v>252</v>
      </c>
      <c r="B34" s="190">
        <f t="shared" ref="B34:Q34" si="2">IF(B$12=0,"",B$12/B$3*1000)</f>
        <v>13.29121486126791</v>
      </c>
      <c r="C34" s="190">
        <f t="shared" si="2"/>
        <v>13.165119257792886</v>
      </c>
      <c r="D34" s="190">
        <f t="shared" si="2"/>
        <v>13.820602348254766</v>
      </c>
      <c r="E34" s="190">
        <f t="shared" si="2"/>
        <v>15.456425212241651</v>
      </c>
      <c r="F34" s="190">
        <f t="shared" si="2"/>
        <v>13.307673690957532</v>
      </c>
      <c r="G34" s="190">
        <f t="shared" si="2"/>
        <v>12.317779682154015</v>
      </c>
      <c r="H34" s="190">
        <f t="shared" si="2"/>
        <v>11.554128392182049</v>
      </c>
      <c r="I34" s="190">
        <f t="shared" si="2"/>
        <v>10.601354289652679</v>
      </c>
      <c r="J34" s="190">
        <f t="shared" si="2"/>
        <v>8.8830912328095142</v>
      </c>
      <c r="K34" s="190">
        <f t="shared" si="2"/>
        <v>14.085208651732197</v>
      </c>
      <c r="L34" s="190">
        <f t="shared" si="2"/>
        <v>19.506434665724033</v>
      </c>
      <c r="M34" s="190">
        <f t="shared" si="2"/>
        <v>18.523020043598592</v>
      </c>
      <c r="N34" s="190">
        <f t="shared" si="2"/>
        <v>18.318441578401028</v>
      </c>
      <c r="O34" s="190">
        <f t="shared" si="2"/>
        <v>15.711440332954487</v>
      </c>
      <c r="P34" s="190">
        <f t="shared" si="2"/>
        <v>16.38177494967745</v>
      </c>
      <c r="Q34" s="190">
        <f t="shared" si="2"/>
        <v>20.543040910043956</v>
      </c>
    </row>
    <row r="35" spans="1:17" x14ac:dyDescent="0.25">
      <c r="A35" s="286" t="s">
        <v>251</v>
      </c>
      <c r="B35" s="285">
        <f t="shared" ref="B35:Q35" si="3">IF(B$12=0,"",B$12/B$5*1000)</f>
        <v>35.378807700035907</v>
      </c>
      <c r="C35" s="285">
        <f t="shared" si="3"/>
        <v>35.455285543284127</v>
      </c>
      <c r="D35" s="285">
        <f t="shared" si="3"/>
        <v>35.340581121568192</v>
      </c>
      <c r="E35" s="285">
        <f t="shared" si="3"/>
        <v>35.811020791510821</v>
      </c>
      <c r="F35" s="285">
        <f t="shared" si="3"/>
        <v>35.046985551295386</v>
      </c>
      <c r="G35" s="285">
        <f t="shared" si="3"/>
        <v>35.556228590033946</v>
      </c>
      <c r="H35" s="285">
        <f t="shared" si="3"/>
        <v>34.720955675289524</v>
      </c>
      <c r="I35" s="285">
        <f t="shared" si="3"/>
        <v>34.166000780504355</v>
      </c>
      <c r="J35" s="285">
        <f t="shared" si="3"/>
        <v>34.330250706688545</v>
      </c>
      <c r="K35" s="285">
        <f t="shared" si="3"/>
        <v>34.595260138775167</v>
      </c>
      <c r="L35" s="285">
        <f t="shared" si="3"/>
        <v>30.38896044895198</v>
      </c>
      <c r="M35" s="285">
        <f t="shared" si="3"/>
        <v>30.00620044893887</v>
      </c>
      <c r="N35" s="285">
        <f t="shared" si="3"/>
        <v>30.078113770951585</v>
      </c>
      <c r="O35" s="285">
        <f t="shared" si="3"/>
        <v>29.42782917387143</v>
      </c>
      <c r="P35" s="285">
        <f t="shared" si="3"/>
        <v>29.300000256477141</v>
      </c>
      <c r="Q35" s="285">
        <f t="shared" si="3"/>
        <v>28.809589717827109</v>
      </c>
    </row>
    <row r="36" spans="1:17" x14ac:dyDescent="0.25">
      <c r="A36" s="286" t="s">
        <v>250</v>
      </c>
      <c r="B36" s="285">
        <f>IF(MAE_ued!B$5=0,"",MAE_ued!B$5/B$5*1000)</f>
        <v>19.246501885753514</v>
      </c>
      <c r="C36" s="285">
        <f>IF(MAE_ued!C$5=0,"",MAE_ued!C$5/C$5*1000)</f>
        <v>19.246501885753517</v>
      </c>
      <c r="D36" s="285">
        <f>IF(MAE_ued!D$5=0,"",MAE_ued!D$5/D$5*1000)</f>
        <v>19.246501885753517</v>
      </c>
      <c r="E36" s="285">
        <f>IF(MAE_ued!E$5=0,"",MAE_ued!E$5/E$5*1000)</f>
        <v>19.246501885753517</v>
      </c>
      <c r="F36" s="285">
        <f>IF(MAE_ued!F$5=0,"",MAE_ued!F$5/F$5*1000)</f>
        <v>19.246501885753517</v>
      </c>
      <c r="G36" s="285">
        <f>IF(MAE_ued!G$5=0,"",MAE_ued!G$5/G$5*1000)</f>
        <v>19.246501885753514</v>
      </c>
      <c r="H36" s="285">
        <f>IF(MAE_ued!H$5=0,"",MAE_ued!H$5/H$5*1000)</f>
        <v>19.246501885753517</v>
      </c>
      <c r="I36" s="285">
        <f>IF(MAE_ued!I$5=0,"",MAE_ued!I$5/I$5*1000)</f>
        <v>19.246501885753514</v>
      </c>
      <c r="J36" s="285">
        <f>IF(MAE_ued!J$5=0,"",MAE_ued!J$5/J$5*1000)</f>
        <v>19.246501885753517</v>
      </c>
      <c r="K36" s="285">
        <f>IF(MAE_ued!K$5=0,"",MAE_ued!K$5/K$5*1000)</f>
        <v>19.246501885753517</v>
      </c>
      <c r="L36" s="285">
        <f>IF(MAE_ued!L$5=0,"",MAE_ued!L$5/L$5*1000)</f>
        <v>19.246501885753517</v>
      </c>
      <c r="M36" s="285">
        <f>IF(MAE_ued!M$5=0,"",MAE_ued!M$5/M$5*1000)</f>
        <v>19.246501885753517</v>
      </c>
      <c r="N36" s="285">
        <f>IF(MAE_ued!N$5=0,"",MAE_ued!N$5/N$5*1000)</f>
        <v>19.246501885753517</v>
      </c>
      <c r="O36" s="285">
        <f>IF(MAE_ued!O$5=0,"",MAE_ued!O$5/O$5*1000)</f>
        <v>19.246501885753517</v>
      </c>
      <c r="P36" s="285">
        <f>IF(MAE_ued!P$5=0,"",MAE_ued!P$5/P$5*1000)</f>
        <v>19.246501885753517</v>
      </c>
      <c r="Q36" s="285">
        <f>IF(MAE_ued!Q$5=0,"",MAE_ued!Q$5/Q$5*1000)</f>
        <v>19.246501885753514</v>
      </c>
    </row>
    <row r="37" spans="1:17" x14ac:dyDescent="0.25">
      <c r="A37" s="284" t="s">
        <v>60</v>
      </c>
      <c r="B37" s="283">
        <f t="shared" ref="B37:Q37" si="4">IF(B$12=0,"",B$32/B$12)</f>
        <v>1.2995040731955645</v>
      </c>
      <c r="C37" s="283">
        <f t="shared" si="4"/>
        <v>1.1935279375229428</v>
      </c>
      <c r="D37" s="283">
        <f t="shared" si="4"/>
        <v>1.2292817422289513</v>
      </c>
      <c r="E37" s="283">
        <f t="shared" si="4"/>
        <v>1.4518767759003051</v>
      </c>
      <c r="F37" s="283">
        <f t="shared" si="4"/>
        <v>1.3892872187415215</v>
      </c>
      <c r="G37" s="283">
        <f t="shared" si="4"/>
        <v>1.3767368485116385</v>
      </c>
      <c r="H37" s="283">
        <f t="shared" si="4"/>
        <v>1.2762887847091078</v>
      </c>
      <c r="I37" s="283">
        <f t="shared" si="4"/>
        <v>1.2881705014617448</v>
      </c>
      <c r="J37" s="283">
        <f t="shared" si="4"/>
        <v>1.1393586123386499</v>
      </c>
      <c r="K37" s="283">
        <f t="shared" si="4"/>
        <v>1.0090460813361324</v>
      </c>
      <c r="L37" s="283">
        <f t="shared" si="4"/>
        <v>0.63034041299063448</v>
      </c>
      <c r="M37" s="283">
        <f t="shared" si="4"/>
        <v>0.67109985573828834</v>
      </c>
      <c r="N37" s="283">
        <f t="shared" si="4"/>
        <v>0.65467262317426755</v>
      </c>
      <c r="O37" s="283">
        <f t="shared" si="4"/>
        <v>0.35219792997466037</v>
      </c>
      <c r="P37" s="283">
        <f t="shared" si="4"/>
        <v>0.30770368080926036</v>
      </c>
      <c r="Q37" s="283">
        <f t="shared" si="4"/>
        <v>0.44705080079958293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tabColor theme="6" tint="0.59999389629810485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6</v>
      </c>
      <c r="B5" s="96">
        <v>286.02275316997259</v>
      </c>
      <c r="C5" s="96">
        <v>261.3166599999999</v>
      </c>
      <c r="D5" s="96">
        <v>267.72298999999998</v>
      </c>
      <c r="E5" s="96">
        <v>304.10858000000007</v>
      </c>
      <c r="F5" s="96">
        <v>296.29867999999999</v>
      </c>
      <c r="G5" s="96">
        <v>279.82728180614873</v>
      </c>
      <c r="H5" s="96">
        <v>279.79792999999995</v>
      </c>
      <c r="I5" s="96">
        <v>264.00716999999997</v>
      </c>
      <c r="J5" s="96">
        <v>211.43268999999998</v>
      </c>
      <c r="K5" s="96">
        <v>264.73307</v>
      </c>
      <c r="L5" s="96">
        <v>437.66002266445048</v>
      </c>
      <c r="M5" s="96">
        <v>431.62766180811252</v>
      </c>
      <c r="N5" s="96">
        <v>404.65036909589554</v>
      </c>
      <c r="O5" s="96">
        <v>344.03304567251411</v>
      </c>
      <c r="P5" s="96">
        <v>354.37610621988512</v>
      </c>
      <c r="Q5" s="96">
        <v>346.80640128257357</v>
      </c>
    </row>
    <row r="6" spans="1:17" x14ac:dyDescent="0.25">
      <c r="A6" s="132" t="s">
        <v>83</v>
      </c>
      <c r="B6" s="160">
        <v>8.4011727087032355</v>
      </c>
      <c r="C6" s="160">
        <v>7.6754956309956865</v>
      </c>
      <c r="D6" s="160">
        <v>7.8636648733460088</v>
      </c>
      <c r="E6" s="160">
        <v>8.9323967218098641</v>
      </c>
      <c r="F6" s="160">
        <v>8.7030012698378627</v>
      </c>
      <c r="G6" s="160">
        <v>8.2191968890789173</v>
      </c>
      <c r="H6" s="160">
        <v>8.2183347562939044</v>
      </c>
      <c r="I6" s="160">
        <v>7.7545223480452243</v>
      </c>
      <c r="J6" s="160">
        <v>6.2102840605136533</v>
      </c>
      <c r="K6" s="160">
        <v>7.7758437681128925</v>
      </c>
      <c r="L6" s="160">
        <v>12.855122179437251</v>
      </c>
      <c r="M6" s="160">
        <v>12.677937305738761</v>
      </c>
      <c r="N6" s="160">
        <v>11.885549662529511</v>
      </c>
      <c r="O6" s="160">
        <v>10.105073817251151</v>
      </c>
      <c r="P6" s="160">
        <v>10.408874256314128</v>
      </c>
      <c r="Q6" s="160">
        <v>10.186533908116424</v>
      </c>
    </row>
    <row r="7" spans="1:17" x14ac:dyDescent="0.25">
      <c r="A7" s="76" t="s">
        <v>82</v>
      </c>
      <c r="B7" s="159">
        <v>11.425594883836402</v>
      </c>
      <c r="C7" s="159">
        <v>10.438674058154133</v>
      </c>
      <c r="D7" s="159">
        <v>10.694584227750573</v>
      </c>
      <c r="E7" s="159">
        <v>12.148059541661414</v>
      </c>
      <c r="F7" s="159">
        <v>11.836081726979495</v>
      </c>
      <c r="G7" s="159">
        <v>11.178107769147328</v>
      </c>
      <c r="H7" s="159">
        <v>11.176935268559712</v>
      </c>
      <c r="I7" s="159">
        <v>10.546150393341506</v>
      </c>
      <c r="J7" s="159">
        <v>8.4459863222985696</v>
      </c>
      <c r="K7" s="159">
        <v>10.575147524633534</v>
      </c>
      <c r="L7" s="159">
        <v>17.482966164034664</v>
      </c>
      <c r="M7" s="159">
        <v>17.241994735804717</v>
      </c>
      <c r="N7" s="159">
        <v>16.164347541040136</v>
      </c>
      <c r="O7" s="159">
        <v>13.742900391461568</v>
      </c>
      <c r="P7" s="159">
        <v>14.156068988587215</v>
      </c>
      <c r="Q7" s="159">
        <v>13.853686115038336</v>
      </c>
    </row>
    <row r="8" spans="1:17" x14ac:dyDescent="0.25">
      <c r="A8" s="76" t="s">
        <v>81</v>
      </c>
      <c r="B8" s="159">
        <v>14.113970150621439</v>
      </c>
      <c r="C8" s="159">
        <v>12.894832660072755</v>
      </c>
      <c r="D8" s="159">
        <v>13.210956987221296</v>
      </c>
      <c r="E8" s="159">
        <v>15.006426492640573</v>
      </c>
      <c r="F8" s="159">
        <v>14.621042133327613</v>
      </c>
      <c r="G8" s="159">
        <v>13.808250773652583</v>
      </c>
      <c r="H8" s="159">
        <v>13.806802390573763</v>
      </c>
      <c r="I8" s="159">
        <v>13.027597544715979</v>
      </c>
      <c r="J8" s="159">
        <v>10.433277221662939</v>
      </c>
      <c r="K8" s="159">
        <v>13.06341753042966</v>
      </c>
      <c r="L8" s="159">
        <v>21.596605261454584</v>
      </c>
      <c r="M8" s="159">
        <v>21.298934673641121</v>
      </c>
      <c r="N8" s="159">
        <v>19.967723433049581</v>
      </c>
      <c r="O8" s="159">
        <v>16.976524012981937</v>
      </c>
      <c r="P8" s="159">
        <v>17.486908750607739</v>
      </c>
      <c r="Q8" s="159">
        <v>17.113376965635595</v>
      </c>
    </row>
    <row r="9" spans="1:17" x14ac:dyDescent="0.25">
      <c r="A9" s="76" t="s">
        <v>80</v>
      </c>
      <c r="B9" s="159">
        <v>8.7372196170513643</v>
      </c>
      <c r="C9" s="159">
        <v>7.9825154562355136</v>
      </c>
      <c r="D9" s="159">
        <v>8.1782114682798479</v>
      </c>
      <c r="E9" s="159">
        <v>9.2896925906822574</v>
      </c>
      <c r="F9" s="159">
        <v>9.0511213206313776</v>
      </c>
      <c r="G9" s="159">
        <v>8.5479647646420744</v>
      </c>
      <c r="H9" s="159">
        <v>8.5470681465456604</v>
      </c>
      <c r="I9" s="159">
        <v>8.0647032419670328</v>
      </c>
      <c r="J9" s="159">
        <v>6.4586954229341993</v>
      </c>
      <c r="K9" s="159">
        <v>8.086877518837408</v>
      </c>
      <c r="L9" s="159">
        <v>13.369327066614741</v>
      </c>
      <c r="M9" s="159">
        <v>13.185054797968311</v>
      </c>
      <c r="N9" s="159">
        <v>12.360971649030692</v>
      </c>
      <c r="O9" s="159">
        <v>10.509276769941197</v>
      </c>
      <c r="P9" s="159">
        <v>10.825229226566693</v>
      </c>
      <c r="Q9" s="159">
        <v>10.59399526444108</v>
      </c>
    </row>
    <row r="10" spans="1:17" x14ac:dyDescent="0.25">
      <c r="A10" s="129" t="s">
        <v>79</v>
      </c>
      <c r="B10" s="158">
        <v>9.0732665253994931</v>
      </c>
      <c r="C10" s="158">
        <v>8.2895352814753398</v>
      </c>
      <c r="D10" s="158">
        <v>8.492758063213687</v>
      </c>
      <c r="E10" s="158">
        <v>9.6469884595546507</v>
      </c>
      <c r="F10" s="158">
        <v>9.3992413714248926</v>
      </c>
      <c r="G10" s="158">
        <v>8.8767326402052298</v>
      </c>
      <c r="H10" s="158">
        <v>8.8758015367974163</v>
      </c>
      <c r="I10" s="158">
        <v>8.3748841358888413</v>
      </c>
      <c r="J10" s="158">
        <v>6.7071067853547452</v>
      </c>
      <c r="K10" s="158">
        <v>8.3979112695619218</v>
      </c>
      <c r="L10" s="158">
        <v>13.883531953792229</v>
      </c>
      <c r="M10" s="158">
        <v>13.69217229019786</v>
      </c>
      <c r="N10" s="158">
        <v>12.83639363553187</v>
      </c>
      <c r="O10" s="158">
        <v>10.913479722631244</v>
      </c>
      <c r="P10" s="158">
        <v>11.241584196819257</v>
      </c>
      <c r="Q10" s="158">
        <v>11.001456620765735</v>
      </c>
    </row>
    <row r="11" spans="1:17" x14ac:dyDescent="0.25">
      <c r="A11" s="92" t="s">
        <v>125</v>
      </c>
      <c r="B11" s="91">
        <v>1.8146533050798987</v>
      </c>
      <c r="C11" s="91">
        <v>1.657907056295068</v>
      </c>
      <c r="D11" s="91">
        <v>1.6985516126427376</v>
      </c>
      <c r="E11" s="91">
        <v>1.9293976919109301</v>
      </c>
      <c r="F11" s="91">
        <v>1.8798482742849782</v>
      </c>
      <c r="G11" s="91">
        <v>1.7753465280410461</v>
      </c>
      <c r="H11" s="91">
        <v>1.7751603073594833</v>
      </c>
      <c r="I11" s="91">
        <v>1.6749768271777683</v>
      </c>
      <c r="J11" s="91">
        <v>1.3414213570709492</v>
      </c>
      <c r="K11" s="91">
        <v>1.6795822539123844</v>
      </c>
      <c r="L11" s="91">
        <v>2.7767063907584459</v>
      </c>
      <c r="M11" s="91">
        <v>2.7384344580395723</v>
      </c>
      <c r="N11" s="91">
        <v>2.5672787271063742</v>
      </c>
      <c r="O11" s="91">
        <v>2.1826959445262486</v>
      </c>
      <c r="P11" s="91">
        <v>2.2483168393638517</v>
      </c>
      <c r="Q11" s="91">
        <v>2.200291324153147</v>
      </c>
    </row>
    <row r="12" spans="1:17" x14ac:dyDescent="0.25">
      <c r="A12" s="92" t="s">
        <v>26</v>
      </c>
      <c r="B12" s="91">
        <v>2.721979957619848</v>
      </c>
      <c r="C12" s="91">
        <v>2.4868605844426019</v>
      </c>
      <c r="D12" s="91">
        <v>2.5478274189641059</v>
      </c>
      <c r="E12" s="91">
        <v>2.8940965378663952</v>
      </c>
      <c r="F12" s="91">
        <v>2.8197724114274672</v>
      </c>
      <c r="G12" s="91">
        <v>2.663019792061569</v>
      </c>
      <c r="H12" s="91">
        <v>2.6627404610392249</v>
      </c>
      <c r="I12" s="91">
        <v>2.5124652407666521</v>
      </c>
      <c r="J12" s="91">
        <v>2.0121320356064234</v>
      </c>
      <c r="K12" s="91">
        <v>2.5193733808685765</v>
      </c>
      <c r="L12" s="91">
        <v>4.1650595861376685</v>
      </c>
      <c r="M12" s="91">
        <v>4.1076516870593576</v>
      </c>
      <c r="N12" s="91">
        <v>3.8509180906595608</v>
      </c>
      <c r="O12" s="91">
        <v>3.2740439167893727</v>
      </c>
      <c r="P12" s="91">
        <v>3.3724752590457769</v>
      </c>
      <c r="Q12" s="91">
        <v>3.3004369862297205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4.5366332626997465</v>
      </c>
      <c r="C14" s="157">
        <v>4.1447676407376699</v>
      </c>
      <c r="D14" s="157">
        <v>4.2463790316068435</v>
      </c>
      <c r="E14" s="157">
        <v>4.8234942297773253</v>
      </c>
      <c r="F14" s="157">
        <v>4.6996206857124463</v>
      </c>
      <c r="G14" s="157">
        <v>4.4383663201026149</v>
      </c>
      <c r="H14" s="157">
        <v>4.4379007683987082</v>
      </c>
      <c r="I14" s="157">
        <v>4.1874420679444206</v>
      </c>
      <c r="J14" s="157">
        <v>3.3535533926773726</v>
      </c>
      <c r="K14" s="157">
        <v>4.1989556347809609</v>
      </c>
      <c r="L14" s="157">
        <v>6.9417659768961153</v>
      </c>
      <c r="M14" s="157">
        <v>6.8460861450989299</v>
      </c>
      <c r="N14" s="157">
        <v>6.4181968177659359</v>
      </c>
      <c r="O14" s="157">
        <v>5.4567398613156222</v>
      </c>
      <c r="P14" s="157">
        <v>5.6207920984096287</v>
      </c>
      <c r="Q14" s="157">
        <v>5.5007283103828675</v>
      </c>
    </row>
    <row r="15" spans="1:17" x14ac:dyDescent="0.25">
      <c r="A15" s="156" t="s">
        <v>295</v>
      </c>
      <c r="B15" s="204">
        <v>48.460422724306291</v>
      </c>
      <c r="C15" s="204">
        <v>44.274504976107153</v>
      </c>
      <c r="D15" s="204">
        <v>45.359920232308511</v>
      </c>
      <c r="E15" s="204">
        <v>51.524678290648914</v>
      </c>
      <c r="F15" s="204">
        <v>50.201458192807081</v>
      </c>
      <c r="G15" s="204">
        <v>47.41073294284746</v>
      </c>
      <c r="H15" s="204">
        <v>47.405759908646786</v>
      </c>
      <c r="I15" s="204">
        <v>44.730354206627965</v>
      </c>
      <c r="J15" s="204">
        <v>35.822735854333679</v>
      </c>
      <c r="K15" s="204">
        <v>44.853342397132764</v>
      </c>
      <c r="L15" s="204">
        <v>74.152106686578591</v>
      </c>
      <c r="M15" s="204">
        <v>73.130052483254516</v>
      </c>
      <c r="N15" s="204">
        <v>68.559328670892356</v>
      </c>
      <c r="O15" s="204">
        <v>58.289022952356056</v>
      </c>
      <c r="P15" s="204">
        <v>60.041432789802926</v>
      </c>
      <c r="Q15" s="204">
        <v>58.758908595154701</v>
      </c>
    </row>
    <row r="16" spans="1:17" x14ac:dyDescent="0.25">
      <c r="A16" s="152" t="s">
        <v>301</v>
      </c>
      <c r="B16" s="264">
        <v>21.807190225937827</v>
      </c>
      <c r="C16" s="264">
        <v>19.923527239248216</v>
      </c>
      <c r="D16" s="264">
        <v>20.411964104538828</v>
      </c>
      <c r="E16" s="264">
        <v>27.460940182925732</v>
      </c>
      <c r="F16" s="264">
        <v>22.590656186763184</v>
      </c>
      <c r="G16" s="264">
        <v>21.334829824281353</v>
      </c>
      <c r="H16" s="264">
        <v>21.332591958891047</v>
      </c>
      <c r="I16" s="264">
        <v>20.128659392982584</v>
      </c>
      <c r="J16" s="264">
        <v>16.120231134450155</v>
      </c>
      <c r="K16" s="264">
        <v>20.184004078709741</v>
      </c>
      <c r="L16" s="264">
        <v>18.538026671644641</v>
      </c>
      <c r="M16" s="264">
        <v>18.282513120813633</v>
      </c>
      <c r="N16" s="264">
        <v>17.139832167723085</v>
      </c>
      <c r="O16" s="264">
        <v>14.572255738089014</v>
      </c>
      <c r="P16" s="264">
        <v>15.010358197450726</v>
      </c>
      <c r="Q16" s="264">
        <v>14.68972714878867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5.1940137553923593</v>
      </c>
      <c r="C18" s="83">
        <v>6.2385843412761259</v>
      </c>
      <c r="D18" s="83">
        <v>7.9726502835125812</v>
      </c>
      <c r="E18" s="83">
        <v>7.9550874395347568</v>
      </c>
      <c r="F18" s="83">
        <v>7.7037199987299543</v>
      </c>
      <c r="G18" s="83">
        <v>6.6374701659137756</v>
      </c>
      <c r="H18" s="83">
        <v>8.4539303437768218</v>
      </c>
      <c r="I18" s="83">
        <v>7.2755917353162216</v>
      </c>
      <c r="J18" s="83">
        <v>5.891254278546481</v>
      </c>
      <c r="K18" s="83">
        <v>4.5043797254517273</v>
      </c>
      <c r="L18" s="83">
        <v>6.2160583243077241</v>
      </c>
      <c r="M18" s="83">
        <v>4.6298675181579041</v>
      </c>
      <c r="N18" s="83">
        <v>4.4209654747752154</v>
      </c>
      <c r="O18" s="83">
        <v>10.339363667064303</v>
      </c>
      <c r="P18" s="83">
        <v>13.209867514871149</v>
      </c>
      <c r="Q18" s="83">
        <v>9.8353679414148605</v>
      </c>
    </row>
    <row r="19" spans="1:17" x14ac:dyDescent="0.25">
      <c r="A19" s="154" t="s">
        <v>125</v>
      </c>
      <c r="B19" s="83">
        <v>15.39081014164536</v>
      </c>
      <c r="C19" s="83">
        <v>11.859282789348828</v>
      </c>
      <c r="D19" s="83">
        <v>11.338252926467637</v>
      </c>
      <c r="E19" s="83">
        <v>18.636556380204606</v>
      </c>
      <c r="F19" s="83">
        <v>13.186153692921931</v>
      </c>
      <c r="G19" s="83">
        <v>13.922160374465467</v>
      </c>
      <c r="H19" s="83">
        <v>12.871727583680878</v>
      </c>
      <c r="I19" s="83">
        <v>11.969970855260826</v>
      </c>
      <c r="J19" s="83">
        <v>8.8238075569381529</v>
      </c>
      <c r="K19" s="83">
        <v>15.013928795289935</v>
      </c>
      <c r="L19" s="83">
        <v>11.792843963091244</v>
      </c>
      <c r="M19" s="83">
        <v>10.487712081367338</v>
      </c>
      <c r="N19" s="83">
        <v>10.535760208240715</v>
      </c>
      <c r="O19" s="83">
        <v>2.9569459790112234</v>
      </c>
      <c r="P19" s="83">
        <v>1.7866967617166671</v>
      </c>
      <c r="Q19" s="83">
        <v>3.8939634980833198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1.2223663289001083</v>
      </c>
      <c r="C21" s="83">
        <v>1.8256601086232589</v>
      </c>
      <c r="D21" s="83">
        <v>1.1010608945586116</v>
      </c>
      <c r="E21" s="83">
        <v>0.86929636318636727</v>
      </c>
      <c r="F21" s="83">
        <v>1.7007824951112995</v>
      </c>
      <c r="G21" s="83">
        <v>0.77519928390211001</v>
      </c>
      <c r="H21" s="83">
        <v>6.9340314333483097E-3</v>
      </c>
      <c r="I21" s="83">
        <v>0.88309680240553567</v>
      </c>
      <c r="J21" s="83">
        <v>1.4051692989655205</v>
      </c>
      <c r="K21" s="83">
        <v>0.66569555796807844</v>
      </c>
      <c r="L21" s="83">
        <v>0.52912438424567387</v>
      </c>
      <c r="M21" s="83">
        <v>3.1649335212883911</v>
      </c>
      <c r="N21" s="83">
        <v>2.1831064847071553</v>
      </c>
      <c r="O21" s="83">
        <v>1.2759460920134877</v>
      </c>
      <c r="P21" s="83">
        <v>1.3793920862909386E-2</v>
      </c>
      <c r="Q21" s="83">
        <v>0.96039570929048979</v>
      </c>
    </row>
    <row r="22" spans="1:17" x14ac:dyDescent="0.25">
      <c r="A22" s="152" t="s">
        <v>300</v>
      </c>
      <c r="B22" s="264">
        <v>26.653232498368464</v>
      </c>
      <c r="C22" s="264">
        <v>24.350977736858937</v>
      </c>
      <c r="D22" s="264">
        <v>24.947956127769686</v>
      </c>
      <c r="E22" s="264">
        <v>24.063738107723182</v>
      </c>
      <c r="F22" s="264">
        <v>27.610802006043897</v>
      </c>
      <c r="G22" s="264">
        <v>26.075903118566107</v>
      </c>
      <c r="H22" s="264">
        <v>26.073167949755735</v>
      </c>
      <c r="I22" s="264">
        <v>24.601694813645377</v>
      </c>
      <c r="J22" s="264">
        <v>19.702504719883525</v>
      </c>
      <c r="K22" s="264">
        <v>24.669338318423019</v>
      </c>
      <c r="L22" s="264">
        <v>55.614080014933947</v>
      </c>
      <c r="M22" s="264">
        <v>54.847539362440884</v>
      </c>
      <c r="N22" s="264">
        <v>51.41949650316927</v>
      </c>
      <c r="O22" s="264">
        <v>43.716767214267044</v>
      </c>
      <c r="P22" s="264">
        <v>45.031074592352198</v>
      </c>
      <c r="Q22" s="264">
        <v>44.069181446366031</v>
      </c>
    </row>
    <row r="23" spans="1:17" x14ac:dyDescent="0.25">
      <c r="A23" s="156" t="s">
        <v>294</v>
      </c>
      <c r="B23" s="204">
        <v>23.537919608948766</v>
      </c>
      <c r="C23" s="204">
        <v>21.504759559823469</v>
      </c>
      <c r="D23" s="204">
        <v>22.031961255692707</v>
      </c>
      <c r="E23" s="204">
        <v>25.026272312600899</v>
      </c>
      <c r="F23" s="204">
        <v>24.383565407934864</v>
      </c>
      <c r="G23" s="204">
        <v>23.02807028652591</v>
      </c>
      <c r="H23" s="204">
        <v>23.025654812771293</v>
      </c>
      <c r="I23" s="204">
        <v>21.726172043219293</v>
      </c>
      <c r="J23" s="204">
        <v>17.399614557819216</v>
      </c>
      <c r="K23" s="204">
        <v>21.785909164321623</v>
      </c>
      <c r="L23" s="204">
        <v>36.016737533481034</v>
      </c>
      <c r="M23" s="204">
        <v>35.520311206152194</v>
      </c>
      <c r="N23" s="204">
        <v>33.300245354433429</v>
      </c>
      <c r="O23" s="204">
        <v>28.311811148287227</v>
      </c>
      <c r="P23" s="204">
        <v>29.162981640761416</v>
      </c>
      <c r="Q23" s="204">
        <v>28.540041317646569</v>
      </c>
    </row>
    <row r="24" spans="1:17" x14ac:dyDescent="0.25">
      <c r="A24" s="152" t="s">
        <v>299</v>
      </c>
      <c r="B24" s="151">
        <v>1.1768959804474386</v>
      </c>
      <c r="C24" s="151">
        <v>1.0752379779911738</v>
      </c>
      <c r="D24" s="151">
        <v>1.1015980627846356</v>
      </c>
      <c r="E24" s="151">
        <v>1.2513136156300451</v>
      </c>
      <c r="F24" s="151">
        <v>1.2191782703967435</v>
      </c>
      <c r="G24" s="151">
        <v>1.1514035143262955</v>
      </c>
      <c r="H24" s="151">
        <v>1.1512827406385648</v>
      </c>
      <c r="I24" s="151">
        <v>1.0863086021609647</v>
      </c>
      <c r="J24" s="151">
        <v>0.86998072789096081</v>
      </c>
      <c r="K24" s="151">
        <v>1.0892954582160812</v>
      </c>
      <c r="L24" s="151">
        <v>1.8008368766740517</v>
      </c>
      <c r="M24" s="151">
        <v>1.7760155603076098</v>
      </c>
      <c r="N24" s="151">
        <v>1.6650122677216714</v>
      </c>
      <c r="O24" s="151">
        <v>1.4155905574143615</v>
      </c>
      <c r="P24" s="151">
        <v>1.4581490820380711</v>
      </c>
      <c r="Q24" s="151">
        <v>1.4270020658823286</v>
      </c>
    </row>
    <row r="25" spans="1:17" x14ac:dyDescent="0.25">
      <c r="A25" s="152" t="s">
        <v>298</v>
      </c>
      <c r="B25" s="151">
        <v>22.361023628501329</v>
      </c>
      <c r="C25" s="151">
        <v>20.429521581832297</v>
      </c>
      <c r="D25" s="151">
        <v>20.930363192908072</v>
      </c>
      <c r="E25" s="151">
        <v>23.774958696970852</v>
      </c>
      <c r="F25" s="151">
        <v>23.164387137538121</v>
      </c>
      <c r="G25" s="151">
        <v>21.876666772199613</v>
      </c>
      <c r="H25" s="151">
        <v>21.874372072132729</v>
      </c>
      <c r="I25" s="151">
        <v>20.639863441058328</v>
      </c>
      <c r="J25" s="151">
        <v>16.529633829928255</v>
      </c>
      <c r="K25" s="151">
        <v>20.696613706105541</v>
      </c>
      <c r="L25" s="151">
        <v>34.21590065680698</v>
      </c>
      <c r="M25" s="151">
        <v>33.744295645844581</v>
      </c>
      <c r="N25" s="151">
        <v>31.635233086711754</v>
      </c>
      <c r="O25" s="151">
        <v>26.896220590872865</v>
      </c>
      <c r="P25" s="151">
        <v>27.704832558723346</v>
      </c>
      <c r="Q25" s="151">
        <v>27.113039251764242</v>
      </c>
    </row>
    <row r="26" spans="1:17" x14ac:dyDescent="0.25">
      <c r="A26" s="156" t="s">
        <v>293</v>
      </c>
      <c r="B26" s="204">
        <v>69.229175320437577</v>
      </c>
      <c r="C26" s="204">
        <v>63.249292823010215</v>
      </c>
      <c r="D26" s="204">
        <v>64.799886046155024</v>
      </c>
      <c r="E26" s="204">
        <v>63.606683272355589</v>
      </c>
      <c r="F26" s="204">
        <v>61.716368846867248</v>
      </c>
      <c r="G26" s="204">
        <v>67.729618489782084</v>
      </c>
      <c r="H26" s="204">
        <v>67.722514155209694</v>
      </c>
      <c r="I26" s="204">
        <v>63.900506009468515</v>
      </c>
      <c r="J26" s="204">
        <v>51.175336934762399</v>
      </c>
      <c r="K26" s="204">
        <v>64.076203424475366</v>
      </c>
      <c r="L26" s="204">
        <v>105.93158098082655</v>
      </c>
      <c r="M26" s="204">
        <v>104.47150354750643</v>
      </c>
      <c r="N26" s="204">
        <v>97.941898101274759</v>
      </c>
      <c r="O26" s="204">
        <v>83.270032789080091</v>
      </c>
      <c r="P26" s="204">
        <v>90.773475414004182</v>
      </c>
      <c r="Q26" s="204">
        <v>83.941297993078138</v>
      </c>
    </row>
    <row r="27" spans="1:17" x14ac:dyDescent="0.25">
      <c r="A27" s="152" t="s">
        <v>297</v>
      </c>
      <c r="B27" s="264">
        <v>47.385248227628438</v>
      </c>
      <c r="C27" s="264">
        <v>43.292201976520033</v>
      </c>
      <c r="D27" s="264">
        <v>44.353535503009454</v>
      </c>
      <c r="E27" s="264">
        <v>63.606683272355589</v>
      </c>
      <c r="F27" s="264">
        <v>51.587655949438002</v>
      </c>
      <c r="G27" s="264">
        <v>56.358847547233971</v>
      </c>
      <c r="H27" s="264">
        <v>56.353984848008544</v>
      </c>
      <c r="I27" s="264">
        <v>43.737937439157001</v>
      </c>
      <c r="J27" s="264">
        <v>35.027949308394412</v>
      </c>
      <c r="K27" s="264">
        <v>43.858196933575563</v>
      </c>
      <c r="L27" s="264">
        <v>27.337341096039523</v>
      </c>
      <c r="M27" s="264">
        <v>51.133552012181795</v>
      </c>
      <c r="N27" s="264">
        <v>46.750092492368637</v>
      </c>
      <c r="O27" s="264">
        <v>8.6535893209656614</v>
      </c>
      <c r="P27" s="264">
        <v>2.4676010200540754</v>
      </c>
      <c r="Q27" s="264">
        <v>13.207026903456672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11.286168852888018</v>
      </c>
      <c r="C29" s="83">
        <v>13.555935658723872</v>
      </c>
      <c r="D29" s="83">
        <v>17.323919716487417</v>
      </c>
      <c r="E29" s="83">
        <v>18.426052560465241</v>
      </c>
      <c r="F29" s="83">
        <v>17.592090001270044</v>
      </c>
      <c r="G29" s="83">
        <v>17.533777970626435</v>
      </c>
      <c r="H29" s="83">
        <v>22.332619656223176</v>
      </c>
      <c r="I29" s="83">
        <v>15.809268264683777</v>
      </c>
      <c r="J29" s="83">
        <v>12.80121572145352</v>
      </c>
      <c r="K29" s="83">
        <v>9.7876502745482732</v>
      </c>
      <c r="L29" s="83">
        <v>9.1665909049746954</v>
      </c>
      <c r="M29" s="83">
        <v>12.949071606557251</v>
      </c>
      <c r="N29" s="83">
        <v>12.058492920398642</v>
      </c>
      <c r="O29" s="83">
        <v>6.1399284107418044</v>
      </c>
      <c r="P29" s="83">
        <v>2.1716125708453298</v>
      </c>
      <c r="Q29" s="83">
        <v>8.8426400090332979</v>
      </c>
    </row>
    <row r="30" spans="1:17" x14ac:dyDescent="0.25">
      <c r="A30" s="154" t="s">
        <v>125</v>
      </c>
      <c r="B30" s="83">
        <v>33.442976900285316</v>
      </c>
      <c r="C30" s="83">
        <v>25.769255596557226</v>
      </c>
      <c r="D30" s="83">
        <v>24.637100140909986</v>
      </c>
      <c r="E30" s="83">
        <v>43.167114128893488</v>
      </c>
      <c r="F30" s="83">
        <v>30.111686636417883</v>
      </c>
      <c r="G30" s="83">
        <v>36.777275494348643</v>
      </c>
      <c r="H30" s="83">
        <v>34.00304766604431</v>
      </c>
      <c r="I30" s="83">
        <v>26.009771748557284</v>
      </c>
      <c r="J30" s="83">
        <v>19.173415147313243</v>
      </c>
      <c r="K30" s="83">
        <v>32.624044430563764</v>
      </c>
      <c r="L30" s="83">
        <v>17.390470065754563</v>
      </c>
      <c r="M30" s="83">
        <v>29.332617876853366</v>
      </c>
      <c r="N30" s="83">
        <v>28.737023758039648</v>
      </c>
      <c r="O30" s="83">
        <v>1.75595299770655</v>
      </c>
      <c r="P30" s="83">
        <v>0.29372082223115337</v>
      </c>
      <c r="Q30" s="83">
        <v>3.5009282445729735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2.6561024744550998</v>
      </c>
      <c r="C32" s="83">
        <v>3.9670107212389354</v>
      </c>
      <c r="D32" s="83">
        <v>2.3925156456120513</v>
      </c>
      <c r="E32" s="83">
        <v>2.0135165829968624</v>
      </c>
      <c r="F32" s="83">
        <v>3.8838793117500785</v>
      </c>
      <c r="G32" s="83">
        <v>2.0477940822588963</v>
      </c>
      <c r="H32" s="83">
        <v>1.8317525741060436E-2</v>
      </c>
      <c r="I32" s="83">
        <v>1.9188974259159359</v>
      </c>
      <c r="J32" s="83">
        <v>3.0533184396276472</v>
      </c>
      <c r="K32" s="83">
        <v>1.4465022284635216</v>
      </c>
      <c r="L32" s="83">
        <v>0.78028012531026225</v>
      </c>
      <c r="M32" s="83">
        <v>8.8518625287711785</v>
      </c>
      <c r="N32" s="83">
        <v>5.9545758139303491</v>
      </c>
      <c r="O32" s="83">
        <v>0.75770791251730785</v>
      </c>
      <c r="P32" s="83">
        <v>2.2676269775921253E-3</v>
      </c>
      <c r="Q32" s="83">
        <v>0.86345864985040155</v>
      </c>
    </row>
    <row r="33" spans="1:17" x14ac:dyDescent="0.25">
      <c r="A33" s="152" t="s">
        <v>296</v>
      </c>
      <c r="B33" s="264">
        <v>21.843927092809142</v>
      </c>
      <c r="C33" s="264">
        <v>19.957090846490182</v>
      </c>
      <c r="D33" s="264">
        <v>20.44635054314557</v>
      </c>
      <c r="E33" s="264">
        <v>0</v>
      </c>
      <c r="F33" s="264">
        <v>10.128712897429246</v>
      </c>
      <c r="G33" s="264">
        <v>11.370770942548109</v>
      </c>
      <c r="H33" s="264">
        <v>11.368529307201143</v>
      </c>
      <c r="I33" s="264">
        <v>20.162568570311517</v>
      </c>
      <c r="J33" s="264">
        <v>16.147387626367991</v>
      </c>
      <c r="K33" s="264">
        <v>20.2180064908998</v>
      </c>
      <c r="L33" s="264">
        <v>78.594239884787029</v>
      </c>
      <c r="M33" s="264">
        <v>53.337951535324635</v>
      </c>
      <c r="N33" s="264">
        <v>51.191805608906122</v>
      </c>
      <c r="O33" s="264">
        <v>74.616443468114426</v>
      </c>
      <c r="P33" s="264">
        <v>88.305874393950106</v>
      </c>
      <c r="Q33" s="264">
        <v>70.734271089621458</v>
      </c>
    </row>
    <row r="34" spans="1:17" x14ac:dyDescent="0.25">
      <c r="A34" s="156" t="s">
        <v>292</v>
      </c>
      <c r="B34" s="204">
        <v>48.868386505558078</v>
      </c>
      <c r="C34" s="204">
        <v>37.184245165502915</v>
      </c>
      <c r="D34" s="204">
        <v>42.61194329806024</v>
      </c>
      <c r="E34" s="204">
        <v>53.811598699311318</v>
      </c>
      <c r="F34" s="204">
        <v>60.004128907689619</v>
      </c>
      <c r="G34" s="204">
        <v>46.405185152482296</v>
      </c>
      <c r="H34" s="204">
        <v>37.328129684063128</v>
      </c>
      <c r="I34" s="204">
        <v>46.126022497755031</v>
      </c>
      <c r="J34" s="204">
        <v>27.553235436587102</v>
      </c>
      <c r="K34" s="204">
        <v>20.405407894717655</v>
      </c>
      <c r="L34" s="204">
        <v>39.344277314561907</v>
      </c>
      <c r="M34" s="204">
        <v>32.103195311184436</v>
      </c>
      <c r="N34" s="204">
        <v>20.736747729035699</v>
      </c>
      <c r="O34" s="204">
        <v>14.465287454747056</v>
      </c>
      <c r="P34" s="204">
        <v>15.640195691646113</v>
      </c>
      <c r="Q34" s="204">
        <v>21.256139397457673</v>
      </c>
    </row>
    <row r="35" spans="1:17" x14ac:dyDescent="0.25">
      <c r="A35" s="88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7.1054273576010011E-15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3.5527136788005009E-15</v>
      </c>
      <c r="O37" s="87">
        <v>0</v>
      </c>
      <c r="P37" s="87">
        <v>0</v>
      </c>
      <c r="Q37" s="87">
        <v>0</v>
      </c>
    </row>
    <row r="38" spans="1:17" x14ac:dyDescent="0.25">
      <c r="A38" s="88" t="s">
        <v>125</v>
      </c>
      <c r="B38" s="87">
        <v>20.056305016084004</v>
      </c>
      <c r="C38" s="87">
        <v>13.03781455779888</v>
      </c>
      <c r="D38" s="87">
        <v>20.751365319979634</v>
      </c>
      <c r="E38" s="87">
        <v>30.543711798990984</v>
      </c>
      <c r="F38" s="87">
        <v>38.828001396375207</v>
      </c>
      <c r="G38" s="87">
        <v>30.519777456298993</v>
      </c>
      <c r="H38" s="87">
        <v>27.165984442915327</v>
      </c>
      <c r="I38" s="87">
        <v>32.034230569004123</v>
      </c>
      <c r="J38" s="87">
        <v>16.798175938677655</v>
      </c>
      <c r="K38" s="87">
        <v>14.22371452023391</v>
      </c>
      <c r="L38" s="87">
        <v>28.489436449278237</v>
      </c>
      <c r="M38" s="87">
        <v>18.930019133141457</v>
      </c>
      <c r="N38" s="87">
        <v>14.520466342636327</v>
      </c>
      <c r="O38" s="87">
        <v>7.4559519358522577</v>
      </c>
      <c r="P38" s="87">
        <v>7.9693997568867108</v>
      </c>
      <c r="Q38" s="87">
        <v>12.952031651963514</v>
      </c>
    </row>
    <row r="39" spans="1:17" x14ac:dyDescent="0.25">
      <c r="A39" s="88" t="s">
        <v>29</v>
      </c>
      <c r="B39" s="87">
        <v>25.795031862823549</v>
      </c>
      <c r="C39" s="87">
        <v>20.99737</v>
      </c>
      <c r="D39" s="87">
        <v>17.200660000000003</v>
      </c>
      <c r="E39" s="87">
        <v>17.193550000000002</v>
      </c>
      <c r="F39" s="87">
        <v>13.40072</v>
      </c>
      <c r="G39" s="87">
        <v>12.420032026034722</v>
      </c>
      <c r="H39" s="87">
        <v>8.6003299999999996</v>
      </c>
      <c r="I39" s="87">
        <v>9.5953999999999997</v>
      </c>
      <c r="J39" s="87">
        <v>6.6986600000000003</v>
      </c>
      <c r="K39" s="87">
        <v>4.8014399999999995</v>
      </c>
      <c r="L39" s="87">
        <v>5.7326528344261396</v>
      </c>
      <c r="M39" s="87">
        <v>5.7323032060872983</v>
      </c>
      <c r="N39" s="87">
        <v>1.9106778776876663</v>
      </c>
      <c r="O39" s="87">
        <v>0.95531784130242281</v>
      </c>
      <c r="P39" s="87">
        <v>0.95537267959893257</v>
      </c>
      <c r="Q39" s="87">
        <v>0.95538783561176788</v>
      </c>
    </row>
    <row r="40" spans="1:17" x14ac:dyDescent="0.25">
      <c r="A40" s="88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88" t="s">
        <v>26</v>
      </c>
      <c r="B41" s="87">
        <v>2.7082321645612462</v>
      </c>
      <c r="C41" s="87">
        <v>2.842330607704032</v>
      </c>
      <c r="D41" s="87">
        <v>3.4619179780805966</v>
      </c>
      <c r="E41" s="87">
        <v>2.8748669003203307</v>
      </c>
      <c r="F41" s="87">
        <v>7.5753475113144111</v>
      </c>
      <c r="G41" s="87">
        <v>3.3220669005990424</v>
      </c>
      <c r="H41" s="87">
        <v>1.5618152411478015</v>
      </c>
      <c r="I41" s="87">
        <v>4.4963919287509118</v>
      </c>
      <c r="J41" s="87">
        <v>3.8564394979094465</v>
      </c>
      <c r="K41" s="87">
        <v>1.3802533744837422</v>
      </c>
      <c r="L41" s="87">
        <v>5.1221880308575285</v>
      </c>
      <c r="M41" s="87">
        <v>7.4408729719556792</v>
      </c>
      <c r="N41" s="87">
        <v>4.3056035087117026</v>
      </c>
      <c r="O41" s="87">
        <v>6.0540176775923751</v>
      </c>
      <c r="P41" s="87">
        <v>6.7154232551604709</v>
      </c>
      <c r="Q41" s="87">
        <v>7.3487199098823899</v>
      </c>
    </row>
    <row r="42" spans="1:17" x14ac:dyDescent="0.25">
      <c r="A42" s="88" t="s">
        <v>25</v>
      </c>
      <c r="B42" s="87">
        <v>0.30881746208926975</v>
      </c>
      <c r="C42" s="87">
        <v>0.30673</v>
      </c>
      <c r="D42" s="87">
        <v>0.19802000000000006</v>
      </c>
      <c r="E42" s="87">
        <v>0.19856000000000004</v>
      </c>
      <c r="F42" s="87">
        <v>0.20005999999999999</v>
      </c>
      <c r="G42" s="87">
        <v>0.14330876954954125</v>
      </c>
      <c r="H42" s="87">
        <v>0</v>
      </c>
      <c r="I42" s="87">
        <v>0</v>
      </c>
      <c r="J42" s="87">
        <v>0.19996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88" t="s">
        <v>86</v>
      </c>
      <c r="B43" s="87">
        <v>0</v>
      </c>
      <c r="C43" s="87">
        <v>0</v>
      </c>
      <c r="D43" s="87">
        <v>0.9999800000000002</v>
      </c>
      <c r="E43" s="87">
        <v>3.0009100000000011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88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6" t="s">
        <v>291</v>
      </c>
      <c r="B45" s="204">
        <v>33.230004153810029</v>
      </c>
      <c r="C45" s="204">
        <v>30.359660555044901</v>
      </c>
      <c r="D45" s="204">
        <v>31.103945302154411</v>
      </c>
      <c r="E45" s="204">
        <v>35.331207970730681</v>
      </c>
      <c r="F45" s="204">
        <v>34.423857046496281</v>
      </c>
      <c r="G45" s="204">
        <v>32.510216875095402</v>
      </c>
      <c r="H45" s="204">
        <v>32.506806794500648</v>
      </c>
      <c r="I45" s="204">
        <v>30.672242884544882</v>
      </c>
      <c r="J45" s="204">
        <v>24.564161728685953</v>
      </c>
      <c r="K45" s="204">
        <v>30.756577643748173</v>
      </c>
      <c r="L45" s="204">
        <v>50.847158870796747</v>
      </c>
      <c r="M45" s="204">
        <v>50.146321702803093</v>
      </c>
      <c r="N45" s="204">
        <v>47.012111088611896</v>
      </c>
      <c r="O45" s="204">
        <v>39.969615738758442</v>
      </c>
      <c r="P45" s="204">
        <v>41.171268198722004</v>
      </c>
      <c r="Q45" s="204">
        <v>40.291823036677513</v>
      </c>
    </row>
    <row r="46" spans="1:17" x14ac:dyDescent="0.25">
      <c r="A46" s="72" t="s">
        <v>290</v>
      </c>
      <c r="B46" s="306">
        <v>10.945620971299888</v>
      </c>
      <c r="C46" s="306">
        <v>17.463143833577867</v>
      </c>
      <c r="D46" s="306">
        <v>13.375158245817651</v>
      </c>
      <c r="E46" s="306">
        <v>19.784575648003909</v>
      </c>
      <c r="F46" s="306">
        <v>11.958813776003659</v>
      </c>
      <c r="G46" s="306">
        <v>12.113205222689409</v>
      </c>
      <c r="H46" s="306">
        <v>21.184122546038004</v>
      </c>
      <c r="I46" s="306">
        <v>9.0840146944257132</v>
      </c>
      <c r="J46" s="306">
        <v>16.662255675047575</v>
      </c>
      <c r="K46" s="306">
        <v>34.956431864029</v>
      </c>
      <c r="L46" s="306">
        <v>52.180608652872195</v>
      </c>
      <c r="M46" s="306">
        <v>58.160183753861077</v>
      </c>
      <c r="N46" s="306">
        <v>63.885052230465661</v>
      </c>
      <c r="O46" s="306">
        <v>57.480020875018099</v>
      </c>
      <c r="P46" s="306">
        <v>53.468087066053457</v>
      </c>
      <c r="Q46" s="306">
        <v>51.26914206856182</v>
      </c>
    </row>
    <row r="48" spans="1:17" ht="12.75" x14ac:dyDescent="0.25">
      <c r="A48" s="98" t="str">
        <f>FBT_fec!$A$81</f>
        <v>Market shares of energy uses (%)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6</v>
      </c>
      <c r="B50" s="77">
        <f t="shared" ref="B50:Q50" si="0">SUM(B$51:B$55,B$57:B$58,B$60:B$61,B$63:B$67)</f>
        <v>0.99999999999999989</v>
      </c>
      <c r="C50" s="77">
        <f t="shared" si="0"/>
        <v>1.0000000000000002</v>
      </c>
      <c r="D50" s="77">
        <f t="shared" si="0"/>
        <v>1</v>
      </c>
      <c r="E50" s="77">
        <f t="shared" si="0"/>
        <v>0.99999999999999989</v>
      </c>
      <c r="F50" s="77">
        <f t="shared" si="0"/>
        <v>0.99999999999999989</v>
      </c>
      <c r="G50" s="77">
        <f t="shared" si="0"/>
        <v>0.99999999999999989</v>
      </c>
      <c r="H50" s="77">
        <f t="shared" si="0"/>
        <v>1.0000000000000002</v>
      </c>
      <c r="I50" s="77">
        <f t="shared" si="0"/>
        <v>1</v>
      </c>
      <c r="J50" s="77">
        <f t="shared" si="0"/>
        <v>1.0000000000000002</v>
      </c>
      <c r="K50" s="77">
        <f t="shared" si="0"/>
        <v>0.99999999999999989</v>
      </c>
      <c r="L50" s="77">
        <f t="shared" si="0"/>
        <v>1</v>
      </c>
      <c r="M50" s="77">
        <f t="shared" si="0"/>
        <v>0.99999999999999989</v>
      </c>
      <c r="N50" s="77">
        <f t="shared" si="0"/>
        <v>1.0000000000000002</v>
      </c>
      <c r="O50" s="77">
        <f t="shared" si="0"/>
        <v>0.99999999999999978</v>
      </c>
      <c r="P50" s="77">
        <f t="shared" si="0"/>
        <v>1</v>
      </c>
      <c r="Q50" s="77">
        <f t="shared" si="0"/>
        <v>1</v>
      </c>
    </row>
    <row r="51" spans="1:17" x14ac:dyDescent="0.25">
      <c r="A51" s="132" t="s">
        <v>83</v>
      </c>
      <c r="B51" s="203">
        <f t="shared" ref="B51:Q51" si="1">IF(B$6=0,0,B$6/B$5)</f>
        <v>2.9372392984801227E-2</v>
      </c>
      <c r="C51" s="203">
        <f t="shared" si="1"/>
        <v>2.9372392984801234E-2</v>
      </c>
      <c r="D51" s="203">
        <f t="shared" si="1"/>
        <v>2.9372392984801227E-2</v>
      </c>
      <c r="E51" s="203">
        <f t="shared" si="1"/>
        <v>2.9372392984801224E-2</v>
      </c>
      <c r="F51" s="203">
        <f t="shared" si="1"/>
        <v>2.9372392984801224E-2</v>
      </c>
      <c r="G51" s="203">
        <f t="shared" si="1"/>
        <v>2.937239298480122E-2</v>
      </c>
      <c r="H51" s="203">
        <f t="shared" si="1"/>
        <v>2.9372392984801231E-2</v>
      </c>
      <c r="I51" s="203">
        <f t="shared" si="1"/>
        <v>2.9372392984801227E-2</v>
      </c>
      <c r="J51" s="203">
        <f t="shared" si="1"/>
        <v>2.9372392984801234E-2</v>
      </c>
      <c r="K51" s="203">
        <f t="shared" si="1"/>
        <v>2.9372392984801227E-2</v>
      </c>
      <c r="L51" s="203">
        <f t="shared" si="1"/>
        <v>2.9372392984801224E-2</v>
      </c>
      <c r="M51" s="203">
        <f t="shared" si="1"/>
        <v>2.9372392984801227E-2</v>
      </c>
      <c r="N51" s="203">
        <f t="shared" si="1"/>
        <v>2.9372392984801231E-2</v>
      </c>
      <c r="O51" s="203">
        <f t="shared" si="1"/>
        <v>2.937239298480122E-2</v>
      </c>
      <c r="P51" s="203">
        <f t="shared" si="1"/>
        <v>2.9372392984801227E-2</v>
      </c>
      <c r="Q51" s="203">
        <f t="shared" si="1"/>
        <v>2.9372392984801227E-2</v>
      </c>
    </row>
    <row r="52" spans="1:17" x14ac:dyDescent="0.25">
      <c r="A52" s="76" t="s">
        <v>82</v>
      </c>
      <c r="B52" s="202">
        <f t="shared" ref="B52:Q52" si="2">IF(B$7=0,0,B$7/B$5)</f>
        <v>3.9946454459329671E-2</v>
      </c>
      <c r="C52" s="202">
        <f t="shared" si="2"/>
        <v>3.9946454459329678E-2</v>
      </c>
      <c r="D52" s="202">
        <f t="shared" si="2"/>
        <v>3.9946454459329671E-2</v>
      </c>
      <c r="E52" s="202">
        <f t="shared" si="2"/>
        <v>3.9946454459329664E-2</v>
      </c>
      <c r="F52" s="202">
        <f t="shared" si="2"/>
        <v>3.9946454459329671E-2</v>
      </c>
      <c r="G52" s="202">
        <f t="shared" si="2"/>
        <v>3.9946454459329664E-2</v>
      </c>
      <c r="H52" s="202">
        <f t="shared" si="2"/>
        <v>3.9946454459329678E-2</v>
      </c>
      <c r="I52" s="202">
        <f t="shared" si="2"/>
        <v>3.9946454459329671E-2</v>
      </c>
      <c r="J52" s="202">
        <f t="shared" si="2"/>
        <v>3.9946454459329685E-2</v>
      </c>
      <c r="K52" s="202">
        <f t="shared" si="2"/>
        <v>3.9946454459329671E-2</v>
      </c>
      <c r="L52" s="202">
        <f t="shared" si="2"/>
        <v>3.9946454459329678E-2</v>
      </c>
      <c r="M52" s="202">
        <f t="shared" si="2"/>
        <v>3.9946454459329671E-2</v>
      </c>
      <c r="N52" s="202">
        <f t="shared" si="2"/>
        <v>3.9946454459329678E-2</v>
      </c>
      <c r="O52" s="202">
        <f t="shared" si="2"/>
        <v>3.9946454459329664E-2</v>
      </c>
      <c r="P52" s="202">
        <f t="shared" si="2"/>
        <v>3.9946454459329671E-2</v>
      </c>
      <c r="Q52" s="202">
        <f t="shared" si="2"/>
        <v>3.9946454459329671E-2</v>
      </c>
    </row>
    <row r="53" spans="1:17" x14ac:dyDescent="0.25">
      <c r="A53" s="76" t="s">
        <v>81</v>
      </c>
      <c r="B53" s="202">
        <f t="shared" ref="B53:Q53" si="3">IF(B$8=0,0,B$8/B$5)</f>
        <v>4.934562021446607E-2</v>
      </c>
      <c r="C53" s="202">
        <f t="shared" si="3"/>
        <v>4.9345620214466077E-2</v>
      </c>
      <c r="D53" s="202">
        <f t="shared" si="3"/>
        <v>4.934562021446607E-2</v>
      </c>
      <c r="E53" s="202">
        <f t="shared" si="3"/>
        <v>4.9345620214466063E-2</v>
      </c>
      <c r="F53" s="202">
        <f t="shared" si="3"/>
        <v>4.934562021446607E-2</v>
      </c>
      <c r="G53" s="202">
        <f t="shared" si="3"/>
        <v>4.9345620214466056E-2</v>
      </c>
      <c r="H53" s="202">
        <f t="shared" si="3"/>
        <v>4.9345620214466084E-2</v>
      </c>
      <c r="I53" s="202">
        <f t="shared" si="3"/>
        <v>4.934562021446607E-2</v>
      </c>
      <c r="J53" s="202">
        <f t="shared" si="3"/>
        <v>4.9345620214466077E-2</v>
      </c>
      <c r="K53" s="202">
        <f t="shared" si="3"/>
        <v>4.934562021446607E-2</v>
      </c>
      <c r="L53" s="202">
        <f t="shared" si="3"/>
        <v>4.934562021446607E-2</v>
      </c>
      <c r="M53" s="202">
        <f t="shared" si="3"/>
        <v>4.934562021446607E-2</v>
      </c>
      <c r="N53" s="202">
        <f t="shared" si="3"/>
        <v>4.9345620214466077E-2</v>
      </c>
      <c r="O53" s="202">
        <f t="shared" si="3"/>
        <v>4.9345620214466056E-2</v>
      </c>
      <c r="P53" s="202">
        <f t="shared" si="3"/>
        <v>4.934562021446607E-2</v>
      </c>
      <c r="Q53" s="202">
        <f t="shared" si="3"/>
        <v>4.934562021446607E-2</v>
      </c>
    </row>
    <row r="54" spans="1:17" x14ac:dyDescent="0.25">
      <c r="A54" s="76" t="s">
        <v>80</v>
      </c>
      <c r="B54" s="202">
        <f t="shared" ref="B54:Q54" si="4">IF(B$9=0,0,B$9/B$5)</f>
        <v>3.0547288704193272E-2</v>
      </c>
      <c r="C54" s="202">
        <f t="shared" si="4"/>
        <v>3.0547288704193282E-2</v>
      </c>
      <c r="D54" s="202">
        <f t="shared" si="4"/>
        <v>3.0547288704193272E-2</v>
      </c>
      <c r="E54" s="202">
        <f t="shared" si="4"/>
        <v>3.0547288704193268E-2</v>
      </c>
      <c r="F54" s="202">
        <f t="shared" si="4"/>
        <v>3.0547288704193275E-2</v>
      </c>
      <c r="G54" s="202">
        <f t="shared" si="4"/>
        <v>3.0547288704193272E-2</v>
      </c>
      <c r="H54" s="202">
        <f t="shared" si="4"/>
        <v>3.0547288704193279E-2</v>
      </c>
      <c r="I54" s="202">
        <f t="shared" si="4"/>
        <v>3.0547288704193275E-2</v>
      </c>
      <c r="J54" s="202">
        <f t="shared" si="4"/>
        <v>3.0547288704193282E-2</v>
      </c>
      <c r="K54" s="202">
        <f t="shared" si="4"/>
        <v>3.0547288704193275E-2</v>
      </c>
      <c r="L54" s="202">
        <f t="shared" si="4"/>
        <v>3.0547288704193275E-2</v>
      </c>
      <c r="M54" s="202">
        <f t="shared" si="4"/>
        <v>3.0547288704193275E-2</v>
      </c>
      <c r="N54" s="202">
        <f t="shared" si="4"/>
        <v>3.0547288704193279E-2</v>
      </c>
      <c r="O54" s="202">
        <f t="shared" si="4"/>
        <v>3.0547288704193268E-2</v>
      </c>
      <c r="P54" s="202">
        <f t="shared" si="4"/>
        <v>3.0547288704193275E-2</v>
      </c>
      <c r="Q54" s="202">
        <f t="shared" si="4"/>
        <v>3.0547288704193275E-2</v>
      </c>
    </row>
    <row r="55" spans="1:17" x14ac:dyDescent="0.25">
      <c r="A55" s="129" t="s">
        <v>79</v>
      </c>
      <c r="B55" s="201">
        <f t="shared" ref="B55:Q55" si="5">IF(B$10=0,0,B$10/B$5)</f>
        <v>3.172218442358532E-2</v>
      </c>
      <c r="C55" s="201">
        <f t="shared" si="5"/>
        <v>3.1722184423585327E-2</v>
      </c>
      <c r="D55" s="201">
        <f t="shared" si="5"/>
        <v>3.172218442358532E-2</v>
      </c>
      <c r="E55" s="201">
        <f t="shared" si="5"/>
        <v>3.1722184423585313E-2</v>
      </c>
      <c r="F55" s="201">
        <f t="shared" si="5"/>
        <v>3.1722184423585327E-2</v>
      </c>
      <c r="G55" s="201">
        <f t="shared" si="5"/>
        <v>3.1722184423585313E-2</v>
      </c>
      <c r="H55" s="201">
        <f t="shared" si="5"/>
        <v>3.1722184423585327E-2</v>
      </c>
      <c r="I55" s="201">
        <f t="shared" si="5"/>
        <v>3.172218442358532E-2</v>
      </c>
      <c r="J55" s="201">
        <f t="shared" si="5"/>
        <v>3.1722184423585334E-2</v>
      </c>
      <c r="K55" s="201">
        <f t="shared" si="5"/>
        <v>3.172218442358532E-2</v>
      </c>
      <c r="L55" s="201">
        <f t="shared" si="5"/>
        <v>3.172218442358532E-2</v>
      </c>
      <c r="M55" s="201">
        <f t="shared" si="5"/>
        <v>3.172218442358532E-2</v>
      </c>
      <c r="N55" s="201">
        <f t="shared" si="5"/>
        <v>3.1722184423585327E-2</v>
      </c>
      <c r="O55" s="201">
        <f t="shared" si="5"/>
        <v>3.172218442358532E-2</v>
      </c>
      <c r="P55" s="201">
        <f t="shared" si="5"/>
        <v>3.172218442358532E-2</v>
      </c>
      <c r="Q55" s="201">
        <f t="shared" si="5"/>
        <v>3.172218442358532E-2</v>
      </c>
    </row>
    <row r="56" spans="1:17" x14ac:dyDescent="0.25">
      <c r="A56" s="127" t="s">
        <v>295</v>
      </c>
      <c r="B56" s="200">
        <f t="shared" ref="B56:Q56" si="6">IF(B$15=0,0,B$15/B$5)</f>
        <v>0.16942855834797199</v>
      </c>
      <c r="C56" s="200">
        <f t="shared" si="6"/>
        <v>0.16942855834797205</v>
      </c>
      <c r="D56" s="200">
        <f t="shared" si="6"/>
        <v>0.16942855834797196</v>
      </c>
      <c r="E56" s="200">
        <f t="shared" si="6"/>
        <v>0.16942855834797196</v>
      </c>
      <c r="F56" s="200">
        <f t="shared" si="6"/>
        <v>0.16942855834797199</v>
      </c>
      <c r="G56" s="200">
        <f t="shared" si="6"/>
        <v>0.16942855834797194</v>
      </c>
      <c r="H56" s="200">
        <f t="shared" si="6"/>
        <v>0.16942855834797202</v>
      </c>
      <c r="I56" s="200">
        <f t="shared" si="6"/>
        <v>0.16942855834797202</v>
      </c>
      <c r="J56" s="200">
        <f t="shared" si="6"/>
        <v>0.16942855834797202</v>
      </c>
      <c r="K56" s="200">
        <f t="shared" si="6"/>
        <v>0.16942855834797202</v>
      </c>
      <c r="L56" s="200">
        <f t="shared" si="6"/>
        <v>0.16942855834797199</v>
      </c>
      <c r="M56" s="200">
        <f t="shared" si="6"/>
        <v>0.16942855834797199</v>
      </c>
      <c r="N56" s="200">
        <f t="shared" si="6"/>
        <v>0.16942855834797202</v>
      </c>
      <c r="O56" s="200">
        <f t="shared" si="6"/>
        <v>0.16942855834797196</v>
      </c>
      <c r="P56" s="200">
        <f t="shared" si="6"/>
        <v>0.16942855834797199</v>
      </c>
      <c r="Q56" s="200">
        <f t="shared" si="6"/>
        <v>0.16942855834797199</v>
      </c>
    </row>
    <row r="57" spans="1:17" x14ac:dyDescent="0.25">
      <c r="A57" s="142" t="s">
        <v>301</v>
      </c>
      <c r="B57" s="199">
        <f t="shared" ref="B57:Q57" si="7">IF(B$16=0,0,B$16/B$5)</f>
        <v>7.6242851256587377E-2</v>
      </c>
      <c r="C57" s="199">
        <f t="shared" si="7"/>
        <v>7.6242851256587404E-2</v>
      </c>
      <c r="D57" s="199">
        <f t="shared" si="7"/>
        <v>7.6242851256587377E-2</v>
      </c>
      <c r="E57" s="199">
        <f t="shared" si="7"/>
        <v>9.0299787605222212E-2</v>
      </c>
      <c r="F57" s="199">
        <f t="shared" si="7"/>
        <v>7.6242851256587391E-2</v>
      </c>
      <c r="G57" s="199">
        <f t="shared" si="7"/>
        <v>7.6242851256587363E-2</v>
      </c>
      <c r="H57" s="199">
        <f t="shared" si="7"/>
        <v>7.6242851256587391E-2</v>
      </c>
      <c r="I57" s="199">
        <f t="shared" si="7"/>
        <v>7.6242851256587404E-2</v>
      </c>
      <c r="J57" s="199">
        <f t="shared" si="7"/>
        <v>7.6242851256587404E-2</v>
      </c>
      <c r="K57" s="199">
        <f t="shared" si="7"/>
        <v>7.6242851256587404E-2</v>
      </c>
      <c r="L57" s="199">
        <f t="shared" si="7"/>
        <v>4.2357139586992984E-2</v>
      </c>
      <c r="M57" s="199">
        <f t="shared" si="7"/>
        <v>4.2357139586993005E-2</v>
      </c>
      <c r="N57" s="199">
        <f t="shared" si="7"/>
        <v>4.2357139586992998E-2</v>
      </c>
      <c r="O57" s="199">
        <f t="shared" si="7"/>
        <v>4.2357139586992991E-2</v>
      </c>
      <c r="P57" s="199">
        <f t="shared" si="7"/>
        <v>4.2357139586992984E-2</v>
      </c>
      <c r="Q57" s="199">
        <f t="shared" si="7"/>
        <v>4.2357139586992977E-2</v>
      </c>
    </row>
    <row r="58" spans="1:17" x14ac:dyDescent="0.25">
      <c r="A58" s="142" t="s">
        <v>300</v>
      </c>
      <c r="B58" s="199">
        <f t="shared" ref="B58:Q58" si="8">IF(B$22=0,0,B$22/B$5)</f>
        <v>9.3185707091384601E-2</v>
      </c>
      <c r="C58" s="199">
        <f t="shared" si="8"/>
        <v>9.3185707091384629E-2</v>
      </c>
      <c r="D58" s="199">
        <f t="shared" si="8"/>
        <v>9.3185707091384601E-2</v>
      </c>
      <c r="E58" s="199">
        <f t="shared" si="8"/>
        <v>7.9128770742749766E-2</v>
      </c>
      <c r="F58" s="199">
        <f t="shared" si="8"/>
        <v>9.3185707091384601E-2</v>
      </c>
      <c r="G58" s="199">
        <f t="shared" si="8"/>
        <v>9.3185707091384587E-2</v>
      </c>
      <c r="H58" s="199">
        <f t="shared" si="8"/>
        <v>9.3185707091384629E-2</v>
      </c>
      <c r="I58" s="199">
        <f t="shared" si="8"/>
        <v>9.3185707091384601E-2</v>
      </c>
      <c r="J58" s="199">
        <f t="shared" si="8"/>
        <v>9.3185707091384629E-2</v>
      </c>
      <c r="K58" s="199">
        <f t="shared" si="8"/>
        <v>9.3185707091384615E-2</v>
      </c>
      <c r="L58" s="199">
        <f t="shared" si="8"/>
        <v>0.12707141876097899</v>
      </c>
      <c r="M58" s="199">
        <f t="shared" si="8"/>
        <v>0.12707141876097899</v>
      </c>
      <c r="N58" s="199">
        <f t="shared" si="8"/>
        <v>0.12707141876097902</v>
      </c>
      <c r="O58" s="199">
        <f t="shared" si="8"/>
        <v>0.12707141876097897</v>
      </c>
      <c r="P58" s="199">
        <f t="shared" si="8"/>
        <v>0.12707141876097899</v>
      </c>
      <c r="Q58" s="199">
        <f t="shared" si="8"/>
        <v>0.12707141876097899</v>
      </c>
    </row>
    <row r="59" spans="1:17" x14ac:dyDescent="0.25">
      <c r="A59" s="127" t="s">
        <v>294</v>
      </c>
      <c r="B59" s="200">
        <f t="shared" ref="B59:Q59" si="9">IF(B$23=0,0,B$23/B$5)</f>
        <v>8.2293871197586382E-2</v>
      </c>
      <c r="C59" s="200">
        <f t="shared" si="9"/>
        <v>8.2293871197586396E-2</v>
      </c>
      <c r="D59" s="200">
        <f t="shared" si="9"/>
        <v>8.2293871197586382E-2</v>
      </c>
      <c r="E59" s="200">
        <f t="shared" si="9"/>
        <v>8.2293871197586382E-2</v>
      </c>
      <c r="F59" s="200">
        <f t="shared" si="9"/>
        <v>8.2293871197586382E-2</v>
      </c>
      <c r="G59" s="200">
        <f t="shared" si="9"/>
        <v>8.2293871197586382E-2</v>
      </c>
      <c r="H59" s="200">
        <f t="shared" si="9"/>
        <v>8.229387119758641E-2</v>
      </c>
      <c r="I59" s="200">
        <f t="shared" si="9"/>
        <v>8.2293871197586396E-2</v>
      </c>
      <c r="J59" s="200">
        <f t="shared" si="9"/>
        <v>8.2293871197586424E-2</v>
      </c>
      <c r="K59" s="200">
        <f t="shared" si="9"/>
        <v>8.2293871197586396E-2</v>
      </c>
      <c r="L59" s="200">
        <f t="shared" si="9"/>
        <v>8.229387119758641E-2</v>
      </c>
      <c r="M59" s="200">
        <f t="shared" si="9"/>
        <v>8.2293871197586396E-2</v>
      </c>
      <c r="N59" s="200">
        <f t="shared" si="9"/>
        <v>8.229387119758641E-2</v>
      </c>
      <c r="O59" s="200">
        <f t="shared" si="9"/>
        <v>8.2293871197586368E-2</v>
      </c>
      <c r="P59" s="200">
        <f t="shared" si="9"/>
        <v>8.2293871197586382E-2</v>
      </c>
      <c r="Q59" s="200">
        <f t="shared" si="9"/>
        <v>8.2293871197586396E-2</v>
      </c>
    </row>
    <row r="60" spans="1:17" x14ac:dyDescent="0.25">
      <c r="A60" s="142" t="s">
        <v>299</v>
      </c>
      <c r="B60" s="199">
        <f t="shared" ref="B60:Q60" si="10">IF(B$24=0,0,B$24/B$5)</f>
        <v>4.11469355987932E-3</v>
      </c>
      <c r="C60" s="199">
        <f t="shared" si="10"/>
        <v>4.1146935598793209E-3</v>
      </c>
      <c r="D60" s="199">
        <f t="shared" si="10"/>
        <v>4.11469355987932E-3</v>
      </c>
      <c r="E60" s="199">
        <f t="shared" si="10"/>
        <v>4.1146935598793191E-3</v>
      </c>
      <c r="F60" s="199">
        <f t="shared" si="10"/>
        <v>4.11469355987932E-3</v>
      </c>
      <c r="G60" s="199">
        <f t="shared" si="10"/>
        <v>4.1146935598793191E-3</v>
      </c>
      <c r="H60" s="199">
        <f t="shared" si="10"/>
        <v>4.1146935598793209E-3</v>
      </c>
      <c r="I60" s="199">
        <f t="shared" si="10"/>
        <v>4.11469355987932E-3</v>
      </c>
      <c r="J60" s="199">
        <f t="shared" si="10"/>
        <v>4.1146935598793209E-3</v>
      </c>
      <c r="K60" s="199">
        <f t="shared" si="10"/>
        <v>4.11469355987932E-3</v>
      </c>
      <c r="L60" s="199">
        <f t="shared" si="10"/>
        <v>4.11469355987932E-3</v>
      </c>
      <c r="M60" s="199">
        <f t="shared" si="10"/>
        <v>4.11469355987932E-3</v>
      </c>
      <c r="N60" s="199">
        <f t="shared" si="10"/>
        <v>4.1146935598793209E-3</v>
      </c>
      <c r="O60" s="199">
        <f t="shared" si="10"/>
        <v>4.1146935598793191E-3</v>
      </c>
      <c r="P60" s="199">
        <f t="shared" si="10"/>
        <v>4.11469355987932E-3</v>
      </c>
      <c r="Q60" s="199">
        <f t="shared" si="10"/>
        <v>4.11469355987932E-3</v>
      </c>
    </row>
    <row r="61" spans="1:17" x14ac:dyDescent="0.25">
      <c r="A61" s="142" t="s">
        <v>298</v>
      </c>
      <c r="B61" s="199">
        <f t="shared" ref="B61:Q61" si="11">IF(B$25=0,0,B$25/B$5)</f>
        <v>7.817917763770707E-2</v>
      </c>
      <c r="C61" s="199">
        <f t="shared" si="11"/>
        <v>7.8179177637707084E-2</v>
      </c>
      <c r="D61" s="199">
        <f t="shared" si="11"/>
        <v>7.817917763770707E-2</v>
      </c>
      <c r="E61" s="199">
        <f t="shared" si="11"/>
        <v>7.8179177637707056E-2</v>
      </c>
      <c r="F61" s="199">
        <f t="shared" si="11"/>
        <v>7.817917763770707E-2</v>
      </c>
      <c r="G61" s="199">
        <f t="shared" si="11"/>
        <v>7.8179177637707056E-2</v>
      </c>
      <c r="H61" s="199">
        <f t="shared" si="11"/>
        <v>7.8179177637707084E-2</v>
      </c>
      <c r="I61" s="199">
        <f t="shared" si="11"/>
        <v>7.817917763770707E-2</v>
      </c>
      <c r="J61" s="199">
        <f t="shared" si="11"/>
        <v>7.8179177637707098E-2</v>
      </c>
      <c r="K61" s="199">
        <f t="shared" si="11"/>
        <v>7.817917763770707E-2</v>
      </c>
      <c r="L61" s="199">
        <f t="shared" si="11"/>
        <v>7.8179177637707084E-2</v>
      </c>
      <c r="M61" s="199">
        <f t="shared" si="11"/>
        <v>7.817917763770707E-2</v>
      </c>
      <c r="N61" s="199">
        <f t="shared" si="11"/>
        <v>7.8179177637707084E-2</v>
      </c>
      <c r="O61" s="199">
        <f t="shared" si="11"/>
        <v>7.8179177637707056E-2</v>
      </c>
      <c r="P61" s="199">
        <f t="shared" si="11"/>
        <v>7.817917763770707E-2</v>
      </c>
      <c r="Q61" s="199">
        <f t="shared" si="11"/>
        <v>7.817917763770707E-2</v>
      </c>
    </row>
    <row r="62" spans="1:17" x14ac:dyDescent="0.25">
      <c r="A62" s="127" t="s">
        <v>293</v>
      </c>
      <c r="B62" s="200">
        <f t="shared" ref="B62:Q62" si="12">IF(B$26=0,0,B$26/B$5)</f>
        <v>0.24204079763996006</v>
      </c>
      <c r="C62" s="200">
        <f t="shared" si="12"/>
        <v>0.24204079763996003</v>
      </c>
      <c r="D62" s="200">
        <f t="shared" si="12"/>
        <v>0.24204079763995998</v>
      </c>
      <c r="E62" s="200">
        <f t="shared" si="12"/>
        <v>0.20915780565071718</v>
      </c>
      <c r="F62" s="200">
        <f t="shared" si="12"/>
        <v>0.20829106915652559</v>
      </c>
      <c r="G62" s="200">
        <f t="shared" si="12"/>
        <v>0.24204079763995992</v>
      </c>
      <c r="H62" s="200">
        <f t="shared" si="12"/>
        <v>0.24204079763996006</v>
      </c>
      <c r="I62" s="200">
        <f t="shared" si="12"/>
        <v>0.24204079763996</v>
      </c>
      <c r="J62" s="200">
        <f t="shared" si="12"/>
        <v>0.24204079763996003</v>
      </c>
      <c r="K62" s="200">
        <f t="shared" si="12"/>
        <v>0.24204079763996</v>
      </c>
      <c r="L62" s="200">
        <f t="shared" si="12"/>
        <v>0.24204079763995998</v>
      </c>
      <c r="M62" s="200">
        <f t="shared" si="12"/>
        <v>0.24204079763995995</v>
      </c>
      <c r="N62" s="200">
        <f t="shared" si="12"/>
        <v>0.24204079763995995</v>
      </c>
      <c r="O62" s="200">
        <f t="shared" si="12"/>
        <v>0.24204079763995998</v>
      </c>
      <c r="P62" s="200">
        <f t="shared" si="12"/>
        <v>0.25615010103892438</v>
      </c>
      <c r="Q62" s="200">
        <f t="shared" si="12"/>
        <v>0.24204079763995995</v>
      </c>
    </row>
    <row r="63" spans="1:17" x14ac:dyDescent="0.25">
      <c r="A63" s="142" t="s">
        <v>297</v>
      </c>
      <c r="B63" s="199">
        <f t="shared" ref="B63:Q63" si="13">IF(B$27=0,0,B$27/B$5)</f>
        <v>0.16566950601817737</v>
      </c>
      <c r="C63" s="199">
        <f t="shared" si="13"/>
        <v>0.16566950601817754</v>
      </c>
      <c r="D63" s="199">
        <f t="shared" si="13"/>
        <v>0.16566950601817743</v>
      </c>
      <c r="E63" s="199">
        <f t="shared" si="13"/>
        <v>0.20915780565071718</v>
      </c>
      <c r="F63" s="199">
        <f t="shared" si="13"/>
        <v>0.17410693813903594</v>
      </c>
      <c r="G63" s="199">
        <f t="shared" si="13"/>
        <v>0.20140583571217602</v>
      </c>
      <c r="H63" s="199">
        <f t="shared" si="13"/>
        <v>0.2014095845813032</v>
      </c>
      <c r="I63" s="199">
        <f t="shared" si="13"/>
        <v>0.16566950601817748</v>
      </c>
      <c r="J63" s="199">
        <f t="shared" si="13"/>
        <v>0.16566950601817729</v>
      </c>
      <c r="K63" s="199">
        <f t="shared" si="13"/>
        <v>0.16566950601817734</v>
      </c>
      <c r="L63" s="199">
        <f t="shared" si="13"/>
        <v>6.2462504410641106E-2</v>
      </c>
      <c r="M63" s="199">
        <f t="shared" si="13"/>
        <v>0.11846680955984255</v>
      </c>
      <c r="N63" s="199">
        <f t="shared" si="13"/>
        <v>0.11553206437651767</v>
      </c>
      <c r="O63" s="199">
        <f t="shared" si="13"/>
        <v>2.515336660189043E-2</v>
      </c>
      <c r="P63" s="199">
        <f t="shared" si="13"/>
        <v>6.9632262919074057E-3</v>
      </c>
      <c r="Q63" s="199">
        <f t="shared" si="13"/>
        <v>3.8081842937771351E-2</v>
      </c>
    </row>
    <row r="64" spans="1:17" x14ac:dyDescent="0.25">
      <c r="A64" s="142" t="s">
        <v>296</v>
      </c>
      <c r="B64" s="199">
        <f t="shared" ref="B64:Q64" si="14">IF(B$33=0,0,B$33/B$5)</f>
        <v>7.6371291621782675E-2</v>
      </c>
      <c r="C64" s="199">
        <f t="shared" si="14"/>
        <v>7.6371291621782508E-2</v>
      </c>
      <c r="D64" s="199">
        <f t="shared" si="14"/>
        <v>7.6371291621782536E-2</v>
      </c>
      <c r="E64" s="199">
        <f t="shared" si="14"/>
        <v>0</v>
      </c>
      <c r="F64" s="199">
        <f t="shared" si="14"/>
        <v>3.4184131017489669E-2</v>
      </c>
      <c r="G64" s="199">
        <f t="shared" si="14"/>
        <v>4.0634961927783896E-2</v>
      </c>
      <c r="H64" s="199">
        <f t="shared" si="14"/>
        <v>4.0631213058656815E-2</v>
      </c>
      <c r="I64" s="199">
        <f t="shared" si="14"/>
        <v>7.6371291621782536E-2</v>
      </c>
      <c r="J64" s="199">
        <f t="shared" si="14"/>
        <v>7.6371291621782758E-2</v>
      </c>
      <c r="K64" s="199">
        <f t="shared" si="14"/>
        <v>7.6371291621782647E-2</v>
      </c>
      <c r="L64" s="199">
        <f t="shared" si="14"/>
        <v>0.17957829322931887</v>
      </c>
      <c r="M64" s="199">
        <f t="shared" si="14"/>
        <v>0.12357398808011738</v>
      </c>
      <c r="N64" s="199">
        <f t="shared" si="14"/>
        <v>0.12650873326344231</v>
      </c>
      <c r="O64" s="199">
        <f t="shared" si="14"/>
        <v>0.21688743103806951</v>
      </c>
      <c r="P64" s="199">
        <f t="shared" si="14"/>
        <v>0.24918687474701701</v>
      </c>
      <c r="Q64" s="199">
        <f t="shared" si="14"/>
        <v>0.20395895470218858</v>
      </c>
    </row>
    <row r="65" spans="1:17" x14ac:dyDescent="0.25">
      <c r="A65" s="127" t="s">
        <v>292</v>
      </c>
      <c r="B65" s="200">
        <f t="shared" ref="B65:Q65" si="15">IF(B$34=0,0,B$34/B$5)</f>
        <v>0.17085489166142467</v>
      </c>
      <c r="C65" s="200">
        <f t="shared" si="15"/>
        <v>0.14229573103185586</v>
      </c>
      <c r="D65" s="200">
        <f t="shared" si="15"/>
        <v>0.15916430373820434</v>
      </c>
      <c r="E65" s="200">
        <f t="shared" si="15"/>
        <v>0.17694863689578014</v>
      </c>
      <c r="F65" s="200">
        <f t="shared" si="15"/>
        <v>0.2025123058519519</v>
      </c>
      <c r="G65" s="200">
        <f t="shared" si="15"/>
        <v>0.16583509961201581</v>
      </c>
      <c r="H65" s="200">
        <f t="shared" si="15"/>
        <v>0.13341102875229682</v>
      </c>
      <c r="I65" s="200">
        <f t="shared" si="15"/>
        <v>0.17471503708689062</v>
      </c>
      <c r="J65" s="200">
        <f t="shared" si="15"/>
        <v>0.13031681825826982</v>
      </c>
      <c r="K65" s="200">
        <f t="shared" si="15"/>
        <v>7.70791797742445E-2</v>
      </c>
      <c r="L65" s="200">
        <f t="shared" si="15"/>
        <v>8.9896895483019171E-2</v>
      </c>
      <c r="M65" s="200">
        <f t="shared" si="15"/>
        <v>7.4377057245826994E-2</v>
      </c>
      <c r="N65" s="200">
        <f t="shared" si="15"/>
        <v>5.1246086282751978E-2</v>
      </c>
      <c r="O65" s="200">
        <f t="shared" si="15"/>
        <v>4.2046215143287713E-2</v>
      </c>
      <c r="P65" s="200">
        <f t="shared" si="15"/>
        <v>4.4134453246522223E-2</v>
      </c>
      <c r="Q65" s="200">
        <f t="shared" si="15"/>
        <v>6.1291081476141596E-2</v>
      </c>
    </row>
    <row r="66" spans="1:17" x14ac:dyDescent="0.25">
      <c r="A66" s="127" t="s">
        <v>291</v>
      </c>
      <c r="B66" s="200">
        <f t="shared" ref="B66:Q66" si="16">IF(B$45=0,0,B$45/B$5)</f>
        <v>0.11617958286718079</v>
      </c>
      <c r="C66" s="200">
        <f t="shared" si="16"/>
        <v>0.1161795828671808</v>
      </c>
      <c r="D66" s="200">
        <f t="shared" si="16"/>
        <v>0.11617958286718079</v>
      </c>
      <c r="E66" s="200">
        <f t="shared" si="16"/>
        <v>0.11617958286718078</v>
      </c>
      <c r="F66" s="200">
        <f t="shared" si="16"/>
        <v>0.11617958286718079</v>
      </c>
      <c r="G66" s="200">
        <f t="shared" si="16"/>
        <v>0.11617958286718078</v>
      </c>
      <c r="H66" s="200">
        <f t="shared" si="16"/>
        <v>0.1161795828671808</v>
      </c>
      <c r="I66" s="200">
        <f t="shared" si="16"/>
        <v>0.11617958286718079</v>
      </c>
      <c r="J66" s="200">
        <f t="shared" si="16"/>
        <v>0.11617958286718083</v>
      </c>
      <c r="K66" s="200">
        <f t="shared" si="16"/>
        <v>0.11617958286718079</v>
      </c>
      <c r="L66" s="200">
        <f t="shared" si="16"/>
        <v>0.11617958286718079</v>
      </c>
      <c r="M66" s="200">
        <f t="shared" si="16"/>
        <v>0.11617958286718079</v>
      </c>
      <c r="N66" s="200">
        <f t="shared" si="16"/>
        <v>0.1161795828671808</v>
      </c>
      <c r="O66" s="200">
        <f t="shared" si="16"/>
        <v>0.11617958286718078</v>
      </c>
      <c r="P66" s="200">
        <f t="shared" si="16"/>
        <v>0.11617958286718079</v>
      </c>
      <c r="Q66" s="200">
        <f t="shared" si="16"/>
        <v>0.1161795828671808</v>
      </c>
    </row>
    <row r="67" spans="1:17" x14ac:dyDescent="0.25">
      <c r="A67" s="72" t="s">
        <v>290</v>
      </c>
      <c r="B67" s="71">
        <f t="shared" ref="B67:Q67" si="17">IF(B$46=0,0,B$46/B$5)</f>
        <v>3.8268357499500458E-2</v>
      </c>
      <c r="C67" s="71">
        <f t="shared" si="17"/>
        <v>6.6827518129069438E-2</v>
      </c>
      <c r="D67" s="71">
        <f t="shared" si="17"/>
        <v>4.9958945422720898E-2</v>
      </c>
      <c r="E67" s="71">
        <f t="shared" si="17"/>
        <v>6.505760425438803E-2</v>
      </c>
      <c r="F67" s="71">
        <f t="shared" si="17"/>
        <v>4.0360671792407779E-2</v>
      </c>
      <c r="G67" s="71">
        <f t="shared" si="17"/>
        <v>4.3288149548909499E-2</v>
      </c>
      <c r="H67" s="71">
        <f t="shared" si="17"/>
        <v>7.5712220408628503E-2</v>
      </c>
      <c r="I67" s="71">
        <f t="shared" si="17"/>
        <v>3.4408212074034633E-2</v>
      </c>
      <c r="J67" s="71">
        <f t="shared" si="17"/>
        <v>7.8806430902655489E-2</v>
      </c>
      <c r="K67" s="71">
        <f t="shared" si="17"/>
        <v>0.1320440693866807</v>
      </c>
      <c r="L67" s="71">
        <f t="shared" si="17"/>
        <v>0.11922635367790616</v>
      </c>
      <c r="M67" s="71">
        <f t="shared" si="17"/>
        <v>0.13474619191509832</v>
      </c>
      <c r="N67" s="71">
        <f t="shared" si="17"/>
        <v>0.15787716287817335</v>
      </c>
      <c r="O67" s="71">
        <f t="shared" si="17"/>
        <v>0.16707703401763757</v>
      </c>
      <c r="P67" s="71">
        <f t="shared" si="17"/>
        <v>0.15087949251543867</v>
      </c>
      <c r="Q67" s="71">
        <f t="shared" si="17"/>
        <v>0.14783216768478374</v>
      </c>
    </row>
    <row r="69" spans="1:17" ht="12.75" x14ac:dyDescent="0.25">
      <c r="A69" s="98" t="str">
        <f>FBT_fec!$A$110</f>
        <v>Energy intensity (toe/physical output index)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6</v>
      </c>
      <c r="B71" s="253">
        <f t="shared" ref="B71:Q71" si="18">SUM(B$72:B$82)</f>
        <v>35.378807700035907</v>
      </c>
      <c r="C71" s="253">
        <f t="shared" si="18"/>
        <v>35.45528554328412</v>
      </c>
      <c r="D71" s="253">
        <f t="shared" si="18"/>
        <v>35.340581121568185</v>
      </c>
      <c r="E71" s="253">
        <f t="shared" si="18"/>
        <v>35.811020791510828</v>
      </c>
      <c r="F71" s="253">
        <f t="shared" si="18"/>
        <v>35.046985551295379</v>
      </c>
      <c r="G71" s="253">
        <f t="shared" si="18"/>
        <v>35.556228590033946</v>
      </c>
      <c r="H71" s="253">
        <f t="shared" si="18"/>
        <v>34.720955675289531</v>
      </c>
      <c r="I71" s="253">
        <f t="shared" si="18"/>
        <v>34.166000780504362</v>
      </c>
      <c r="J71" s="253">
        <f t="shared" si="18"/>
        <v>34.330250706688545</v>
      </c>
      <c r="K71" s="253">
        <f t="shared" si="18"/>
        <v>34.595260138775167</v>
      </c>
      <c r="L71" s="253">
        <f t="shared" si="18"/>
        <v>30.388960448951984</v>
      </c>
      <c r="M71" s="253">
        <f t="shared" si="18"/>
        <v>30.006200448938866</v>
      </c>
      <c r="N71" s="253">
        <f t="shared" si="18"/>
        <v>30.078113770951582</v>
      </c>
      <c r="O71" s="253">
        <f t="shared" si="18"/>
        <v>29.427829173871434</v>
      </c>
      <c r="P71" s="253">
        <f t="shared" si="18"/>
        <v>29.300000256477144</v>
      </c>
      <c r="Q71" s="253">
        <f t="shared" si="18"/>
        <v>28.809589717827116</v>
      </c>
    </row>
    <row r="72" spans="1:17" x14ac:dyDescent="0.25">
      <c r="A72" s="132" t="s">
        <v>83</v>
      </c>
      <c r="B72" s="282">
        <f>IF(B$6=0,0,B$6/MAE!B$5*1000)</f>
        <v>1.0391602430991664</v>
      </c>
      <c r="C72" s="282">
        <f>IF(C$6=0,0,C$6/MAE!C$5*1000)</f>
        <v>1.0414065803656831</v>
      </c>
      <c r="D72" s="282">
        <f>IF(D$6=0,0,D$6/MAE!D$5*1000)</f>
        <v>1.0380374370139482</v>
      </c>
      <c r="E72" s="282">
        <f>IF(E$6=0,0,E$6/MAE!E$5*1000)</f>
        <v>1.0518553758751432</v>
      </c>
      <c r="F72" s="282">
        <f>IF(F$6=0,0,F$6/MAE!F$5*1000)</f>
        <v>1.0294138325452984</v>
      </c>
      <c r="G72" s="282">
        <f>IF(G$6=0,0,G$6/MAE!G$5*1000)</f>
        <v>1.0443715192039018</v>
      </c>
      <c r="H72" s="282">
        <f>IF(H$6=0,0,H$6/MAE!H$5*1000)</f>
        <v>1.0198375549024683</v>
      </c>
      <c r="I72" s="282">
        <f>IF(I$6=0,0,I$6/MAE!I$5*1000)</f>
        <v>1.0035372016439996</v>
      </c>
      <c r="J72" s="282">
        <f>IF(J$6=0,0,J$6/MAE!J$5*1000)</f>
        <v>1.0083616150236059</v>
      </c>
      <c r="K72" s="282">
        <f>IF(K$6=0,0,K$6/MAE!K$5*1000)</f>
        <v>1.0161455762075333</v>
      </c>
      <c r="L72" s="282">
        <f>IF(L$6=0,0,L$6/MAE!L$5*1000)</f>
        <v>0.89259648870619901</v>
      </c>
      <c r="M72" s="282">
        <f>IF(M$6=0,0,M$6/MAE!M$5*1000)</f>
        <v>0.88135391156695142</v>
      </c>
      <c r="N72" s="282">
        <f>IF(N$6=0,0,N$6/MAE!N$5*1000)</f>
        <v>0.88346617792195148</v>
      </c>
      <c r="O72" s="282">
        <f>IF(O$6=0,0,O$6/MAE!O$5*1000)</f>
        <v>0.86436576318455005</v>
      </c>
      <c r="P72" s="282">
        <f>IF(P$6=0,0,P$6/MAE!P$5*1000)</f>
        <v>0.86061112198802325</v>
      </c>
      <c r="Q72" s="282">
        <f>IF(Q$6=0,0,Q$6/MAE!Q$5*1000)</f>
        <v>0.84620659092290662</v>
      </c>
    </row>
    <row r="73" spans="1:17" x14ac:dyDescent="0.25">
      <c r="A73" s="76" t="s">
        <v>82</v>
      </c>
      <c r="B73" s="281">
        <f>IF(B$7=0,0,B$7/MAE!B$5*1000)</f>
        <v>1.4132579306148665</v>
      </c>
      <c r="C73" s="281">
        <f>IF(C$7=0,0,C$7/MAE!C$5*1000)</f>
        <v>1.416312949297329</v>
      </c>
      <c r="D73" s="281">
        <f>IF(D$7=0,0,D$7/MAE!D$5*1000)</f>
        <v>1.4117309143389698</v>
      </c>
      <c r="E73" s="281">
        <f>IF(E$7=0,0,E$7/MAE!E$5*1000)</f>
        <v>1.4305233111901949</v>
      </c>
      <c r="F73" s="281">
        <f>IF(F$7=0,0,F$7/MAE!F$5*1000)</f>
        <v>1.4000028122616062</v>
      </c>
      <c r="G73" s="281">
        <f>IF(G$7=0,0,G$7/MAE!G$5*1000)</f>
        <v>1.4203452661173066</v>
      </c>
      <c r="H73" s="281">
        <f>IF(H$7=0,0,H$7/MAE!H$5*1000)</f>
        <v>1.3869790746673571</v>
      </c>
      <c r="I73" s="281">
        <f>IF(I$7=0,0,I$7/MAE!I$5*1000)</f>
        <v>1.3648105942358395</v>
      </c>
      <c r="J73" s="281">
        <f>IF(J$7=0,0,J$7/MAE!J$5*1000)</f>
        <v>1.3713717964321044</v>
      </c>
      <c r="K73" s="281">
        <f>IF(K$7=0,0,K$7/MAE!K$5*1000)</f>
        <v>1.3819579836422453</v>
      </c>
      <c r="L73" s="281">
        <f>IF(L$7=0,0,L$7/MAE!L$5*1000)</f>
        <v>1.213931224640431</v>
      </c>
      <c r="M73" s="281">
        <f>IF(M$7=0,0,M$7/MAE!M$5*1000)</f>
        <v>1.1986413197310539</v>
      </c>
      <c r="N73" s="281">
        <f>IF(N$7=0,0,N$7/MAE!N$5*1000)</f>
        <v>1.2015140019738542</v>
      </c>
      <c r="O73" s="281">
        <f>IF(O$7=0,0,O$7/MAE!O$5*1000)</f>
        <v>1.1755374379309882</v>
      </c>
      <c r="P73" s="281">
        <f>IF(P$7=0,0,P$7/MAE!P$5*1000)</f>
        <v>1.1704311259037117</v>
      </c>
      <c r="Q73" s="281">
        <f>IF(Q$7=0,0,Q$7/MAE!Q$5*1000)</f>
        <v>1.1508409636551531</v>
      </c>
    </row>
    <row r="74" spans="1:17" x14ac:dyDescent="0.25">
      <c r="A74" s="76" t="s">
        <v>81</v>
      </c>
      <c r="B74" s="281">
        <f>IF(B$8=0,0,B$8/MAE!B$5*1000)</f>
        <v>1.7457892084065998</v>
      </c>
      <c r="C74" s="281">
        <f>IF(C$8=0,0,C$8/MAE!C$5*1000)</f>
        <v>1.7495630550143479</v>
      </c>
      <c r="D74" s="281">
        <f>IF(D$8=0,0,D$8/MAE!D$5*1000)</f>
        <v>1.7439028941834331</v>
      </c>
      <c r="E74" s="281">
        <f>IF(E$8=0,0,E$8/MAE!E$5*1000)</f>
        <v>1.7671170314702411</v>
      </c>
      <c r="F74" s="281">
        <f>IF(F$8=0,0,F$8/MAE!F$5*1000)</f>
        <v>1.7294152386761019</v>
      </c>
      <c r="G74" s="281">
        <f>IF(G$8=0,0,G$8/MAE!G$5*1000)</f>
        <v>1.7545441522625553</v>
      </c>
      <c r="H74" s="281">
        <f>IF(H$8=0,0,H$8/MAE!H$5*1000)</f>
        <v>1.7133270922361472</v>
      </c>
      <c r="I74" s="281">
        <f>IF(I$8=0,0,I$8/MAE!I$5*1000)</f>
        <v>1.6859424987619196</v>
      </c>
      <c r="J74" s="281">
        <f>IF(J$8=0,0,J$8/MAE!J$5*1000)</f>
        <v>1.6940475132396584</v>
      </c>
      <c r="K74" s="281">
        <f>IF(K$8=0,0,K$8/MAE!K$5*1000)</f>
        <v>1.7071245680286562</v>
      </c>
      <c r="L74" s="281">
        <f>IF(L$8=0,0,L$8/MAE!L$5*1000)</f>
        <v>1.4995621010264146</v>
      </c>
      <c r="M74" s="281">
        <f>IF(M$8=0,0,M$8/MAE!M$5*1000)</f>
        <v>1.4806745714324785</v>
      </c>
      <c r="N74" s="281">
        <f>IF(N$8=0,0,N$8/MAE!N$5*1000)</f>
        <v>1.4842231789088787</v>
      </c>
      <c r="O74" s="281">
        <f>IF(O$8=0,0,O$8/MAE!O$5*1000)</f>
        <v>1.4521344821500444</v>
      </c>
      <c r="P74" s="281">
        <f>IF(P$8=0,0,P$8/MAE!P$5*1000)</f>
        <v>1.4458266849398795</v>
      </c>
      <c r="Q74" s="281">
        <f>IF(Q$8=0,0,Q$8/MAE!Q$5*1000)</f>
        <v>1.4216270727504834</v>
      </c>
    </row>
    <row r="75" spans="1:17" x14ac:dyDescent="0.25">
      <c r="A75" s="76" t="s">
        <v>80</v>
      </c>
      <c r="B75" s="281">
        <f>IF(B$9=0,0,B$9/MAE!B$5*1000)</f>
        <v>1.080726652823133</v>
      </c>
      <c r="C75" s="281">
        <f>IF(C$9=0,0,C$9/MAE!C$5*1000)</f>
        <v>1.0830628435803102</v>
      </c>
      <c r="D75" s="281">
        <f>IF(D$9=0,0,D$9/MAE!D$5*1000)</f>
        <v>1.079558934494506</v>
      </c>
      <c r="E75" s="281">
        <f>IF(E$9=0,0,E$9/MAE!E$5*1000)</f>
        <v>1.093929590910149</v>
      </c>
      <c r="F75" s="281">
        <f>IF(F$9=0,0,F$9/MAE!F$5*1000)</f>
        <v>1.0705903858471104</v>
      </c>
      <c r="G75" s="281">
        <f>IF(G$9=0,0,G$9/MAE!G$5*1000)</f>
        <v>1.0861463799720581</v>
      </c>
      <c r="H75" s="281">
        <f>IF(H$9=0,0,H$9/MAE!H$5*1000)</f>
        <v>1.0606310570985671</v>
      </c>
      <c r="I75" s="281">
        <f>IF(I$9=0,0,I$9/MAE!I$5*1000)</f>
        <v>1.0436786897097594</v>
      </c>
      <c r="J75" s="281">
        <f>IF(J$9=0,0,J$9/MAE!J$5*1000)</f>
        <v>1.0486960796245501</v>
      </c>
      <c r="K75" s="281">
        <f>IF(K$9=0,0,K$9/MAE!K$5*1000)</f>
        <v>1.0567913992558347</v>
      </c>
      <c r="L75" s="281">
        <f>IF(L$9=0,0,L$9/MAE!L$5*1000)</f>
        <v>0.92830034825444696</v>
      </c>
      <c r="M75" s="281">
        <f>IF(M$9=0,0,M$9/MAE!M$5*1000)</f>
        <v>0.91660806802962946</v>
      </c>
      <c r="N75" s="281">
        <f>IF(N$9=0,0,N$9/MAE!N$5*1000)</f>
        <v>0.91880482503882954</v>
      </c>
      <c r="O75" s="281">
        <f>IF(O$9=0,0,O$9/MAE!O$5*1000)</f>
        <v>0.89894039371193202</v>
      </c>
      <c r="P75" s="281">
        <f>IF(P$9=0,0,P$9/MAE!P$5*1000)</f>
        <v>0.89503556686754415</v>
      </c>
      <c r="Q75" s="281">
        <f>IF(Q$9=0,0,Q$9/MAE!Q$5*1000)</f>
        <v>0.88005485455982291</v>
      </c>
    </row>
    <row r="76" spans="1:17" x14ac:dyDescent="0.25">
      <c r="A76" s="129" t="s">
        <v>79</v>
      </c>
      <c r="B76" s="280">
        <f>IF(B$10=0,0,B$10/MAE!B$5*1000)</f>
        <v>1.1222930625470995</v>
      </c>
      <c r="C76" s="280">
        <f>IF(C$10=0,0,C$10/MAE!C$5*1000)</f>
        <v>1.1247191067949374</v>
      </c>
      <c r="D76" s="280">
        <f>IF(D$10=0,0,D$10/MAE!D$5*1000)</f>
        <v>1.1210804319750638</v>
      </c>
      <c r="E76" s="280">
        <f>IF(E$10=0,0,E$10/MAE!E$5*1000)</f>
        <v>1.1360038059451545</v>
      </c>
      <c r="F76" s="280">
        <f>IF(F$10=0,0,F$10/MAE!F$5*1000)</f>
        <v>1.1117669391489224</v>
      </c>
      <c r="G76" s="280">
        <f>IF(G$10=0,0,G$10/MAE!G$5*1000)</f>
        <v>1.1279212407402139</v>
      </c>
      <c r="H76" s="280">
        <f>IF(H$10=0,0,H$10/MAE!H$5*1000)</f>
        <v>1.1014245592946657</v>
      </c>
      <c r="I76" s="280">
        <f>IF(I$10=0,0,I$10/MAE!I$5*1000)</f>
        <v>1.0838201777755194</v>
      </c>
      <c r="J76" s="280">
        <f>IF(J$10=0,0,J$10/MAE!J$5*1000)</f>
        <v>1.0890305442254944</v>
      </c>
      <c r="K76" s="280">
        <f>IF(K$10=0,0,K$10/MAE!K$5*1000)</f>
        <v>1.0974372223041358</v>
      </c>
      <c r="L76" s="280">
        <f>IF(L$10=0,0,L$10/MAE!L$5*1000)</f>
        <v>0.9640042078026948</v>
      </c>
      <c r="M76" s="280">
        <f>IF(M$10=0,0,M$10/MAE!M$5*1000)</f>
        <v>0.9518622244923074</v>
      </c>
      <c r="N76" s="280">
        <f>IF(N$10=0,0,N$10/MAE!N$5*1000)</f>
        <v>0.95414347215570738</v>
      </c>
      <c r="O76" s="280">
        <f>IF(O$10=0,0,O$10/MAE!O$5*1000)</f>
        <v>0.9335150242393141</v>
      </c>
      <c r="P76" s="280">
        <f>IF(P$10=0,0,P$10/MAE!P$5*1000)</f>
        <v>0.92946001174706516</v>
      </c>
      <c r="Q76" s="280">
        <f>IF(Q$10=0,0,Q$10/MAE!Q$5*1000)</f>
        <v>0.91390311819673897</v>
      </c>
    </row>
    <row r="77" spans="1:17" x14ac:dyDescent="0.25">
      <c r="A77" s="127" t="s">
        <v>295</v>
      </c>
      <c r="B77" s="305">
        <f>IF(B$15=0,0,B$15/MAE!B$5*1000)</f>
        <v>5.9941803846872146</v>
      </c>
      <c r="C77" s="305">
        <f>IF(C$15=0,0,C$15/MAE!C$5*1000)</f>
        <v>6.0071379154143223</v>
      </c>
      <c r="D77" s="305">
        <f>IF(D$15=0,0,D$15/MAE!D$5*1000)</f>
        <v>5.9877037106068522</v>
      </c>
      <c r="E77" s="305">
        <f>IF(E$15=0,0,E$15/MAE!E$5*1000)</f>
        <v>6.0674096256749293</v>
      </c>
      <c r="F77" s="305">
        <f>IF(F$15=0,0,F$15/MAE!F$5*1000)</f>
        <v>5.9379602363981814</v>
      </c>
      <c r="G77" s="305">
        <f>IF(G$15=0,0,G$15/MAE!G$5*1000)</f>
        <v>6.0242405503003953</v>
      </c>
      <c r="H77" s="305">
        <f>IF(H$15=0,0,H$15/MAE!H$5*1000)</f>
        <v>5.8827214645281414</v>
      </c>
      <c r="I77" s="305">
        <f>IF(I$15=0,0,I$15/MAE!I$5*1000)</f>
        <v>5.7886962567565412</v>
      </c>
      <c r="J77" s="305">
        <f>IF(J$15=0,0,J$15/MAE!J$5*1000)</f>
        <v>5.816524884958687</v>
      </c>
      <c r="K77" s="305">
        <f>IF(K$15=0,0,K$15/MAE!K$5*1000)</f>
        <v>5.8614250509857397</v>
      </c>
      <c r="L77" s="305">
        <f>IF(L$15=0,0,L$15/MAE!L$5*1000)</f>
        <v>5.1487577585594737</v>
      </c>
      <c r="M77" s="305">
        <f>IF(M$15=0,0,M$15/MAE!M$5*1000)</f>
        <v>5.0839072835639829</v>
      </c>
      <c r="N77" s="305">
        <f>IF(N$15=0,0,N$15/MAE!N$5*1000)</f>
        <v>5.0960914540386106</v>
      </c>
      <c r="O77" s="305">
        <f>IF(O$15=0,0,O$15/MAE!O$5*1000)</f>
        <v>4.9859146722394279</v>
      </c>
      <c r="P77" s="305">
        <f>IF(P$15=0,0,P$15/MAE!P$5*1000)</f>
        <v>4.9642568030501319</v>
      </c>
      <c r="Q77" s="305">
        <f>IF(Q$15=0,0,Q$15/MAE!Q$5*1000)</f>
        <v>4.8811672524880043</v>
      </c>
    </row>
    <row r="78" spans="1:17" x14ac:dyDescent="0.25">
      <c r="A78" s="127" t="s">
        <v>294</v>
      </c>
      <c r="B78" s="305">
        <f>IF(B$23=0,0,B$23/MAE!B$5*1000)</f>
        <v>2.9114590439909325</v>
      </c>
      <c r="C78" s="305">
        <f>IF(C$23=0,0,C$23/MAE!C$5*1000)</f>
        <v>2.9177527017726703</v>
      </c>
      <c r="D78" s="305">
        <f>IF(D$23=0,0,D$23/MAE!D$5*1000)</f>
        <v>2.9083132308661854</v>
      </c>
      <c r="E78" s="305">
        <f>IF(E$23=0,0,E$23/MAE!E$5*1000)</f>
        <v>2.9470275324706794</v>
      </c>
      <c r="F78" s="305">
        <f>IF(F$23=0,0,F$23/MAE!F$5*1000)</f>
        <v>2.8841521148219735</v>
      </c>
      <c r="G78" s="305">
        <f>IF(G$23=0,0,G$23/MAE!G$5*1000)</f>
        <v>2.9260596958601925</v>
      </c>
      <c r="H78" s="305">
        <f>IF(H$23=0,0,H$23/MAE!H$5*1000)</f>
        <v>2.8573218541993821</v>
      </c>
      <c r="I78" s="305">
        <f>IF(I$23=0,0,I$23/MAE!I$5*1000)</f>
        <v>2.8116524675674621</v>
      </c>
      <c r="J78" s="305">
        <f>IF(J$23=0,0,J$23/MAE!J$5*1000)</f>
        <v>2.8251692298370767</v>
      </c>
      <c r="K78" s="305">
        <f>IF(K$23=0,0,K$23/MAE!K$5*1000)</f>
        <v>2.8469778819073586</v>
      </c>
      <c r="L78" s="305">
        <f>IF(L$23=0,0,L$23/MAE!L$5*1000)</f>
        <v>2.5008251970146018</v>
      </c>
      <c r="M78" s="305">
        <f>IF(M$23=0,0,M$23/MAE!M$5*1000)</f>
        <v>2.4693263948739341</v>
      </c>
      <c r="N78" s="305">
        <f>IF(N$23=0,0,N$23/MAE!N$5*1000)</f>
        <v>2.4752444205330395</v>
      </c>
      <c r="O78" s="305">
        <f>IF(O$23=0,0,O$23/MAE!O$5*1000)</f>
        <v>2.4217299836591506</v>
      </c>
      <c r="P78" s="305">
        <f>IF(P$23=0,0,P$23/MAE!P$5*1000)</f>
        <v>2.4112104471957778</v>
      </c>
      <c r="Q78" s="305">
        <f>IF(Q$23=0,0,Q$23/MAE!Q$5*1000)</f>
        <v>2.3708526654941733</v>
      </c>
    </row>
    <row r="79" spans="1:17" x14ac:dyDescent="0.25">
      <c r="A79" s="127" t="s">
        <v>293</v>
      </c>
      <c r="B79" s="305">
        <f>IF(B$26=0,0,B$26/MAE!B$5*1000)</f>
        <v>8.5631148352674522</v>
      </c>
      <c r="C79" s="305">
        <f>IF(C$26=0,0,C$26/MAE!C$5*1000)</f>
        <v>8.5816255934490311</v>
      </c>
      <c r="D79" s="305">
        <f>IF(D$26=0,0,D$26/MAE!D$5*1000)</f>
        <v>8.5538624437240749</v>
      </c>
      <c r="E79" s="305">
        <f>IF(E$26=0,0,E$26/MAE!E$5*1000)</f>
        <v>7.4901545268646137</v>
      </c>
      <c r="F79" s="305">
        <f>IF(F$26=0,0,F$26/MAE!F$5*1000)</f>
        <v>7.2999740911926212</v>
      </c>
      <c r="G79" s="305">
        <f>IF(G$26=0,0,G$26/MAE!G$5*1000)</f>
        <v>8.6060579290005634</v>
      </c>
      <c r="H79" s="305">
        <f>IF(H$26=0,0,H$26/MAE!H$5*1000)</f>
        <v>8.4038878064687719</v>
      </c>
      <c r="I79" s="305">
        <f>IF(I$26=0,0,I$26/MAE!I$5*1000)</f>
        <v>8.2695660810807716</v>
      </c>
      <c r="J79" s="305">
        <f>IF(J$26=0,0,J$26/MAE!J$5*1000)</f>
        <v>8.3093212642266963</v>
      </c>
      <c r="K79" s="305">
        <f>IF(K$26=0,0,K$26/MAE!K$5*1000)</f>
        <v>8.3734643585510558</v>
      </c>
      <c r="L79" s="305">
        <f>IF(L$26=0,0,L$26/MAE!L$5*1000)</f>
        <v>7.3553682265135327</v>
      </c>
      <c r="M79" s="305">
        <f>IF(M$26=0,0,M$26/MAE!M$5*1000)</f>
        <v>7.2627246908056877</v>
      </c>
      <c r="N79" s="305">
        <f>IF(N$26=0,0,N$26/MAE!N$5*1000)</f>
        <v>7.2801306486265842</v>
      </c>
      <c r="O79" s="305">
        <f>IF(O$26=0,0,O$26/MAE!O$5*1000)</f>
        <v>7.122735246056326</v>
      </c>
      <c r="P79" s="305">
        <f>IF(P$26=0,0,P$26/MAE!P$5*1000)</f>
        <v>7.5051980261371307</v>
      </c>
      <c r="Q79" s="305">
        <f>IF(Q$26=0,0,Q$26/MAE!Q$5*1000)</f>
        <v>6.9730960749828625</v>
      </c>
    </row>
    <row r="80" spans="1:17" x14ac:dyDescent="0.25">
      <c r="A80" s="127" t="s">
        <v>292</v>
      </c>
      <c r="B80" s="305">
        <f>IF(B$34=0,0,B$34/MAE!B$5*1000)</f>
        <v>6.0446423567000123</v>
      </c>
      <c r="C80" s="305">
        <f>IF(C$34=0,0,C$34/MAE!C$5*1000)</f>
        <v>5.0451357753248045</v>
      </c>
      <c r="D80" s="305">
        <f>IF(D$34=0,0,D$34/MAE!D$5*1000)</f>
        <v>5.62495898791793</v>
      </c>
      <c r="E80" s="305">
        <f>IF(E$34=0,0,E$34/MAE!E$5*1000)</f>
        <v>6.3367113149042824</v>
      </c>
      <c r="F80" s="305">
        <f>IF(F$34=0,0,F$34/MAE!F$5*1000)</f>
        <v>7.0974458571528691</v>
      </c>
      <c r="G80" s="305">
        <f>IF(G$34=0,0,G$34/MAE!G$5*1000)</f>
        <v>5.8964707100558851</v>
      </c>
      <c r="H80" s="305">
        <f>IF(H$34=0,0,H$34/MAE!H$5*1000)</f>
        <v>4.6321584159032732</v>
      </c>
      <c r="I80" s="305">
        <f>IF(I$34=0,0,I$34/MAE!I$5*1000)</f>
        <v>5.9693140934765525</v>
      </c>
      <c r="J80" s="305">
        <f>IF(J$34=0,0,J$34/MAE!J$5*1000)</f>
        <v>4.4738090421043699</v>
      </c>
      <c r="K80" s="305">
        <f>IF(K$34=0,0,K$34/MAE!K$5*1000)</f>
        <v>2.6665742755734061</v>
      </c>
      <c r="L80" s="305">
        <f>IF(L$34=0,0,L$34/MAE!L$5*1000)</f>
        <v>2.7318732013170397</v>
      </c>
      <c r="M80" s="305">
        <f>IF(M$34=0,0,M$34/MAE!M$5*1000)</f>
        <v>2.2317728885204855</v>
      </c>
      <c r="N80" s="305">
        <f>IF(N$34=0,0,N$34/MAE!N$5*1000)</f>
        <v>1.5413856135286153</v>
      </c>
      <c r="O80" s="305">
        <f>IF(O$34=0,0,O$34/MAE!O$5*1000)</f>
        <v>1.2373288366445172</v>
      </c>
      <c r="P80" s="305">
        <f>IF(P$34=0,0,P$34/MAE!P$5*1000)</f>
        <v>1.2931394914425796</v>
      </c>
      <c r="Q80" s="305">
        <f>IF(Q$34=0,0,Q$34/MAE!Q$5*1000)</f>
        <v>1.7657709106895525</v>
      </c>
    </row>
    <row r="81" spans="1:17" x14ac:dyDescent="0.25">
      <c r="A81" s="127" t="s">
        <v>291</v>
      </c>
      <c r="B81" s="305">
        <f>IF(B$45=0,0,B$45/MAE!B$5*1000)</f>
        <v>4.1102951209283756</v>
      </c>
      <c r="C81" s="305">
        <f>IF(C$45=0,0,C$45/MAE!C$5*1000)</f>
        <v>4.1191802848555348</v>
      </c>
      <c r="D81" s="305">
        <f>IF(D$45=0,0,D$45/MAE!D$5*1000)</f>
        <v>4.1058539729875561</v>
      </c>
      <c r="E81" s="305">
        <f>IF(E$45=0,0,E$45/MAE!E$5*1000)</f>
        <v>4.1605094576056656</v>
      </c>
      <c r="F81" s="305">
        <f>IF(F$45=0,0,F$45/MAE!F$5*1000)</f>
        <v>4.0717441621016093</v>
      </c>
      <c r="G81" s="305">
        <f>IF(G$45=0,0,G$45/MAE!G$5*1000)</f>
        <v>4.1309078059202715</v>
      </c>
      <c r="H81" s="305">
        <f>IF(H$45=0,0,H$45/MAE!H$5*1000)</f>
        <v>4.0338661471050106</v>
      </c>
      <c r="I81" s="305">
        <f>IF(I$45=0,0,I$45/MAE!I$5*1000)</f>
        <v>3.9693917189187702</v>
      </c>
      <c r="J81" s="305">
        <f>IF(J$45=0,0,J$45/MAE!J$5*1000)</f>
        <v>3.9884742068288142</v>
      </c>
      <c r="K81" s="305">
        <f>IF(K$45=0,0,K$45/MAE!K$5*1000)</f>
        <v>4.0192628921045062</v>
      </c>
      <c r="L81" s="305">
        <f>IF(L$45=0,0,L$45/MAE!L$5*1000)</f>
        <v>3.5305767487264959</v>
      </c>
      <c r="M81" s="305">
        <f>IF(M$45=0,0,M$45/MAE!M$5*1000)</f>
        <v>3.4861078515867305</v>
      </c>
      <c r="N81" s="305">
        <f>IF(N$45=0,0,N$45/MAE!N$5*1000)</f>
        <v>3.4944627113407614</v>
      </c>
      <c r="O81" s="305">
        <f>IF(O$45=0,0,O$45/MAE!O$5*1000)</f>
        <v>3.4189129181070368</v>
      </c>
      <c r="P81" s="305">
        <f>IF(P$45=0,0,P$45/MAE!P$5*1000)</f>
        <v>3.4040618078058045</v>
      </c>
      <c r="Q81" s="305">
        <f>IF(Q$45=0,0,Q$45/MAE!Q$5*1000)</f>
        <v>3.3470861159917749</v>
      </c>
    </row>
    <row r="82" spans="1:17" x14ac:dyDescent="0.25">
      <c r="A82" s="72" t="s">
        <v>290</v>
      </c>
      <c r="B82" s="304">
        <f>IF(B$46=0,0,B$46/MAE!B$5*1000)</f>
        <v>1.3538888609710538</v>
      </c>
      <c r="C82" s="304">
        <f>IF(C$46=0,0,C$46/MAE!C$5*1000)</f>
        <v>2.3693887374151528</v>
      </c>
      <c r="D82" s="304">
        <f>IF(D$46=0,0,D$46/MAE!D$5*1000)</f>
        <v>1.7655781634596657</v>
      </c>
      <c r="E82" s="304">
        <f>IF(E$46=0,0,E$46/MAE!E$5*1000)</f>
        <v>2.3297792185997728</v>
      </c>
      <c r="F82" s="304">
        <f>IF(F$46=0,0,F$46/MAE!F$5*1000)</f>
        <v>1.4145198811490907</v>
      </c>
      <c r="G82" s="304">
        <f>IF(G$46=0,0,G$46/MAE!G$5*1000)</f>
        <v>1.5391633406006011</v>
      </c>
      <c r="H82" s="304">
        <f>IF(H$46=0,0,H$46/MAE!H$5*1000)</f>
        <v>2.6288006488857403</v>
      </c>
      <c r="I82" s="304">
        <f>IF(I$46=0,0,I$46/MAE!I$5*1000)</f>
        <v>1.1755910005772268</v>
      </c>
      <c r="J82" s="304">
        <f>IF(J$46=0,0,J$46/MAE!J$5*1000)</f>
        <v>2.7054445301874899</v>
      </c>
      <c r="K82" s="304">
        <f>IF(K$46=0,0,K$46/MAE!K$5*1000)</f>
        <v>4.5680989302146973</v>
      </c>
      <c r="L82" s="304">
        <f>IF(L$46=0,0,L$46/MAE!L$5*1000)</f>
        <v>3.6231649463906503</v>
      </c>
      <c r="M82" s="304">
        <f>IF(M$46=0,0,M$46/MAE!M$5*1000)</f>
        <v>4.0432212443356255</v>
      </c>
      <c r="N82" s="304">
        <f>IF(N$46=0,0,N$46/MAE!N$5*1000)</f>
        <v>4.7486472668847508</v>
      </c>
      <c r="O82" s="304">
        <f>IF(O$46=0,0,O$46/MAE!O$5*1000)</f>
        <v>4.9167144159481451</v>
      </c>
      <c r="P82" s="304">
        <f>IF(P$46=0,0,P$46/MAE!P$5*1000)</f>
        <v>4.4207691693994944</v>
      </c>
      <c r="Q82" s="304">
        <f>IF(Q$46=0,0,Q$46/MAE!Q$5*1000)</f>
        <v>4.2589840980956399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6" tint="0.59999389629810485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6</v>
      </c>
      <c r="B5" s="96">
        <v>155.59985811078371</v>
      </c>
      <c r="C5" s="96">
        <v>141.85280170226906</v>
      </c>
      <c r="D5" s="96">
        <v>145.80210252258365</v>
      </c>
      <c r="E5" s="96">
        <v>163.44204183733612</v>
      </c>
      <c r="F5" s="96">
        <v>162.7162226268986</v>
      </c>
      <c r="G5" s="96">
        <v>151.46984144648226</v>
      </c>
      <c r="H5" s="96">
        <v>155.09744137623096</v>
      </c>
      <c r="I5" s="96">
        <v>148.72137151494965</v>
      </c>
      <c r="J5" s="96">
        <v>118.53509901697606</v>
      </c>
      <c r="K5" s="96">
        <v>147.2798733276619</v>
      </c>
      <c r="L5" s="96">
        <v>277.18698919234572</v>
      </c>
      <c r="M5" s="96">
        <v>276.85353302460516</v>
      </c>
      <c r="N5" s="96">
        <v>258.92927166850791</v>
      </c>
      <c r="O5" s="96">
        <v>225.00581416235241</v>
      </c>
      <c r="P5" s="96">
        <v>232.78158146497793</v>
      </c>
      <c r="Q5" s="96">
        <v>231.68709175147092</v>
      </c>
    </row>
    <row r="6" spans="1:17" x14ac:dyDescent="0.25">
      <c r="A6" s="76" t="s">
        <v>83</v>
      </c>
      <c r="B6" s="95">
        <v>3.950743929579053</v>
      </c>
      <c r="C6" s="95">
        <v>3.6094862969847705</v>
      </c>
      <c r="D6" s="95">
        <v>3.697974954190792</v>
      </c>
      <c r="E6" s="95">
        <v>4.2005578683942195</v>
      </c>
      <c r="F6" s="95">
        <v>4.0926821323779183</v>
      </c>
      <c r="G6" s="95">
        <v>3.865167797574748</v>
      </c>
      <c r="H6" s="95">
        <v>3.9739837679055237</v>
      </c>
      <c r="I6" s="95">
        <v>3.749706826604021</v>
      </c>
      <c r="J6" s="95">
        <v>3.002988900113023</v>
      </c>
      <c r="K6" s="95">
        <v>3.7600168200236395</v>
      </c>
      <c r="L6" s="95">
        <v>6.8010049958792731</v>
      </c>
      <c r="M6" s="95">
        <v>6.8925942108434928</v>
      </c>
      <c r="N6" s="95">
        <v>6.4617980686464698</v>
      </c>
      <c r="O6" s="95">
        <v>5.4938095695901401</v>
      </c>
      <c r="P6" s="95">
        <v>5.6589762758956956</v>
      </c>
      <c r="Q6" s="95">
        <v>5.6599101217983874</v>
      </c>
    </row>
    <row r="7" spans="1:17" x14ac:dyDescent="0.25">
      <c r="A7" s="76" t="s">
        <v>82</v>
      </c>
      <c r="B7" s="95">
        <v>1.3549311492396428</v>
      </c>
      <c r="C7" s="95">
        <v>1.2378948126509945</v>
      </c>
      <c r="D7" s="95">
        <v>1.2682425244085629</v>
      </c>
      <c r="E7" s="95">
        <v>1.4406063266867872</v>
      </c>
      <c r="F7" s="95">
        <v>1.4036097008408768</v>
      </c>
      <c r="G7" s="95">
        <v>1.325582305338127</v>
      </c>
      <c r="H7" s="95">
        <v>1.362901390139357</v>
      </c>
      <c r="I7" s="95">
        <v>1.2859842780100534</v>
      </c>
      <c r="J7" s="95">
        <v>1.0298929199437028</v>
      </c>
      <c r="K7" s="95">
        <v>1.2895201516282115</v>
      </c>
      <c r="L7" s="95">
        <v>2.3324451493957219</v>
      </c>
      <c r="M7" s="95">
        <v>2.3638562158939371</v>
      </c>
      <c r="N7" s="95">
        <v>2.2161121144185443</v>
      </c>
      <c r="O7" s="95">
        <v>1.8841346962777306</v>
      </c>
      <c r="P7" s="95">
        <v>1.9407796014347589</v>
      </c>
      <c r="Q7" s="95">
        <v>1.9410998694462271</v>
      </c>
    </row>
    <row r="8" spans="1:17" x14ac:dyDescent="0.25">
      <c r="A8" s="76" t="s">
        <v>81</v>
      </c>
      <c r="B8" s="95">
        <v>9.1097679389219692</v>
      </c>
      <c r="C8" s="95">
        <v>8.3228837733741781</v>
      </c>
      <c r="D8" s="95">
        <v>8.5269241127994579</v>
      </c>
      <c r="E8" s="95">
        <v>9.6857979350641621</v>
      </c>
      <c r="F8" s="95">
        <v>9.4370541696200654</v>
      </c>
      <c r="G8" s="95">
        <v>8.9124434052226089</v>
      </c>
      <c r="H8" s="95">
        <v>9.1633551968829714</v>
      </c>
      <c r="I8" s="95">
        <v>8.6462093312622645</v>
      </c>
      <c r="J8" s="95">
        <v>6.924400186600546</v>
      </c>
      <c r="K8" s="95">
        <v>8.669982486186667</v>
      </c>
      <c r="L8" s="95">
        <v>15.682002774224456</v>
      </c>
      <c r="M8" s="95">
        <v>15.893192491630664</v>
      </c>
      <c r="N8" s="95">
        <v>14.899847199111068</v>
      </c>
      <c r="O8" s="95">
        <v>12.667824382363211</v>
      </c>
      <c r="P8" s="95">
        <v>13.048671734785771</v>
      </c>
      <c r="Q8" s="95">
        <v>13.050825030371584</v>
      </c>
    </row>
    <row r="9" spans="1:17" x14ac:dyDescent="0.25">
      <c r="A9" s="76" t="s">
        <v>80</v>
      </c>
      <c r="B9" s="95">
        <v>4.0248282719182198</v>
      </c>
      <c r="C9" s="95">
        <v>3.6771713768737215</v>
      </c>
      <c r="D9" s="95">
        <v>3.7673193732043337</v>
      </c>
      <c r="E9" s="95">
        <v>4.2793267212190473</v>
      </c>
      <c r="F9" s="95">
        <v>4.1694280996147226</v>
      </c>
      <c r="G9" s="95">
        <v>3.9376474164561377</v>
      </c>
      <c r="H9" s="95">
        <v>4.0485039036469397</v>
      </c>
      <c r="I9" s="95">
        <v>3.8200213215865499</v>
      </c>
      <c r="J9" s="95">
        <v>3.0593009420175954</v>
      </c>
      <c r="K9" s="95">
        <v>3.8305246479823438</v>
      </c>
      <c r="L9" s="95">
        <v>6.9285374280859813</v>
      </c>
      <c r="M9" s="95">
        <v>7.0218441238277292</v>
      </c>
      <c r="N9" s="95">
        <v>6.5829696932258379</v>
      </c>
      <c r="O9" s="95">
        <v>5.5968294757532497</v>
      </c>
      <c r="P9" s="95">
        <v>5.7650933878081725</v>
      </c>
      <c r="Q9" s="95">
        <v>5.766044745187382</v>
      </c>
    </row>
    <row r="10" spans="1:17" x14ac:dyDescent="0.25">
      <c r="A10" s="76" t="s">
        <v>79</v>
      </c>
      <c r="B10" s="95">
        <v>6.4249422109828087</v>
      </c>
      <c r="C10" s="95">
        <v>5.8699681079893278</v>
      </c>
      <c r="D10" s="95">
        <v>6.0138737923389414</v>
      </c>
      <c r="E10" s="95">
        <v>6.8312049678192039</v>
      </c>
      <c r="F10" s="95">
        <v>6.6557708262432858</v>
      </c>
      <c r="G10" s="95">
        <v>6.2857730538398719</v>
      </c>
      <c r="H10" s="95">
        <v>6.4627362621543476</v>
      </c>
      <c r="I10" s="95">
        <v>6.0980033377221456</v>
      </c>
      <c r="J10" s="95">
        <v>4.8836448242052368</v>
      </c>
      <c r="K10" s="95">
        <v>6.1147700816816091</v>
      </c>
      <c r="L10" s="95">
        <v>11.060211659879833</v>
      </c>
      <c r="M10" s="95">
        <v>11.209159661517866</v>
      </c>
      <c r="N10" s="95">
        <v>10.508572539784286</v>
      </c>
      <c r="O10" s="95">
        <v>8.9343702431561773</v>
      </c>
      <c r="P10" s="95">
        <v>9.2029744762087162</v>
      </c>
      <c r="Q10" s="95">
        <v>9.2044931537200156</v>
      </c>
    </row>
    <row r="11" spans="1:17" x14ac:dyDescent="0.25">
      <c r="A11" s="92" t="s">
        <v>125</v>
      </c>
      <c r="B11" s="91">
        <v>1.0498276983526502</v>
      </c>
      <c r="C11" s="91">
        <v>0.95914560876201871</v>
      </c>
      <c r="D11" s="91">
        <v>0.98265962156082143</v>
      </c>
      <c r="E11" s="91">
        <v>1.1162105358833729</v>
      </c>
      <c r="F11" s="91">
        <v>1.0875448117390702</v>
      </c>
      <c r="G11" s="91">
        <v>1.027087628305748</v>
      </c>
      <c r="H11" s="91">
        <v>1.0560032000847925</v>
      </c>
      <c r="I11" s="91">
        <v>0.99640628637005935</v>
      </c>
      <c r="J11" s="91">
        <v>0.79798159065199636</v>
      </c>
      <c r="K11" s="91">
        <v>0.99914595182413002</v>
      </c>
      <c r="L11" s="91">
        <v>1.807225056489439</v>
      </c>
      <c r="M11" s="91">
        <v>1.8315629777654603</v>
      </c>
      <c r="N11" s="91">
        <v>1.7170878990250136</v>
      </c>
      <c r="O11" s="91">
        <v>1.4598651693037232</v>
      </c>
      <c r="P11" s="91">
        <v>1.5037547724306268</v>
      </c>
      <c r="Q11" s="91">
        <v>1.5040029224783427</v>
      </c>
    </row>
    <row r="12" spans="1:17" x14ac:dyDescent="0.25">
      <c r="A12" s="92" t="s">
        <v>26</v>
      </c>
      <c r="B12" s="91">
        <v>1.7470463983558275</v>
      </c>
      <c r="C12" s="91">
        <v>1.5961399036393245</v>
      </c>
      <c r="D12" s="91">
        <v>1.6352702022926198</v>
      </c>
      <c r="E12" s="91">
        <v>1.857515856727588</v>
      </c>
      <c r="F12" s="91">
        <v>1.8098124572067433</v>
      </c>
      <c r="G12" s="91">
        <v>1.7092040385703704</v>
      </c>
      <c r="H12" s="91">
        <v>1.7573232162337602</v>
      </c>
      <c r="I12" s="91">
        <v>1.6581463954832443</v>
      </c>
      <c r="J12" s="91">
        <v>1.327942543419659</v>
      </c>
      <c r="K12" s="91">
        <v>1.6627055461626796</v>
      </c>
      <c r="L12" s="91">
        <v>3.0074516331704775</v>
      </c>
      <c r="M12" s="91">
        <v>3.0479530199937255</v>
      </c>
      <c r="N12" s="91">
        <v>2.8574519746042593</v>
      </c>
      <c r="O12" s="91">
        <v>2.4294007389205521</v>
      </c>
      <c r="P12" s="91">
        <v>2.502438603313387</v>
      </c>
      <c r="Q12" s="91">
        <v>2.5028515564558833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0" t="s">
        <v>21</v>
      </c>
      <c r="B14" s="89">
        <v>3.6280681142743312</v>
      </c>
      <c r="C14" s="89">
        <v>3.3146825955879851</v>
      </c>
      <c r="D14" s="89">
        <v>3.3959439684855006</v>
      </c>
      <c r="E14" s="89">
        <v>3.8574785752082428</v>
      </c>
      <c r="F14" s="89">
        <v>3.7584135572974726</v>
      </c>
      <c r="G14" s="89">
        <v>3.5494813869637536</v>
      </c>
      <c r="H14" s="89">
        <v>3.6494098458357951</v>
      </c>
      <c r="I14" s="89">
        <v>3.4434506558688427</v>
      </c>
      <c r="J14" s="89">
        <v>2.7577206901335813</v>
      </c>
      <c r="K14" s="89">
        <v>3.4529185836948</v>
      </c>
      <c r="L14" s="89">
        <v>6.2455349702199161</v>
      </c>
      <c r="M14" s="89">
        <v>6.3296436637586808</v>
      </c>
      <c r="N14" s="89">
        <v>5.9340326661550122</v>
      </c>
      <c r="O14" s="89">
        <v>5.0451043349319029</v>
      </c>
      <c r="P14" s="89">
        <v>5.1967811004647029</v>
      </c>
      <c r="Q14" s="89">
        <v>5.1976386747857903</v>
      </c>
    </row>
    <row r="15" spans="1:17" x14ac:dyDescent="0.25">
      <c r="A15" s="74" t="s">
        <v>295</v>
      </c>
      <c r="B15" s="313">
        <v>28.093018030259174</v>
      </c>
      <c r="C15" s="313">
        <v>25.694975032556897</v>
      </c>
      <c r="D15" s="313">
        <v>26.293886584143689</v>
      </c>
      <c r="E15" s="313">
        <v>29.136043585195303</v>
      </c>
      <c r="F15" s="313">
        <v>29.119831027341263</v>
      </c>
      <c r="G15" s="313">
        <v>27.467542176445669</v>
      </c>
      <c r="H15" s="313">
        <v>28.208991544455436</v>
      </c>
      <c r="I15" s="313">
        <v>26.653316357047522</v>
      </c>
      <c r="J15" s="313">
        <v>21.374497143323339</v>
      </c>
      <c r="K15" s="313">
        <v>26.717488270841265</v>
      </c>
      <c r="L15" s="313">
        <v>51.094401298594732</v>
      </c>
      <c r="M15" s="313">
        <v>51.905676776333358</v>
      </c>
      <c r="N15" s="313">
        <v>48.624963751692626</v>
      </c>
      <c r="O15" s="313">
        <v>41.313822406733266</v>
      </c>
      <c r="P15" s="313">
        <v>42.49527455672871</v>
      </c>
      <c r="Q15" s="313">
        <v>42.547389666652535</v>
      </c>
    </row>
    <row r="16" spans="1:17" x14ac:dyDescent="0.25">
      <c r="A16" s="310" t="s">
        <v>301</v>
      </c>
      <c r="B16" s="309">
        <v>10.660054376904933</v>
      </c>
      <c r="C16" s="309">
        <v>9.7678371202497871</v>
      </c>
      <c r="D16" s="309">
        <v>9.9762856166997587</v>
      </c>
      <c r="E16" s="309">
        <v>13.396779245627757</v>
      </c>
      <c r="F16" s="309">
        <v>11.060554058186094</v>
      </c>
      <c r="G16" s="309">
        <v>10.412189835142376</v>
      </c>
      <c r="H16" s="309">
        <v>10.673480304095634</v>
      </c>
      <c r="I16" s="309">
        <v>10.107444494912658</v>
      </c>
      <c r="J16" s="309">
        <v>8.123575980059158</v>
      </c>
      <c r="K16" s="309">
        <v>10.126122764027263</v>
      </c>
      <c r="L16" s="309">
        <v>10.171726637554862</v>
      </c>
      <c r="M16" s="309">
        <v>10.431895970141149</v>
      </c>
      <c r="N16" s="309">
        <v>9.7433484244320496</v>
      </c>
      <c r="O16" s="309">
        <v>8.2567401369416622</v>
      </c>
      <c r="P16" s="309">
        <v>8.4443592591606134</v>
      </c>
      <c r="Q16" s="309">
        <v>8.4908552771880892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2.52726354795929</v>
      </c>
      <c r="C18" s="83">
        <v>3.0355227265634679</v>
      </c>
      <c r="D18" s="83">
        <v>3.8792712901906001</v>
      </c>
      <c r="E18" s="83">
        <v>3.8707256956900911</v>
      </c>
      <c r="F18" s="83">
        <v>3.7484172459617366</v>
      </c>
      <c r="G18" s="83">
        <v>3.229609544943151</v>
      </c>
      <c r="H18" s="83">
        <v>4.2296983514294615</v>
      </c>
      <c r="I18" s="83">
        <v>3.6401480870012293</v>
      </c>
      <c r="J18" s="83">
        <v>2.9475317984093437</v>
      </c>
      <c r="K18" s="83">
        <v>2.2536461414045483</v>
      </c>
      <c r="L18" s="83">
        <v>3.4026747256239513</v>
      </c>
      <c r="M18" s="83">
        <v>2.6044207361781915</v>
      </c>
      <c r="N18" s="83">
        <v>2.4869079107070342</v>
      </c>
      <c r="O18" s="83">
        <v>5.8161606196679223</v>
      </c>
      <c r="P18" s="83">
        <v>7.4308935931681939</v>
      </c>
      <c r="Q18" s="83">
        <v>5.6543433982770015</v>
      </c>
    </row>
    <row r="19" spans="1:17" x14ac:dyDescent="0.25">
      <c r="A19" s="154" t="s">
        <v>125</v>
      </c>
      <c r="B19" s="83">
        <v>7.4887428636784961</v>
      </c>
      <c r="C19" s="83">
        <v>5.7703992538229611</v>
      </c>
      <c r="D19" s="83">
        <v>5.5168805220924568</v>
      </c>
      <c r="E19" s="83">
        <v>9.0680332816371791</v>
      </c>
      <c r="F19" s="83">
        <v>6.416017965164782</v>
      </c>
      <c r="G19" s="83">
        <v>6.7741384756059304</v>
      </c>
      <c r="H19" s="83">
        <v>6.4400252576982213</v>
      </c>
      <c r="I19" s="83">
        <v>5.9888553529927222</v>
      </c>
      <c r="J19" s="83">
        <v>4.4147565403571072</v>
      </c>
      <c r="K19" s="83">
        <v>7.5118184432007462</v>
      </c>
      <c r="L19" s="83">
        <v>6.4554111307999191</v>
      </c>
      <c r="M19" s="83">
        <v>5.8996104559482703</v>
      </c>
      <c r="N19" s="83">
        <v>5.926638775327338</v>
      </c>
      <c r="O19" s="83">
        <v>1.6633589175699828</v>
      </c>
      <c r="P19" s="83">
        <v>1.0050633365269028</v>
      </c>
      <c r="Q19" s="83">
        <v>2.2386358019008368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0.64404796526714603</v>
      </c>
      <c r="C21" s="83">
        <v>0.96191513986335764</v>
      </c>
      <c r="D21" s="83">
        <v>0.58013380441670204</v>
      </c>
      <c r="E21" s="83">
        <v>0.45802026830048775</v>
      </c>
      <c r="F21" s="83">
        <v>0.89611884705957656</v>
      </c>
      <c r="G21" s="83">
        <v>0.40844181459329332</v>
      </c>
      <c r="H21" s="83">
        <v>3.7566949679511542E-3</v>
      </c>
      <c r="I21" s="83">
        <v>0.47844105491870575</v>
      </c>
      <c r="J21" s="83">
        <v>0.76128764129270687</v>
      </c>
      <c r="K21" s="83">
        <v>0.36065817942197015</v>
      </c>
      <c r="L21" s="83">
        <v>0.31364078113099225</v>
      </c>
      <c r="M21" s="83">
        <v>1.9278647780146863</v>
      </c>
      <c r="N21" s="83">
        <v>1.3298017383976763</v>
      </c>
      <c r="O21" s="83">
        <v>0.77722059970375756</v>
      </c>
      <c r="P21" s="83">
        <v>8.4023294655173244E-3</v>
      </c>
      <c r="Q21" s="83">
        <v>0.59787607701025014</v>
      </c>
    </row>
    <row r="22" spans="1:17" x14ac:dyDescent="0.25">
      <c r="A22" s="152" t="s">
        <v>300</v>
      </c>
      <c r="B22" s="264">
        <v>17.432963653354243</v>
      </c>
      <c r="C22" s="264">
        <v>15.927137912307108</v>
      </c>
      <c r="D22" s="264">
        <v>16.31760096744393</v>
      </c>
      <c r="E22" s="264">
        <v>15.739264339567548</v>
      </c>
      <c r="F22" s="264">
        <v>18.059276969155171</v>
      </c>
      <c r="G22" s="264">
        <v>17.055352341303291</v>
      </c>
      <c r="H22" s="264">
        <v>17.535511240359803</v>
      </c>
      <c r="I22" s="264">
        <v>16.545871862134863</v>
      </c>
      <c r="J22" s="264">
        <v>13.250921163264181</v>
      </c>
      <c r="K22" s="264">
        <v>16.591365506814004</v>
      </c>
      <c r="L22" s="264">
        <v>40.922674661039871</v>
      </c>
      <c r="M22" s="264">
        <v>41.47378080619221</v>
      </c>
      <c r="N22" s="264">
        <v>38.881615327260576</v>
      </c>
      <c r="O22" s="264">
        <v>33.0570822697916</v>
      </c>
      <c r="P22" s="264">
        <v>34.050915297568096</v>
      </c>
      <c r="Q22" s="264">
        <v>34.056534389464446</v>
      </c>
    </row>
    <row r="23" spans="1:17" x14ac:dyDescent="0.25">
      <c r="A23" s="74" t="s">
        <v>294</v>
      </c>
      <c r="B23" s="313">
        <v>12.987050147434809</v>
      </c>
      <c r="C23" s="313">
        <v>11.86525383091954</v>
      </c>
      <c r="D23" s="313">
        <v>12.156137433880927</v>
      </c>
      <c r="E23" s="313">
        <v>13.808248941573426</v>
      </c>
      <c r="F23" s="313">
        <v>13.453635324921128</v>
      </c>
      <c r="G23" s="313">
        <v>12.70574071873645</v>
      </c>
      <c r="H23" s="313">
        <v>13.063445112824612</v>
      </c>
      <c r="I23" s="313">
        <v>12.326192601521948</v>
      </c>
      <c r="J23" s="313">
        <v>9.871550303720479</v>
      </c>
      <c r="K23" s="313">
        <v>12.360084041703082</v>
      </c>
      <c r="L23" s="313">
        <v>22.356547148792238</v>
      </c>
      <c r="M23" s="313">
        <v>22.657623034475176</v>
      </c>
      <c r="N23" s="313">
        <v>21.241491996432845</v>
      </c>
      <c r="O23" s="313">
        <v>18.059479847970433</v>
      </c>
      <c r="P23" s="313">
        <v>18.602422730554423</v>
      </c>
      <c r="Q23" s="313">
        <v>18.605492507736756</v>
      </c>
    </row>
    <row r="24" spans="1:17" x14ac:dyDescent="0.25">
      <c r="A24" s="310" t="s">
        <v>299</v>
      </c>
      <c r="B24" s="312">
        <v>0.52822504105976087</v>
      </c>
      <c r="C24" s="312">
        <v>0.48259798190275843</v>
      </c>
      <c r="D24" s="312">
        <v>0.49442915228968704</v>
      </c>
      <c r="E24" s="312">
        <v>0.56162583352823203</v>
      </c>
      <c r="F24" s="312">
        <v>0.54720255879763358</v>
      </c>
      <c r="G24" s="312">
        <v>0.51678328309026245</v>
      </c>
      <c r="H24" s="312">
        <v>0.53133226966607816</v>
      </c>
      <c r="I24" s="312">
        <v>0.50134584213763878</v>
      </c>
      <c r="J24" s="312">
        <v>0.40150765611205314</v>
      </c>
      <c r="K24" s="312">
        <v>0.50272431586169619</v>
      </c>
      <c r="L24" s="312">
        <v>0.90931257687934763</v>
      </c>
      <c r="M24" s="312">
        <v>0.921558300139944</v>
      </c>
      <c r="N24" s="312">
        <v>0.86395970251970911</v>
      </c>
      <c r="O24" s="312">
        <v>0.73453704851492641</v>
      </c>
      <c r="P24" s="312">
        <v>0.75662027936336373</v>
      </c>
      <c r="Q24" s="312">
        <v>0.75674513706082158</v>
      </c>
    </row>
    <row r="25" spans="1:17" x14ac:dyDescent="0.25">
      <c r="A25" s="149" t="s">
        <v>298</v>
      </c>
      <c r="B25" s="148">
        <v>12.458825106375048</v>
      </c>
      <c r="C25" s="148">
        <v>11.382655849016782</v>
      </c>
      <c r="D25" s="148">
        <v>11.66170828159124</v>
      </c>
      <c r="E25" s="148">
        <v>13.246623108045194</v>
      </c>
      <c r="F25" s="148">
        <v>12.906432766123494</v>
      </c>
      <c r="G25" s="148">
        <v>12.188957435646188</v>
      </c>
      <c r="H25" s="148">
        <v>12.532112843158533</v>
      </c>
      <c r="I25" s="148">
        <v>11.824846759384309</v>
      </c>
      <c r="J25" s="148">
        <v>9.4700426476084267</v>
      </c>
      <c r="K25" s="148">
        <v>11.857359725841386</v>
      </c>
      <c r="L25" s="148">
        <v>21.44723457191289</v>
      </c>
      <c r="M25" s="148">
        <v>21.736064734335233</v>
      </c>
      <c r="N25" s="148">
        <v>20.377532293913138</v>
      </c>
      <c r="O25" s="148">
        <v>17.324942799455506</v>
      </c>
      <c r="P25" s="148">
        <v>17.845802451191059</v>
      </c>
      <c r="Q25" s="148">
        <v>17.848747370675934</v>
      </c>
    </row>
    <row r="26" spans="1:17" x14ac:dyDescent="0.25">
      <c r="A26" s="127" t="s">
        <v>293</v>
      </c>
      <c r="B26" s="311">
        <v>32.249293240877932</v>
      </c>
      <c r="C26" s="311">
        <v>29.517133908068196</v>
      </c>
      <c r="D26" s="311">
        <v>30.182729365407468</v>
      </c>
      <c r="E26" s="311">
        <v>26.720645304416923</v>
      </c>
      <c r="F26" s="311">
        <v>27.454413673798634</v>
      </c>
      <c r="G26" s="311">
        <v>30.089325670381712</v>
      </c>
      <c r="H26" s="311">
        <v>30.863838064792546</v>
      </c>
      <c r="I26" s="311">
        <v>30.589242085119679</v>
      </c>
      <c r="J26" s="311">
        <v>24.551824189892553</v>
      </c>
      <c r="K26" s="311">
        <v>30.656297785156951</v>
      </c>
      <c r="L26" s="311">
        <v>62.716532937887045</v>
      </c>
      <c r="M26" s="311">
        <v>59.854792968182025</v>
      </c>
      <c r="N26" s="311">
        <v>56.217732410736673</v>
      </c>
      <c r="O26" s="311">
        <v>52.808081606297925</v>
      </c>
      <c r="P26" s="311">
        <v>58.695049273151149</v>
      </c>
      <c r="Q26" s="311">
        <v>53.64470144713853</v>
      </c>
    </row>
    <row r="27" spans="1:17" x14ac:dyDescent="0.25">
      <c r="A27" s="310" t="s">
        <v>297</v>
      </c>
      <c r="B27" s="309">
        <v>19.946286884204788</v>
      </c>
      <c r="C27" s="309">
        <v>18.276837486006823</v>
      </c>
      <c r="D27" s="309">
        <v>18.666870534973256</v>
      </c>
      <c r="E27" s="309">
        <v>26.720645304416923</v>
      </c>
      <c r="F27" s="309">
        <v>21.749687658529563</v>
      </c>
      <c r="G27" s="309">
        <v>23.685043757515601</v>
      </c>
      <c r="H27" s="309">
        <v>24.279864041994898</v>
      </c>
      <c r="I27" s="309">
        <v>18.912285100391681</v>
      </c>
      <c r="J27" s="309">
        <v>15.200220495586311</v>
      </c>
      <c r="K27" s="309">
        <v>18.94723446378962</v>
      </c>
      <c r="L27" s="309">
        <v>12.916553351697722</v>
      </c>
      <c r="M27" s="309">
        <v>25.124215450439845</v>
      </c>
      <c r="N27" s="309">
        <v>22.884600526288089</v>
      </c>
      <c r="O27" s="309">
        <v>4.2221854596996549</v>
      </c>
      <c r="P27" s="309">
        <v>1.1953904442976726</v>
      </c>
      <c r="Q27" s="309">
        <v>6.5735801875614444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4.728824260859473</v>
      </c>
      <c r="C29" s="83">
        <v>5.6798403654239147</v>
      </c>
      <c r="D29" s="83">
        <v>7.2585988138520978</v>
      </c>
      <c r="E29" s="83">
        <v>7.7203846155024713</v>
      </c>
      <c r="F29" s="83">
        <v>7.370960250691418</v>
      </c>
      <c r="G29" s="83">
        <v>7.3465279257101272</v>
      </c>
      <c r="H29" s="83">
        <v>9.621650856651744</v>
      </c>
      <c r="I29" s="83">
        <v>6.8111695754216983</v>
      </c>
      <c r="J29" s="83">
        <v>5.5151984007476242</v>
      </c>
      <c r="K29" s="83">
        <v>4.2168520799785725</v>
      </c>
      <c r="L29" s="83">
        <v>4.320881911014502</v>
      </c>
      <c r="M29" s="83">
        <v>6.2724961873300478</v>
      </c>
      <c r="N29" s="83">
        <v>5.8411022169222759</v>
      </c>
      <c r="O29" s="83">
        <v>2.9741651538443157</v>
      </c>
      <c r="P29" s="83">
        <v>1.0519234107939917</v>
      </c>
      <c r="Q29" s="83">
        <v>4.3775660428983159</v>
      </c>
    </row>
    <row r="30" spans="1:17" x14ac:dyDescent="0.25">
      <c r="A30" s="154" t="s">
        <v>125</v>
      </c>
      <c r="B30" s="83">
        <v>14.012368819111206</v>
      </c>
      <c r="C30" s="83">
        <v>10.797134318799975</v>
      </c>
      <c r="D30" s="83">
        <v>10.322769256969529</v>
      </c>
      <c r="E30" s="83">
        <v>18.086712969190291</v>
      </c>
      <c r="F30" s="83">
        <v>12.616581955997754</v>
      </c>
      <c r="G30" s="83">
        <v>15.409416151122509</v>
      </c>
      <c r="H30" s="83">
        <v>14.649667515095922</v>
      </c>
      <c r="I30" s="83">
        <v>11.205892836494275</v>
      </c>
      <c r="J30" s="83">
        <v>8.2605582827663966</v>
      </c>
      <c r="K30" s="83">
        <v>14.055546096908889</v>
      </c>
      <c r="L30" s="83">
        <v>8.1973951177834863</v>
      </c>
      <c r="M30" s="83">
        <v>14.2086428577476</v>
      </c>
      <c r="N30" s="83">
        <v>13.920138634976645</v>
      </c>
      <c r="O30" s="83">
        <v>0.85057900812500276</v>
      </c>
      <c r="P30" s="83">
        <v>0.14227759283155145</v>
      </c>
      <c r="Q30" s="83">
        <v>1.7331413001558673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1.2050938042341115</v>
      </c>
      <c r="C32" s="83">
        <v>1.7998628017829323</v>
      </c>
      <c r="D32" s="83">
        <v>1.0855024641516322</v>
      </c>
      <c r="E32" s="83">
        <v>0.91354771972416116</v>
      </c>
      <c r="F32" s="83">
        <v>1.7621454518403923</v>
      </c>
      <c r="G32" s="83">
        <v>0.929099680682968</v>
      </c>
      <c r="H32" s="83">
        <v>8.5456702472295233E-3</v>
      </c>
      <c r="I32" s="83">
        <v>0.89522268847570918</v>
      </c>
      <c r="J32" s="83">
        <v>1.4244638120722906</v>
      </c>
      <c r="K32" s="83">
        <v>0.67483628690215769</v>
      </c>
      <c r="L32" s="83">
        <v>0.39827632289973242</v>
      </c>
      <c r="M32" s="83">
        <v>4.6430764053621978</v>
      </c>
      <c r="N32" s="83">
        <v>3.1233596743891661</v>
      </c>
      <c r="O32" s="83">
        <v>0.39744129773033665</v>
      </c>
      <c r="P32" s="83">
        <v>1.1894406721296427E-3</v>
      </c>
      <c r="Q32" s="83">
        <v>0.46287284450726141</v>
      </c>
    </row>
    <row r="33" spans="1:17" x14ac:dyDescent="0.25">
      <c r="A33" s="152" t="s">
        <v>296</v>
      </c>
      <c r="B33" s="264">
        <v>12.303006356673141</v>
      </c>
      <c r="C33" s="264">
        <v>11.240296422061371</v>
      </c>
      <c r="D33" s="264">
        <v>11.515858830434212</v>
      </c>
      <c r="E33" s="264">
        <v>0</v>
      </c>
      <c r="F33" s="264">
        <v>5.7047260152690722</v>
      </c>
      <c r="G33" s="264">
        <v>6.4042819128661108</v>
      </c>
      <c r="H33" s="264">
        <v>6.583974022797646</v>
      </c>
      <c r="I33" s="264">
        <v>11.676956984727997</v>
      </c>
      <c r="J33" s="264">
        <v>9.3516036943062417</v>
      </c>
      <c r="K33" s="264">
        <v>11.709063321367333</v>
      </c>
      <c r="L33" s="264">
        <v>49.799979586189323</v>
      </c>
      <c r="M33" s="264">
        <v>34.730577517742176</v>
      </c>
      <c r="N33" s="264">
        <v>33.333131884448584</v>
      </c>
      <c r="O33" s="264">
        <v>48.585896146598273</v>
      </c>
      <c r="P33" s="264">
        <v>57.499658828853477</v>
      </c>
      <c r="Q33" s="264">
        <v>47.071121259577083</v>
      </c>
    </row>
    <row r="34" spans="1:17" x14ac:dyDescent="0.25">
      <c r="A34" s="86" t="s">
        <v>292</v>
      </c>
      <c r="B34" s="85">
        <v>30.223772961041213</v>
      </c>
      <c r="C34" s="85">
        <v>22.943359250986397</v>
      </c>
      <c r="D34" s="85">
        <v>26.65718512278929</v>
      </c>
      <c r="E34" s="85">
        <v>33.766018421117273</v>
      </c>
      <c r="F34" s="85">
        <v>38.41611166878797</v>
      </c>
      <c r="G34" s="85">
        <v>29.482106134376533</v>
      </c>
      <c r="H34" s="85">
        <v>24.42859839136467</v>
      </c>
      <c r="I34" s="85">
        <v>30.355459548814061</v>
      </c>
      <c r="J34" s="85">
        <v>18.120494507269722</v>
      </c>
      <c r="K34" s="85">
        <v>13.36857298718515</v>
      </c>
      <c r="L34" s="85">
        <v>28.557597846407063</v>
      </c>
      <c r="M34" s="85">
        <v>24.016483175080971</v>
      </c>
      <c r="N34" s="85">
        <v>15.620107046005584</v>
      </c>
      <c r="O34" s="85">
        <v>11.060945385784626</v>
      </c>
      <c r="P34" s="85">
        <v>11.972599362028241</v>
      </c>
      <c r="Q34" s="85">
        <v>16.572891223168995</v>
      </c>
    </row>
    <row r="35" spans="1:17" x14ac:dyDescent="0.25">
      <c r="A35" s="150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30</v>
      </c>
      <c r="B37" s="87">
        <v>4.7355713710959679E-15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2.7373954009430709E-15</v>
      </c>
      <c r="O37" s="87">
        <v>0</v>
      </c>
      <c r="P37" s="87">
        <v>0</v>
      </c>
      <c r="Q37" s="87">
        <v>0</v>
      </c>
    </row>
    <row r="38" spans="1:17" x14ac:dyDescent="0.25">
      <c r="A38" s="150" t="s">
        <v>125</v>
      </c>
      <c r="B38" s="87">
        <v>13.020731720054696</v>
      </c>
      <c r="C38" s="87">
        <v>8.4642652490966572</v>
      </c>
      <c r="D38" s="87">
        <v>13.471971055467026</v>
      </c>
      <c r="E38" s="87">
        <v>19.829249542744648</v>
      </c>
      <c r="F38" s="87">
        <v>25.207484080575835</v>
      </c>
      <c r="G38" s="87">
        <v>19.81371115445037</v>
      </c>
      <c r="H38" s="87">
        <v>18.1348181763463</v>
      </c>
      <c r="I38" s="87">
        <v>21.384645493292535</v>
      </c>
      <c r="J38" s="87">
        <v>11.213724537843509</v>
      </c>
      <c r="K38" s="87">
        <v>9.4951271564895787</v>
      </c>
      <c r="L38" s="87">
        <v>20.8078036072739</v>
      </c>
      <c r="M38" s="87">
        <v>14.207925150153571</v>
      </c>
      <c r="N38" s="87">
        <v>10.898335468679711</v>
      </c>
      <c r="O38" s="87">
        <v>5.5960644457178486</v>
      </c>
      <c r="P38" s="87">
        <v>5.981432688531469</v>
      </c>
      <c r="Q38" s="87">
        <v>9.9349684681447972</v>
      </c>
    </row>
    <row r="39" spans="1:17" x14ac:dyDescent="0.25">
      <c r="A39" s="150" t="s">
        <v>29</v>
      </c>
      <c r="B39" s="87">
        <v>15.134286095216936</v>
      </c>
      <c r="C39" s="87">
        <v>12.319434475485883</v>
      </c>
      <c r="D39" s="87">
        <v>10.091854542026502</v>
      </c>
      <c r="E39" s="87">
        <v>10.087683011062351</v>
      </c>
      <c r="F39" s="87">
        <v>7.8623795248801711</v>
      </c>
      <c r="G39" s="87">
        <v>7.2869969300046114</v>
      </c>
      <c r="H39" s="87">
        <v>5.1885293708993343</v>
      </c>
      <c r="I39" s="87">
        <v>5.7888493494467621</v>
      </c>
      <c r="J39" s="87">
        <v>4.0412628533635955</v>
      </c>
      <c r="K39" s="87">
        <v>2.896680995102618</v>
      </c>
      <c r="L39" s="87">
        <v>3.7838980745017223</v>
      </c>
      <c r="M39" s="87">
        <v>3.8882140696673217</v>
      </c>
      <c r="N39" s="87">
        <v>1.2960104062077669</v>
      </c>
      <c r="O39" s="87">
        <v>0.64799089266802579</v>
      </c>
      <c r="P39" s="87">
        <v>0.64802808941571677</v>
      </c>
      <c r="Q39" s="87">
        <v>0.66229230512864168</v>
      </c>
    </row>
    <row r="40" spans="1:17" x14ac:dyDescent="0.25">
      <c r="A40" s="150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26</v>
      </c>
      <c r="B41" s="87">
        <v>1.8638621858194651</v>
      </c>
      <c r="C41" s="87">
        <v>1.9561515473526896</v>
      </c>
      <c r="D41" s="87">
        <v>2.3825645726345486</v>
      </c>
      <c r="E41" s="87">
        <v>1.9785437064400184</v>
      </c>
      <c r="F41" s="87">
        <v>5.2135130641829486</v>
      </c>
      <c r="G41" s="87">
        <v>2.2863161274772605</v>
      </c>
      <c r="H41" s="87">
        <v>1.1052508441190332</v>
      </c>
      <c r="I41" s="87">
        <v>3.1819647060747651</v>
      </c>
      <c r="J41" s="87">
        <v>2.7290891381146616</v>
      </c>
      <c r="K41" s="87">
        <v>0.9767648355929528</v>
      </c>
      <c r="L41" s="87">
        <v>3.9658961646314399</v>
      </c>
      <c r="M41" s="87">
        <v>5.9203439552600789</v>
      </c>
      <c r="N41" s="87">
        <v>3.425761171118102</v>
      </c>
      <c r="O41" s="87">
        <v>4.8168900473987515</v>
      </c>
      <c r="P41" s="87">
        <v>5.3431385840810561</v>
      </c>
      <c r="Q41" s="87">
        <v>5.975630449895557</v>
      </c>
    </row>
    <row r="42" spans="1:17" x14ac:dyDescent="0.25">
      <c r="A42" s="150" t="s">
        <v>25</v>
      </c>
      <c r="B42" s="87">
        <v>0.20489295995011275</v>
      </c>
      <c r="C42" s="87">
        <v>0.20350797905116833</v>
      </c>
      <c r="D42" s="87">
        <v>0.13138150820497624</v>
      </c>
      <c r="E42" s="87">
        <v>0.13173978521957422</v>
      </c>
      <c r="F42" s="87">
        <v>0.13273499914901291</v>
      </c>
      <c r="G42" s="87">
        <v>9.5081922444288952E-2</v>
      </c>
      <c r="H42" s="87">
        <v>0</v>
      </c>
      <c r="I42" s="87">
        <v>0</v>
      </c>
      <c r="J42" s="87">
        <v>0.13641797794795496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86</v>
      </c>
      <c r="B43" s="87">
        <v>0</v>
      </c>
      <c r="C43" s="87">
        <v>0</v>
      </c>
      <c r="D43" s="87">
        <v>0.57941344445623755</v>
      </c>
      <c r="E43" s="87">
        <v>1.7388023756506807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86" t="s">
        <v>291</v>
      </c>
      <c r="B45" s="85">
        <v>20.902686153211693</v>
      </c>
      <c r="C45" s="85">
        <v>19.097152481919974</v>
      </c>
      <c r="D45" s="85">
        <v>19.565330289104178</v>
      </c>
      <c r="E45" s="85">
        <v>22.224407442373408</v>
      </c>
      <c r="F45" s="85">
        <v>21.653656036134908</v>
      </c>
      <c r="G45" s="85">
        <v>20.44991800083934</v>
      </c>
      <c r="H45" s="85">
        <v>21.025644020248478</v>
      </c>
      <c r="I45" s="85">
        <v>19.83903446038083</v>
      </c>
      <c r="J45" s="85">
        <v>15.888282212036207</v>
      </c>
      <c r="K45" s="85">
        <v>19.893582808877543</v>
      </c>
      <c r="L45" s="85">
        <v>35.982912456296837</v>
      </c>
      <c r="M45" s="85">
        <v>36.467494765234314</v>
      </c>
      <c r="N45" s="85">
        <v>34.188228703736328</v>
      </c>
      <c r="O45" s="85">
        <v>29.066773059849847</v>
      </c>
      <c r="P45" s="85">
        <v>29.940640839286647</v>
      </c>
      <c r="Q45" s="85">
        <v>29.945581652502433</v>
      </c>
    </row>
    <row r="46" spans="1:17" x14ac:dyDescent="0.25">
      <c r="A46" s="86" t="s">
        <v>290</v>
      </c>
      <c r="B46" s="85">
        <v>6.2788240773172124</v>
      </c>
      <c r="C46" s="85">
        <v>10.017522829945083</v>
      </c>
      <c r="D46" s="85">
        <v>7.6724989703160107</v>
      </c>
      <c r="E46" s="85">
        <v>11.349184323476356</v>
      </c>
      <c r="F46" s="85">
        <v>6.8600299672177742</v>
      </c>
      <c r="G46" s="85">
        <v>6.948594767271068</v>
      </c>
      <c r="H46" s="85">
        <v>12.495443721816084</v>
      </c>
      <c r="I46" s="85">
        <v>5.3582013668805937</v>
      </c>
      <c r="J46" s="85">
        <v>9.8282228878536682</v>
      </c>
      <c r="K46" s="85">
        <v>20.619033246395443</v>
      </c>
      <c r="L46" s="85">
        <v>33.674795496902519</v>
      </c>
      <c r="M46" s="85">
        <v>38.570815601585664</v>
      </c>
      <c r="N46" s="85">
        <v>42.36744814471767</v>
      </c>
      <c r="O46" s="85">
        <v>38.119743488575807</v>
      </c>
      <c r="P46" s="85">
        <v>35.459099227095635</v>
      </c>
      <c r="Q46" s="85">
        <v>34.748662333748079</v>
      </c>
    </row>
    <row r="48" spans="1:17" ht="12.75" x14ac:dyDescent="0.25">
      <c r="A48" s="98" t="s">
        <v>90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6</v>
      </c>
      <c r="B50" s="77">
        <f t="shared" ref="B50:Q50" si="0">SUM(B$51:B$55,B$57:B$58,B$60:B$61,B$63:B$67)</f>
        <v>1.0000000000000002</v>
      </c>
      <c r="C50" s="77">
        <f t="shared" si="0"/>
        <v>1.0000000000000002</v>
      </c>
      <c r="D50" s="77">
        <f t="shared" si="0"/>
        <v>1</v>
      </c>
      <c r="E50" s="77">
        <f t="shared" si="0"/>
        <v>0.99999999999999989</v>
      </c>
      <c r="F50" s="77">
        <f t="shared" si="0"/>
        <v>0.99999999999999967</v>
      </c>
      <c r="G50" s="77">
        <f t="shared" si="0"/>
        <v>1</v>
      </c>
      <c r="H50" s="77">
        <f t="shared" si="0"/>
        <v>1</v>
      </c>
      <c r="I50" s="77">
        <f t="shared" si="0"/>
        <v>1</v>
      </c>
      <c r="J50" s="77">
        <f t="shared" si="0"/>
        <v>0.99999999999999989</v>
      </c>
      <c r="K50" s="77">
        <f t="shared" si="0"/>
        <v>0.99999999999999989</v>
      </c>
      <c r="L50" s="77">
        <f t="shared" si="0"/>
        <v>0.99999999999999989</v>
      </c>
      <c r="M50" s="77">
        <f t="shared" si="0"/>
        <v>1</v>
      </c>
      <c r="N50" s="77">
        <f t="shared" si="0"/>
        <v>1</v>
      </c>
      <c r="O50" s="77">
        <f t="shared" si="0"/>
        <v>0.99999999999999989</v>
      </c>
      <c r="P50" s="77">
        <f t="shared" si="0"/>
        <v>1</v>
      </c>
      <c r="Q50" s="77">
        <f t="shared" si="0"/>
        <v>1.0000000000000002</v>
      </c>
    </row>
    <row r="51" spans="1:17" x14ac:dyDescent="0.25">
      <c r="A51" s="76" t="s">
        <v>83</v>
      </c>
      <c r="B51" s="75">
        <f t="shared" ref="B51:Q51" si="1">IF(B$6=0,0,B$6/B$5)</f>
        <v>2.5390408304654166E-2</v>
      </c>
      <c r="C51" s="75">
        <f t="shared" si="1"/>
        <v>2.5445294373251943E-2</v>
      </c>
      <c r="D51" s="75">
        <f t="shared" si="1"/>
        <v>2.5362974128703003E-2</v>
      </c>
      <c r="E51" s="75">
        <f t="shared" si="1"/>
        <v>2.5700595888142282E-2</v>
      </c>
      <c r="F51" s="75">
        <f t="shared" si="1"/>
        <v>2.5152268571046323E-2</v>
      </c>
      <c r="G51" s="75">
        <f t="shared" si="1"/>
        <v>2.551773845317188E-2</v>
      </c>
      <c r="H51" s="75">
        <f t="shared" si="1"/>
        <v>2.5622497267801775E-2</v>
      </c>
      <c r="I51" s="75">
        <f t="shared" si="1"/>
        <v>2.5212965617568257E-2</v>
      </c>
      <c r="J51" s="75">
        <f t="shared" si="1"/>
        <v>2.5334174645460485E-2</v>
      </c>
      <c r="K51" s="75">
        <f t="shared" si="1"/>
        <v>2.5529739638344991E-2</v>
      </c>
      <c r="L51" s="75">
        <f t="shared" si="1"/>
        <v>2.4535801682812452E-2</v>
      </c>
      <c r="M51" s="75">
        <f t="shared" si="1"/>
        <v>2.4896175734303954E-2</v>
      </c>
      <c r="N51" s="75">
        <f t="shared" si="1"/>
        <v>2.4955842292404599E-2</v>
      </c>
      <c r="O51" s="75">
        <f t="shared" si="1"/>
        <v>2.4416300485578097E-2</v>
      </c>
      <c r="P51" s="75">
        <f t="shared" si="1"/>
        <v>2.4310240699808507E-2</v>
      </c>
      <c r="Q51" s="75">
        <f t="shared" si="1"/>
        <v>2.4429112899693749E-2</v>
      </c>
    </row>
    <row r="52" spans="1:17" x14ac:dyDescent="0.25">
      <c r="A52" s="76" t="s">
        <v>82</v>
      </c>
      <c r="B52" s="75">
        <f t="shared" ref="B52:Q52" si="2">IF(B$7=0,0,B$7/B$5)</f>
        <v>8.7077916759728743E-3</v>
      </c>
      <c r="C52" s="75">
        <f t="shared" si="2"/>
        <v>8.7266151799326314E-3</v>
      </c>
      <c r="D52" s="75">
        <f t="shared" si="2"/>
        <v>8.6983829620160772E-3</v>
      </c>
      <c r="E52" s="75">
        <f t="shared" si="2"/>
        <v>8.8141723542620367E-3</v>
      </c>
      <c r="F52" s="75">
        <f t="shared" si="2"/>
        <v>8.6261202366975688E-3</v>
      </c>
      <c r="G52" s="75">
        <f t="shared" si="2"/>
        <v>8.7514603083973345E-3</v>
      </c>
      <c r="H52" s="75">
        <f t="shared" si="2"/>
        <v>8.7873879674988942E-3</v>
      </c>
      <c r="I52" s="75">
        <f t="shared" si="2"/>
        <v>8.6469366501288943E-3</v>
      </c>
      <c r="J52" s="75">
        <f t="shared" si="2"/>
        <v>8.6885060077961061E-3</v>
      </c>
      <c r="K52" s="75">
        <f t="shared" si="2"/>
        <v>8.7555761862949371E-3</v>
      </c>
      <c r="L52" s="75">
        <f t="shared" si="2"/>
        <v>8.4146992475797287E-3</v>
      </c>
      <c r="M52" s="75">
        <f t="shared" si="2"/>
        <v>8.5382916738283091E-3</v>
      </c>
      <c r="N52" s="75">
        <f t="shared" si="2"/>
        <v>8.5587546751211031E-3</v>
      </c>
      <c r="O52" s="75">
        <f t="shared" si="2"/>
        <v>8.3737156006032706E-3</v>
      </c>
      <c r="P52" s="75">
        <f t="shared" si="2"/>
        <v>8.3373417657047321E-3</v>
      </c>
      <c r="Q52" s="75">
        <f t="shared" si="2"/>
        <v>8.378109694295921E-3</v>
      </c>
    </row>
    <row r="53" spans="1:17" x14ac:dyDescent="0.25">
      <c r="A53" s="76" t="s">
        <v>81</v>
      </c>
      <c r="B53" s="75">
        <f t="shared" ref="B53:Q53" si="3">IF(B$8=0,0,B$8/B$5)</f>
        <v>5.854611983280867E-2</v>
      </c>
      <c r="C53" s="75">
        <f t="shared" si="3"/>
        <v>5.8672678110671721E-2</v>
      </c>
      <c r="D53" s="75">
        <f t="shared" si="3"/>
        <v>5.8482861119775013E-2</v>
      </c>
      <c r="E53" s="75">
        <f t="shared" si="3"/>
        <v>5.9261361557779883E-2</v>
      </c>
      <c r="F53" s="75">
        <f t="shared" si="3"/>
        <v>5.7997008640366672E-2</v>
      </c>
      <c r="G53" s="75">
        <f t="shared" si="3"/>
        <v>5.8839722284726746E-2</v>
      </c>
      <c r="H53" s="75">
        <f t="shared" si="3"/>
        <v>5.9081278940345414E-2</v>
      </c>
      <c r="I53" s="75">
        <f t="shared" si="3"/>
        <v>5.8136966080850977E-2</v>
      </c>
      <c r="J53" s="75">
        <f t="shared" si="3"/>
        <v>5.8416454231913745E-2</v>
      </c>
      <c r="K53" s="75">
        <f t="shared" si="3"/>
        <v>5.8867395050633049E-2</v>
      </c>
      <c r="L53" s="75">
        <f t="shared" si="3"/>
        <v>5.6575537040601837E-2</v>
      </c>
      <c r="M53" s="75">
        <f t="shared" si="3"/>
        <v>5.7406500534772545E-2</v>
      </c>
      <c r="N53" s="75">
        <f t="shared" si="3"/>
        <v>5.7544081837863727E-2</v>
      </c>
      <c r="O53" s="75">
        <f t="shared" si="3"/>
        <v>5.629998686710723E-2</v>
      </c>
      <c r="P53" s="75">
        <f t="shared" si="3"/>
        <v>5.6055430385281352E-2</v>
      </c>
      <c r="Q53" s="75">
        <f t="shared" si="3"/>
        <v>5.6329530193987287E-2</v>
      </c>
    </row>
    <row r="54" spans="1:17" x14ac:dyDescent="0.25">
      <c r="A54" s="76" t="s">
        <v>80</v>
      </c>
      <c r="B54" s="75">
        <f t="shared" ref="B54:Q54" si="4">IF(B$9=0,0,B$9/B$5)</f>
        <v>2.5866529190872588E-2</v>
      </c>
      <c r="C54" s="75">
        <f t="shared" si="4"/>
        <v>2.5922444482919943E-2</v>
      </c>
      <c r="D54" s="75">
        <f t="shared" si="4"/>
        <v>2.583858056930835E-2</v>
      </c>
      <c r="E54" s="75">
        <f t="shared" si="4"/>
        <v>2.6182533411311638E-2</v>
      </c>
      <c r="F54" s="75">
        <f t="shared" si="4"/>
        <v>2.5623923861452E-2</v>
      </c>
      <c r="G54" s="75">
        <f t="shared" si="4"/>
        <v>2.5996247034083007E-2</v>
      </c>
      <c r="H54" s="75">
        <f t="shared" si="4"/>
        <v>2.6102970285797264E-2</v>
      </c>
      <c r="I54" s="75">
        <f t="shared" si="4"/>
        <v>2.5685759098870043E-2</v>
      </c>
      <c r="J54" s="75">
        <f t="shared" si="4"/>
        <v>2.5809241038213131E-2</v>
      </c>
      <c r="K54" s="75">
        <f t="shared" si="4"/>
        <v>2.6008473265456699E-2</v>
      </c>
      <c r="L54" s="75">
        <f t="shared" si="4"/>
        <v>2.4995896987351478E-2</v>
      </c>
      <c r="M54" s="75">
        <f t="shared" si="4"/>
        <v>2.5363028772342477E-2</v>
      </c>
      <c r="N54" s="75">
        <f t="shared" si="4"/>
        <v>2.5423814197622397E-2</v>
      </c>
      <c r="O54" s="75">
        <f t="shared" si="4"/>
        <v>2.4874154903903375E-2</v>
      </c>
      <c r="P54" s="75">
        <f t="shared" si="4"/>
        <v>2.4766106285241184E-2</v>
      </c>
      <c r="Q54" s="75">
        <f t="shared" si="4"/>
        <v>2.4887207576383137E-2</v>
      </c>
    </row>
    <row r="55" spans="1:17" x14ac:dyDescent="0.25">
      <c r="A55" s="76" t="s">
        <v>79</v>
      </c>
      <c r="B55" s="75">
        <f t="shared" ref="B55:Q55" si="5">IF(B$10=0,0,B$10/B$5)</f>
        <v>4.1291440037229274E-2</v>
      </c>
      <c r="C55" s="75">
        <f t="shared" si="5"/>
        <v>4.1380699130001267E-2</v>
      </c>
      <c r="D55" s="75">
        <f t="shared" si="5"/>
        <v>4.1246824896831909E-2</v>
      </c>
      <c r="E55" s="75">
        <f t="shared" si="5"/>
        <v>4.1795886119789696E-2</v>
      </c>
      <c r="F55" s="75">
        <f t="shared" si="5"/>
        <v>4.0904162589274741E-2</v>
      </c>
      <c r="G55" s="75">
        <f t="shared" si="5"/>
        <v>4.1498512138211874E-2</v>
      </c>
      <c r="H55" s="75">
        <f t="shared" si="5"/>
        <v>4.1668877350963036E-2</v>
      </c>
      <c r="I55" s="75">
        <f t="shared" si="5"/>
        <v>4.1002871850930767E-2</v>
      </c>
      <c r="J55" s="75">
        <f t="shared" si="5"/>
        <v>4.119998940993691E-2</v>
      </c>
      <c r="K55" s="75">
        <f t="shared" si="5"/>
        <v>4.1518029201978827E-2</v>
      </c>
      <c r="L55" s="75">
        <f t="shared" si="5"/>
        <v>3.9901626306871593E-2</v>
      </c>
      <c r="M55" s="75">
        <f t="shared" si="5"/>
        <v>4.0487688703332025E-2</v>
      </c>
      <c r="N55" s="75">
        <f t="shared" si="5"/>
        <v>4.0584722121482661E-2</v>
      </c>
      <c r="O55" s="75">
        <f t="shared" si="5"/>
        <v>3.9707286126880278E-2</v>
      </c>
      <c r="P55" s="75">
        <f t="shared" si="5"/>
        <v>3.9534805195029173E-2</v>
      </c>
      <c r="Q55" s="75">
        <f t="shared" si="5"/>
        <v>3.9728122460933685E-2</v>
      </c>
    </row>
    <row r="56" spans="1:17" x14ac:dyDescent="0.25">
      <c r="A56" s="74" t="s">
        <v>295</v>
      </c>
      <c r="B56" s="73">
        <f t="shared" ref="B56:Q56" si="6">IF(B$15=0,0,B$15/B$5)</f>
        <v>0.18054655300686429</v>
      </c>
      <c r="C56" s="73">
        <f t="shared" si="6"/>
        <v>0.18113829775803353</v>
      </c>
      <c r="D56" s="73">
        <f t="shared" si="6"/>
        <v>0.18033955703808155</v>
      </c>
      <c r="E56" s="73">
        <f t="shared" si="6"/>
        <v>0.17826529366411506</v>
      </c>
      <c r="F56" s="73">
        <f t="shared" si="6"/>
        <v>0.17896083474179339</v>
      </c>
      <c r="G56" s="73">
        <f t="shared" si="6"/>
        <v>0.18134000745059586</v>
      </c>
      <c r="H56" s="73">
        <f t="shared" si="6"/>
        <v>0.18187915476972227</v>
      </c>
      <c r="I56" s="73">
        <f t="shared" si="6"/>
        <v>0.17921645077330597</v>
      </c>
      <c r="J56" s="73">
        <f t="shared" si="6"/>
        <v>0.18032209295461238</v>
      </c>
      <c r="K56" s="73">
        <f t="shared" si="6"/>
        <v>0.18140624151272422</v>
      </c>
      <c r="L56" s="73">
        <f t="shared" si="6"/>
        <v>0.18433188890817412</v>
      </c>
      <c r="M56" s="73">
        <f t="shared" si="6"/>
        <v>0.18748424919583842</v>
      </c>
      <c r="N56" s="73">
        <f t="shared" si="6"/>
        <v>0.1877924555936045</v>
      </c>
      <c r="O56" s="73">
        <f t="shared" si="6"/>
        <v>0.18361224380150185</v>
      </c>
      <c r="P56" s="73">
        <f t="shared" si="6"/>
        <v>0.18255428238476049</v>
      </c>
      <c r="Q56" s="73">
        <f t="shared" si="6"/>
        <v>0.18364160620693024</v>
      </c>
    </row>
    <row r="57" spans="1:17" x14ac:dyDescent="0.25">
      <c r="A57" s="142" t="s">
        <v>301</v>
      </c>
      <c r="B57" s="199">
        <f t="shared" ref="B57:Q57" si="7">IF(B$16=0,0,B$16/B$5)</f>
        <v>6.8509409367939172E-2</v>
      </c>
      <c r="C57" s="199">
        <f t="shared" si="7"/>
        <v>6.8858965089397609E-2</v>
      </c>
      <c r="D57" s="199">
        <f t="shared" si="7"/>
        <v>6.8423468825866252E-2</v>
      </c>
      <c r="E57" s="199">
        <f t="shared" si="7"/>
        <v>8.1966543583448084E-2</v>
      </c>
      <c r="F57" s="199">
        <f t="shared" si="7"/>
        <v>6.7974501126095307E-2</v>
      </c>
      <c r="G57" s="199">
        <f t="shared" si="7"/>
        <v>6.8741009667071182E-2</v>
      </c>
      <c r="H57" s="199">
        <f t="shared" si="7"/>
        <v>6.8817900600979018E-2</v>
      </c>
      <c r="I57" s="199">
        <f t="shared" si="7"/>
        <v>6.7962286737630342E-2</v>
      </c>
      <c r="J57" s="199">
        <f t="shared" si="7"/>
        <v>6.85330846933003E-2</v>
      </c>
      <c r="K57" s="199">
        <f t="shared" si="7"/>
        <v>6.875428756989152E-2</v>
      </c>
      <c r="L57" s="199">
        <f t="shared" si="7"/>
        <v>3.6696262934969477E-2</v>
      </c>
      <c r="M57" s="199">
        <f t="shared" si="7"/>
        <v>3.7680198103933971E-2</v>
      </c>
      <c r="N57" s="199">
        <f t="shared" si="7"/>
        <v>3.762938180626365E-2</v>
      </c>
      <c r="O57" s="199">
        <f t="shared" si="7"/>
        <v>3.6695674588142116E-2</v>
      </c>
      <c r="P57" s="199">
        <f t="shared" si="7"/>
        <v>3.6275890927526283E-2</v>
      </c>
      <c r="Q57" s="199">
        <f t="shared" si="7"/>
        <v>3.664794276193932E-2</v>
      </c>
    </row>
    <row r="58" spans="1:17" x14ac:dyDescent="0.25">
      <c r="A58" s="142" t="s">
        <v>300</v>
      </c>
      <c r="B58" s="199">
        <f t="shared" ref="B58:Q58" si="8">IF(B$22=0,0,B$22/B$5)</f>
        <v>0.11203714363892511</v>
      </c>
      <c r="C58" s="199">
        <f t="shared" si="8"/>
        <v>0.11227933266863589</v>
      </c>
      <c r="D58" s="199">
        <f t="shared" si="8"/>
        <v>0.1119160882122153</v>
      </c>
      <c r="E58" s="199">
        <f t="shared" si="8"/>
        <v>9.6298750080666976E-2</v>
      </c>
      <c r="F58" s="199">
        <f t="shared" si="8"/>
        <v>0.1109863336156981</v>
      </c>
      <c r="G58" s="199">
        <f t="shared" si="8"/>
        <v>0.11259899778352468</v>
      </c>
      <c r="H58" s="199">
        <f t="shared" si="8"/>
        <v>0.11306125416874324</v>
      </c>
      <c r="I58" s="199">
        <f t="shared" si="8"/>
        <v>0.11125416403567562</v>
      </c>
      <c r="J58" s="199">
        <f t="shared" si="8"/>
        <v>0.11178900826131206</v>
      </c>
      <c r="K58" s="199">
        <f t="shared" si="8"/>
        <v>0.1126519539428327</v>
      </c>
      <c r="L58" s="199">
        <f t="shared" si="8"/>
        <v>0.14763562597320465</v>
      </c>
      <c r="M58" s="199">
        <f t="shared" si="8"/>
        <v>0.14980405109190445</v>
      </c>
      <c r="N58" s="199">
        <f t="shared" si="8"/>
        <v>0.15016307378734084</v>
      </c>
      <c r="O58" s="199">
        <f t="shared" si="8"/>
        <v>0.14691656921335972</v>
      </c>
      <c r="P58" s="199">
        <f t="shared" si="8"/>
        <v>0.1462783914572342</v>
      </c>
      <c r="Q58" s="199">
        <f t="shared" si="8"/>
        <v>0.1469936634449909</v>
      </c>
    </row>
    <row r="59" spans="1:17" x14ac:dyDescent="0.25">
      <c r="A59" s="127" t="s">
        <v>294</v>
      </c>
      <c r="B59" s="200">
        <f t="shared" ref="B59:Q59" si="9">IF(B$23=0,0,B$23/B$5)</f>
        <v>8.346440867695594E-2</v>
      </c>
      <c r="C59" s="200">
        <f t="shared" si="9"/>
        <v>8.3644832449789708E-2</v>
      </c>
      <c r="D59" s="200">
        <f t="shared" si="9"/>
        <v>8.3374225910068975E-2</v>
      </c>
      <c r="E59" s="200">
        <f t="shared" si="9"/>
        <v>8.44840702327736E-2</v>
      </c>
      <c r="F59" s="200">
        <f t="shared" si="9"/>
        <v>8.2681585816859485E-2</v>
      </c>
      <c r="G59" s="200">
        <f t="shared" si="9"/>
        <v>8.3882973649415729E-2</v>
      </c>
      <c r="H59" s="200">
        <f t="shared" si="9"/>
        <v>8.4227341192145644E-2</v>
      </c>
      <c r="I59" s="200">
        <f t="shared" si="9"/>
        <v>8.2881111678578784E-2</v>
      </c>
      <c r="J59" s="200">
        <f t="shared" si="9"/>
        <v>8.327955504813575E-2</v>
      </c>
      <c r="K59" s="200">
        <f t="shared" si="9"/>
        <v>8.3922424445632846E-2</v>
      </c>
      <c r="L59" s="200">
        <f t="shared" si="9"/>
        <v>8.0655110162037844E-2</v>
      </c>
      <c r="M59" s="200">
        <f t="shared" si="9"/>
        <v>8.1839746767694302E-2</v>
      </c>
      <c r="N59" s="200">
        <f t="shared" si="9"/>
        <v>8.2035885164915195E-2</v>
      </c>
      <c r="O59" s="200">
        <f t="shared" si="9"/>
        <v>8.0262280844617007E-2</v>
      </c>
      <c r="P59" s="200">
        <f t="shared" si="9"/>
        <v>7.9913636695320603E-2</v>
      </c>
      <c r="Q59" s="200">
        <f t="shared" si="9"/>
        <v>8.030439834643327E-2</v>
      </c>
    </row>
    <row r="60" spans="1:17" x14ac:dyDescent="0.25">
      <c r="A60" s="142" t="s">
        <v>299</v>
      </c>
      <c r="B60" s="199">
        <f t="shared" ref="B60:Q60" si="10">IF(B$24=0,0,B$24/B$5)</f>
        <v>3.3947655703109713E-3</v>
      </c>
      <c r="C60" s="199">
        <f t="shared" si="10"/>
        <v>3.4021039846338038E-3</v>
      </c>
      <c r="D60" s="199">
        <f t="shared" si="10"/>
        <v>3.3910975475343621E-3</v>
      </c>
      <c r="E60" s="199">
        <f t="shared" si="10"/>
        <v>3.4362384807158975E-3</v>
      </c>
      <c r="F60" s="199">
        <f t="shared" si="10"/>
        <v>3.362925650335098E-3</v>
      </c>
      <c r="G60" s="199">
        <f t="shared" si="10"/>
        <v>3.4117899520800235E-3</v>
      </c>
      <c r="H60" s="199">
        <f t="shared" si="10"/>
        <v>3.4257964860760497E-3</v>
      </c>
      <c r="I60" s="199">
        <f t="shared" si="10"/>
        <v>3.3710410079646346E-3</v>
      </c>
      <c r="J60" s="199">
        <f t="shared" si="10"/>
        <v>3.3872469795174424E-3</v>
      </c>
      <c r="K60" s="199">
        <f t="shared" si="10"/>
        <v>3.4133945426694985E-3</v>
      </c>
      <c r="L60" s="199">
        <f t="shared" si="10"/>
        <v>3.2805023768570792E-3</v>
      </c>
      <c r="M60" s="199">
        <f t="shared" si="10"/>
        <v>3.328685352402713E-3</v>
      </c>
      <c r="N60" s="199">
        <f t="shared" si="10"/>
        <v>3.3366629309713059E-3</v>
      </c>
      <c r="O60" s="199">
        <f t="shared" si="10"/>
        <v>3.2645247468357547E-3</v>
      </c>
      <c r="P60" s="199">
        <f t="shared" si="10"/>
        <v>3.2503442695151442E-3</v>
      </c>
      <c r="Q60" s="199">
        <f t="shared" si="10"/>
        <v>3.2662378009068226E-3</v>
      </c>
    </row>
    <row r="61" spans="1:17" x14ac:dyDescent="0.25">
      <c r="A61" s="142" t="s">
        <v>298</v>
      </c>
      <c r="B61" s="199">
        <f t="shared" ref="B61:Q61" si="11">IF(B$25=0,0,B$25/B$5)</f>
        <v>8.0069643106644967E-2</v>
      </c>
      <c r="C61" s="199">
        <f t="shared" si="11"/>
        <v>8.0242728465155913E-2</v>
      </c>
      <c r="D61" s="199">
        <f t="shared" si="11"/>
        <v>7.9983128362534614E-2</v>
      </c>
      <c r="E61" s="199">
        <f t="shared" si="11"/>
        <v>8.1047831752057709E-2</v>
      </c>
      <c r="F61" s="199">
        <f t="shared" si="11"/>
        <v>7.9318660166524377E-2</v>
      </c>
      <c r="G61" s="199">
        <f t="shared" si="11"/>
        <v>8.0471183697335705E-2</v>
      </c>
      <c r="H61" s="199">
        <f t="shared" si="11"/>
        <v>8.0801544706069581E-2</v>
      </c>
      <c r="I61" s="199">
        <f t="shared" si="11"/>
        <v>7.951007067061415E-2</v>
      </c>
      <c r="J61" s="199">
        <f t="shared" si="11"/>
        <v>7.9892308068618315E-2</v>
      </c>
      <c r="K61" s="199">
        <f t="shared" si="11"/>
        <v>8.0509029902963353E-2</v>
      </c>
      <c r="L61" s="199">
        <f t="shared" si="11"/>
        <v>7.7374607785180766E-2</v>
      </c>
      <c r="M61" s="199">
        <f t="shared" si="11"/>
        <v>7.8511061415291586E-2</v>
      </c>
      <c r="N61" s="199">
        <f t="shared" si="11"/>
        <v>7.8699222233943905E-2</v>
      </c>
      <c r="O61" s="199">
        <f t="shared" si="11"/>
        <v>7.6997756097781256E-2</v>
      </c>
      <c r="P61" s="199">
        <f t="shared" si="11"/>
        <v>7.6663292425805454E-2</v>
      </c>
      <c r="Q61" s="199">
        <f t="shared" si="11"/>
        <v>7.7038160545526452E-2</v>
      </c>
    </row>
    <row r="62" spans="1:17" x14ac:dyDescent="0.25">
      <c r="A62" s="127" t="s">
        <v>293</v>
      </c>
      <c r="B62" s="200">
        <f t="shared" ref="B62:Q62" si="12">IF(B$26=0,0,B$26/B$5)</f>
        <v>0.20725785763838639</v>
      </c>
      <c r="C62" s="200">
        <f t="shared" si="12"/>
        <v>0.20808284047868786</v>
      </c>
      <c r="D62" s="200">
        <f t="shared" si="12"/>
        <v>0.20701161947052438</v>
      </c>
      <c r="E62" s="200">
        <f t="shared" si="12"/>
        <v>0.16348697681475582</v>
      </c>
      <c r="F62" s="200">
        <f t="shared" si="12"/>
        <v>0.16872573140264227</v>
      </c>
      <c r="G62" s="200">
        <f t="shared" si="12"/>
        <v>0.19864895468985458</v>
      </c>
      <c r="H62" s="200">
        <f t="shared" si="12"/>
        <v>0.19899643598841793</v>
      </c>
      <c r="I62" s="200">
        <f t="shared" si="12"/>
        <v>0.2056815491514265</v>
      </c>
      <c r="J62" s="200">
        <f t="shared" si="12"/>
        <v>0.20712703995275147</v>
      </c>
      <c r="K62" s="200">
        <f t="shared" si="12"/>
        <v>0.20814994671372472</v>
      </c>
      <c r="L62" s="200">
        <f t="shared" si="12"/>
        <v>0.22626073871875263</v>
      </c>
      <c r="M62" s="200">
        <f t="shared" si="12"/>
        <v>0.21619660155415996</v>
      </c>
      <c r="N62" s="200">
        <f t="shared" si="12"/>
        <v>0.21711617249172571</v>
      </c>
      <c r="O62" s="200">
        <f t="shared" si="12"/>
        <v>0.23469652018944889</v>
      </c>
      <c r="P62" s="200">
        <f t="shared" si="12"/>
        <v>0.25214644949038562</v>
      </c>
      <c r="Q62" s="200">
        <f t="shared" si="12"/>
        <v>0.23153944849324112</v>
      </c>
    </row>
    <row r="63" spans="1:17" x14ac:dyDescent="0.25">
      <c r="A63" s="142" t="s">
        <v>297</v>
      </c>
      <c r="B63" s="199">
        <f t="shared" ref="B63:Q63" si="13">IF(B$27=0,0,B$27/B$5)</f>
        <v>0.12818962129132191</v>
      </c>
      <c r="C63" s="199">
        <f t="shared" si="13"/>
        <v>0.12884368349923447</v>
      </c>
      <c r="D63" s="199">
        <f t="shared" si="13"/>
        <v>0.1280288158538859</v>
      </c>
      <c r="E63" s="199">
        <f t="shared" si="13"/>
        <v>0.16348697681475582</v>
      </c>
      <c r="F63" s="199">
        <f t="shared" si="13"/>
        <v>0.13366637516162524</v>
      </c>
      <c r="G63" s="199">
        <f t="shared" si="13"/>
        <v>0.15636805011038493</v>
      </c>
      <c r="H63" s="199">
        <f t="shared" si="13"/>
        <v>0.15654587094765474</v>
      </c>
      <c r="I63" s="199">
        <f t="shared" si="13"/>
        <v>0.12716588683752553</v>
      </c>
      <c r="J63" s="199">
        <f t="shared" si="13"/>
        <v>0.12823392076813808</v>
      </c>
      <c r="K63" s="199">
        <f t="shared" si="13"/>
        <v>0.1286478188478383</v>
      </c>
      <c r="L63" s="199">
        <f t="shared" si="13"/>
        <v>4.6598699994301183E-2</v>
      </c>
      <c r="M63" s="199">
        <f t="shared" si="13"/>
        <v>9.0749123465969819E-2</v>
      </c>
      <c r="N63" s="199">
        <f t="shared" si="13"/>
        <v>8.8381666463673958E-2</v>
      </c>
      <c r="O63" s="199">
        <f t="shared" si="13"/>
        <v>1.876478381422245E-2</v>
      </c>
      <c r="P63" s="199">
        <f t="shared" si="13"/>
        <v>5.1352449655795449E-3</v>
      </c>
      <c r="Q63" s="199">
        <f t="shared" si="13"/>
        <v>2.8372664777599595E-2</v>
      </c>
    </row>
    <row r="64" spans="1:17" x14ac:dyDescent="0.25">
      <c r="A64" s="142" t="s">
        <v>296</v>
      </c>
      <c r="B64" s="199">
        <f t="shared" ref="B64:Q64" si="14">IF(B$33=0,0,B$33/B$5)</f>
        <v>7.9068236347064461E-2</v>
      </c>
      <c r="C64" s="199">
        <f t="shared" si="14"/>
        <v>7.9239156979453398E-2</v>
      </c>
      <c r="D64" s="199">
        <f t="shared" si="14"/>
        <v>7.8982803616638467E-2</v>
      </c>
      <c r="E64" s="199">
        <f t="shared" si="14"/>
        <v>0</v>
      </c>
      <c r="F64" s="199">
        <f t="shared" si="14"/>
        <v>3.5059356241017019E-2</v>
      </c>
      <c r="G64" s="199">
        <f t="shared" si="14"/>
        <v>4.2280904579469633E-2</v>
      </c>
      <c r="H64" s="199">
        <f t="shared" si="14"/>
        <v>4.2450565040763173E-2</v>
      </c>
      <c r="I64" s="199">
        <f t="shared" si="14"/>
        <v>7.8515662313900975E-2</v>
      </c>
      <c r="J64" s="199">
        <f t="shared" si="14"/>
        <v>7.8893119184613392E-2</v>
      </c>
      <c r="K64" s="199">
        <f t="shared" si="14"/>
        <v>7.9502127865886438E-2</v>
      </c>
      <c r="L64" s="199">
        <f t="shared" si="14"/>
        <v>0.17966203872445147</v>
      </c>
      <c r="M64" s="199">
        <f t="shared" si="14"/>
        <v>0.12544747808819012</v>
      </c>
      <c r="N64" s="199">
        <f t="shared" si="14"/>
        <v>0.12873450602805175</v>
      </c>
      <c r="O64" s="199">
        <f t="shared" si="14"/>
        <v>0.21593173637522645</v>
      </c>
      <c r="P64" s="199">
        <f t="shared" si="14"/>
        <v>0.2470112045248061</v>
      </c>
      <c r="Q64" s="199">
        <f t="shared" si="14"/>
        <v>0.20316678371564151</v>
      </c>
    </row>
    <row r="65" spans="1:17" x14ac:dyDescent="0.25">
      <c r="A65" s="127" t="s">
        <v>292</v>
      </c>
      <c r="B65" s="200">
        <f t="shared" ref="B65:Q65" si="15">IF(B$34=0,0,B$34/B$5)</f>
        <v>0.19424036324970517</v>
      </c>
      <c r="C65" s="200">
        <f t="shared" si="15"/>
        <v>0.16174061404258749</v>
      </c>
      <c r="D65" s="200">
        <f t="shared" si="15"/>
        <v>0.18283128063026588</v>
      </c>
      <c r="E65" s="200">
        <f t="shared" si="15"/>
        <v>0.20659322437199193</v>
      </c>
      <c r="F65" s="200">
        <f t="shared" si="15"/>
        <v>0.23609269591314497</v>
      </c>
      <c r="G65" s="200">
        <f t="shared" si="15"/>
        <v>0.19464010692051348</v>
      </c>
      <c r="H65" s="200">
        <f t="shared" si="15"/>
        <v>0.15750484453258304</v>
      </c>
      <c r="I65" s="200">
        <f t="shared" si="15"/>
        <v>0.2041095993104306</v>
      </c>
      <c r="J65" s="200">
        <f t="shared" si="15"/>
        <v>0.15287028616456116</v>
      </c>
      <c r="K65" s="200">
        <f t="shared" si="15"/>
        <v>9.0769856635083634E-2</v>
      </c>
      <c r="L65" s="200">
        <f t="shared" si="15"/>
        <v>0.10302647295826126</v>
      </c>
      <c r="M65" s="200">
        <f t="shared" si="15"/>
        <v>8.6747974326722876E-2</v>
      </c>
      <c r="N65" s="200">
        <f t="shared" si="15"/>
        <v>6.0325767516942227E-2</v>
      </c>
      <c r="O65" s="200">
        <f t="shared" si="15"/>
        <v>4.9158486979379239E-2</v>
      </c>
      <c r="P65" s="200">
        <f t="shared" si="15"/>
        <v>5.143276064489459E-2</v>
      </c>
      <c r="Q65" s="200">
        <f t="shared" si="15"/>
        <v>7.1531353334723616E-2</v>
      </c>
    </row>
    <row r="66" spans="1:17" x14ac:dyDescent="0.25">
      <c r="A66" s="127" t="s">
        <v>291</v>
      </c>
      <c r="B66" s="200">
        <f t="shared" ref="B66:Q66" si="16">IF(B$45=0,0,B$45/B$5)</f>
        <v>0.13433615176133024</v>
      </c>
      <c r="C66" s="200">
        <f t="shared" si="16"/>
        <v>0.13462654422577047</v>
      </c>
      <c r="D66" s="200">
        <f t="shared" si="16"/>
        <v>0.13419100239705842</v>
      </c>
      <c r="E66" s="200">
        <f t="shared" si="16"/>
        <v>0.13597729930767755</v>
      </c>
      <c r="F66" s="200">
        <f t="shared" si="16"/>
        <v>0.13307619662352796</v>
      </c>
      <c r="G66" s="200">
        <f t="shared" si="16"/>
        <v>0.13500983301725289</v>
      </c>
      <c r="H66" s="200">
        <f t="shared" si="16"/>
        <v>0.13556409334468045</v>
      </c>
      <c r="I66" s="200">
        <f t="shared" si="16"/>
        <v>0.1333973339425974</v>
      </c>
      <c r="J66" s="200">
        <f t="shared" si="16"/>
        <v>0.13403862943380812</v>
      </c>
      <c r="K66" s="200">
        <f t="shared" si="16"/>
        <v>0.13507332916167819</v>
      </c>
      <c r="L66" s="200">
        <f t="shared" si="16"/>
        <v>0.12981457954120479</v>
      </c>
      <c r="M66" s="200">
        <f t="shared" si="16"/>
        <v>0.13172125479790533</v>
      </c>
      <c r="N66" s="200">
        <f t="shared" si="16"/>
        <v>0.13203693998531588</v>
      </c>
      <c r="O66" s="200">
        <f t="shared" si="16"/>
        <v>0.12918231987941781</v>
      </c>
      <c r="P66" s="200">
        <f t="shared" si="16"/>
        <v>0.12862117634419123</v>
      </c>
      <c r="Q66" s="200">
        <f t="shared" si="16"/>
        <v>0.12925010809244758</v>
      </c>
    </row>
    <row r="67" spans="1:17" x14ac:dyDescent="0.25">
      <c r="A67" s="72" t="s">
        <v>290</v>
      </c>
      <c r="B67" s="71">
        <f t="shared" ref="B67:Q67" si="17">IF(B$46=0,0,B$46/B$5)</f>
        <v>4.0352376625220482E-2</v>
      </c>
      <c r="C67" s="71">
        <f t="shared" si="17"/>
        <v>7.0619139768353573E-2</v>
      </c>
      <c r="D67" s="71">
        <f t="shared" si="17"/>
        <v>5.262269087736645E-2</v>
      </c>
      <c r="E67" s="71">
        <f t="shared" si="17"/>
        <v>6.9438586277400433E-2</v>
      </c>
      <c r="F67" s="71">
        <f t="shared" si="17"/>
        <v>4.2159471603194304E-2</v>
      </c>
      <c r="G67" s="71">
        <f t="shared" si="17"/>
        <v>4.5874444053776636E-2</v>
      </c>
      <c r="H67" s="71">
        <f t="shared" si="17"/>
        <v>8.0565118360044333E-2</v>
      </c>
      <c r="I67" s="71">
        <f t="shared" si="17"/>
        <v>3.6028455845311919E-2</v>
      </c>
      <c r="J67" s="71">
        <f t="shared" si="17"/>
        <v>8.2914031112810857E-2</v>
      </c>
      <c r="K67" s="71">
        <f t="shared" si="17"/>
        <v>0.13999898818844791</v>
      </c>
      <c r="L67" s="71">
        <f t="shared" si="17"/>
        <v>0.12148764844635218</v>
      </c>
      <c r="M67" s="71">
        <f t="shared" si="17"/>
        <v>0.13931848793909996</v>
      </c>
      <c r="N67" s="71">
        <f t="shared" si="17"/>
        <v>0.16362556412300208</v>
      </c>
      <c r="O67" s="71">
        <f t="shared" si="17"/>
        <v>0.16941670432156297</v>
      </c>
      <c r="P67" s="71">
        <f t="shared" si="17"/>
        <v>0.15232777010938242</v>
      </c>
      <c r="Q67" s="71">
        <f t="shared" si="17"/>
        <v>0.14998100270093045</v>
      </c>
    </row>
    <row r="69" spans="1:17" ht="12.75" x14ac:dyDescent="0.25">
      <c r="A69" s="98" t="s">
        <v>128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6</v>
      </c>
      <c r="B71" s="253">
        <f>IF(B$5=0,0,B$5/MAE_fec!B$5)</f>
        <v>0.54401216821487119</v>
      </c>
      <c r="C71" s="253">
        <f>IF(C$5=0,0,C$5/MAE_fec!C$5)</f>
        <v>0.5428387218108065</v>
      </c>
      <c r="D71" s="253">
        <f>IF(D$5=0,0,D$5/MAE_fec!D$5)</f>
        <v>0.5446006057327526</v>
      </c>
      <c r="E71" s="253">
        <f>IF(E$5=0,0,E$5/MAE_fec!E$5)</f>
        <v>0.53744633524426066</v>
      </c>
      <c r="F71" s="253">
        <f>IF(F$5=0,0,F$5/MAE_fec!F$5)</f>
        <v>0.54916283335078853</v>
      </c>
      <c r="G71" s="253">
        <f>IF(G$5=0,0,G$5/MAE_fec!G$5)</f>
        <v>0.54129761926291908</v>
      </c>
      <c r="H71" s="253">
        <f>IF(H$5=0,0,H$5/MAE_fec!H$5)</f>
        <v>0.55431947397263082</v>
      </c>
      <c r="I71" s="253">
        <f>IF(I$5=0,0,I$5/MAE_fec!I$5)</f>
        <v>0.56332322911892763</v>
      </c>
      <c r="J71" s="253">
        <f>IF(J$5=0,0,J$5/MAE_fec!J$5)</f>
        <v>0.56062806095394269</v>
      </c>
      <c r="K71" s="253">
        <f>IF(K$5=0,0,K$5/MAE_fec!K$5)</f>
        <v>0.5563334921763341</v>
      </c>
      <c r="L71" s="253">
        <f>IF(L$5=0,0,L$5/MAE_fec!L$5)</f>
        <v>0.63333860722495594</v>
      </c>
      <c r="M71" s="253">
        <f>IF(M$5=0,0,M$5/MAE_fec!M$5)</f>
        <v>0.64141749364452261</v>
      </c>
      <c r="N71" s="253">
        <f>IF(N$5=0,0,N$5/MAE_fec!N$5)</f>
        <v>0.63988393794630616</v>
      </c>
      <c r="O71" s="253">
        <f>IF(O$5=0,0,O$5/MAE_fec!O$5)</f>
        <v>0.65402384158333438</v>
      </c>
      <c r="P71" s="253">
        <f>IF(P$5=0,0,P$5/MAE_fec!P$5)</f>
        <v>0.6568771917160251</v>
      </c>
      <c r="Q71" s="253">
        <f>IF(Q$5=0,0,Q$5/MAE_fec!Q$5)</f>
        <v>0.66805886769862455</v>
      </c>
    </row>
    <row r="72" spans="1:17" x14ac:dyDescent="0.25">
      <c r="A72" s="76" t="s">
        <v>83</v>
      </c>
      <c r="B72" s="308">
        <f>IF(B$6=0,0,B$6/MAE_fec!B$6)</f>
        <v>0.47026100600053855</v>
      </c>
      <c r="C72" s="308">
        <f>IF(C$6=0,0,C$6/MAE_fec!C$6)</f>
        <v>0.47026100600053861</v>
      </c>
      <c r="D72" s="308">
        <f>IF(D$6=0,0,D$6/MAE_fec!D$6)</f>
        <v>0.47026100600053861</v>
      </c>
      <c r="E72" s="308">
        <f>IF(E$6=0,0,E$6/MAE_fec!E$6)</f>
        <v>0.47026100600053855</v>
      </c>
      <c r="F72" s="308">
        <f>IF(F$6=0,0,F$6/MAE_fec!F$6)</f>
        <v>0.47026100600053861</v>
      </c>
      <c r="G72" s="308">
        <f>IF(G$6=0,0,G$6/MAE_fec!G$6)</f>
        <v>0.4702610060005385</v>
      </c>
      <c r="H72" s="308">
        <f>IF(H$6=0,0,H$6/MAE_fec!H$6)</f>
        <v>0.48355097300728717</v>
      </c>
      <c r="I72" s="308">
        <f>IF(I$6=0,0,I$6/MAE_fec!I$6)</f>
        <v>0.48355097300728711</v>
      </c>
      <c r="J72" s="308">
        <f>IF(J$6=0,0,J$6/MAE_fec!J$6)</f>
        <v>0.48355097300728711</v>
      </c>
      <c r="K72" s="308">
        <f>IF(K$6=0,0,K$6/MAE_fec!K$6)</f>
        <v>0.48355097300728717</v>
      </c>
      <c r="L72" s="308">
        <f>IF(L$6=0,0,L$6/MAE_fec!L$6)</f>
        <v>0.52905020278671488</v>
      </c>
      <c r="M72" s="308">
        <f>IF(M$6=0,0,M$6/MAE_fec!M$6)</f>
        <v>0.54366842528267667</v>
      </c>
      <c r="N72" s="308">
        <f>IF(N$6=0,0,N$6/MAE_fec!N$6)</f>
        <v>0.54366842528267678</v>
      </c>
      <c r="O72" s="308">
        <f>IF(O$6=0,0,O$6/MAE_fec!O$6)</f>
        <v>0.54366842528267667</v>
      </c>
      <c r="P72" s="308">
        <f>IF(P$6=0,0,P$6/MAE_fec!P$6)</f>
        <v>0.54366842528267678</v>
      </c>
      <c r="Q72" s="308">
        <f>IF(Q$6=0,0,Q$6/MAE_fec!Q$6)</f>
        <v>0.55562669037882317</v>
      </c>
    </row>
    <row r="73" spans="1:17" x14ac:dyDescent="0.25">
      <c r="A73" s="76" t="s">
        <v>82</v>
      </c>
      <c r="B73" s="308">
        <f>IF(B$7=0,0,B$7/MAE_fec!B$7)</f>
        <v>0.11858736135975215</v>
      </c>
      <c r="C73" s="308">
        <f>IF(C$7=0,0,C$7/MAE_fec!C$7)</f>
        <v>0.11858736135975215</v>
      </c>
      <c r="D73" s="308">
        <f>IF(D$7=0,0,D$7/MAE_fec!D$7)</f>
        <v>0.11858736135975213</v>
      </c>
      <c r="E73" s="308">
        <f>IF(E$7=0,0,E$7/MAE_fec!E$7)</f>
        <v>0.11858736135975215</v>
      </c>
      <c r="F73" s="308">
        <f>IF(F$7=0,0,F$7/MAE_fec!F$7)</f>
        <v>0.11858736135975216</v>
      </c>
      <c r="G73" s="308">
        <f>IF(G$7=0,0,G$7/MAE_fec!G$7)</f>
        <v>0.11858736135975215</v>
      </c>
      <c r="H73" s="308">
        <f>IF(H$7=0,0,H$7/MAE_fec!H$7)</f>
        <v>0.12193873878585895</v>
      </c>
      <c r="I73" s="308">
        <f>IF(I$7=0,0,I$7/MAE_fec!I$7)</f>
        <v>0.12193873878585894</v>
      </c>
      <c r="J73" s="308">
        <f>IF(J$7=0,0,J$7/MAE_fec!J$7)</f>
        <v>0.12193873878585895</v>
      </c>
      <c r="K73" s="308">
        <f>IF(K$7=0,0,K$7/MAE_fec!K$7)</f>
        <v>0.12193873878585897</v>
      </c>
      <c r="L73" s="308">
        <f>IF(L$7=0,0,L$7/MAE_fec!L$7)</f>
        <v>0.13341243857086132</v>
      </c>
      <c r="M73" s="308">
        <f>IF(M$7=0,0,M$7/MAE_fec!M$7)</f>
        <v>0.13709876682569416</v>
      </c>
      <c r="N73" s="308">
        <f>IF(N$7=0,0,N$7/MAE_fec!N$7)</f>
        <v>0.13709876682569416</v>
      </c>
      <c r="O73" s="308">
        <f>IF(O$7=0,0,O$7/MAE_fec!O$7)</f>
        <v>0.13709876682569416</v>
      </c>
      <c r="P73" s="308">
        <f>IF(P$7=0,0,P$7/MAE_fec!P$7)</f>
        <v>0.13709876682569416</v>
      </c>
      <c r="Q73" s="308">
        <f>IF(Q$7=0,0,Q$7/MAE_fec!Q$7)</f>
        <v>0.14011432432694867</v>
      </c>
    </row>
    <row r="74" spans="1:17" x14ac:dyDescent="0.25">
      <c r="A74" s="76" t="s">
        <v>81</v>
      </c>
      <c r="B74" s="308">
        <f>IF(B$8=0,0,B$8/MAE_fec!B$8)</f>
        <v>0.64544333321555636</v>
      </c>
      <c r="C74" s="308">
        <f>IF(C$8=0,0,C$8/MAE_fec!C$8)</f>
        <v>0.64544333321555636</v>
      </c>
      <c r="D74" s="308">
        <f>IF(D$8=0,0,D$8/MAE_fec!D$8)</f>
        <v>0.64544333321555636</v>
      </c>
      <c r="E74" s="308">
        <f>IF(E$8=0,0,E$8/MAE_fec!E$8)</f>
        <v>0.64544333321555636</v>
      </c>
      <c r="F74" s="308">
        <f>IF(F$8=0,0,F$8/MAE_fec!F$8)</f>
        <v>0.64544333321555647</v>
      </c>
      <c r="G74" s="308">
        <f>IF(G$8=0,0,G$8/MAE_fec!G$8)</f>
        <v>0.64544333321555647</v>
      </c>
      <c r="H74" s="308">
        <f>IF(H$8=0,0,H$8/MAE_fec!H$8)</f>
        <v>0.66368409843679776</v>
      </c>
      <c r="I74" s="308">
        <f>IF(I$8=0,0,I$8/MAE_fec!I$8)</f>
        <v>0.66368409843679776</v>
      </c>
      <c r="J74" s="308">
        <f>IF(J$8=0,0,J$8/MAE_fec!J$8)</f>
        <v>0.66368409843679776</v>
      </c>
      <c r="K74" s="308">
        <f>IF(K$8=0,0,K$8/MAE_fec!K$8)</f>
        <v>0.66368409843679765</v>
      </c>
      <c r="L74" s="308">
        <f>IF(L$8=0,0,L$8/MAE_fec!L$8)</f>
        <v>0.72613276875572408</v>
      </c>
      <c r="M74" s="308">
        <f>IF(M$8=0,0,M$8/MAE_fec!M$8)</f>
        <v>0.74619659317043541</v>
      </c>
      <c r="N74" s="308">
        <f>IF(N$8=0,0,N$8/MAE_fec!N$8)</f>
        <v>0.74619659317043541</v>
      </c>
      <c r="O74" s="308">
        <f>IF(O$8=0,0,O$8/MAE_fec!O$8)</f>
        <v>0.74619659317043552</v>
      </c>
      <c r="P74" s="308">
        <f>IF(P$8=0,0,P$8/MAE_fec!P$8)</f>
        <v>0.74619659317043541</v>
      </c>
      <c r="Q74" s="308">
        <f>IF(Q$8=0,0,Q$8/MAE_fec!Q$8)</f>
        <v>0.76260956891081222</v>
      </c>
    </row>
    <row r="75" spans="1:17" x14ac:dyDescent="0.25">
      <c r="A75" s="76" t="s">
        <v>80</v>
      </c>
      <c r="B75" s="308">
        <f>IF(B$9=0,0,B$9/MAE_fec!B$9)</f>
        <v>0.4606532110127407</v>
      </c>
      <c r="C75" s="308">
        <f>IF(C$9=0,0,C$9/MAE_fec!C$9)</f>
        <v>0.46065321101274065</v>
      </c>
      <c r="D75" s="308">
        <f>IF(D$9=0,0,D$9/MAE_fec!D$9)</f>
        <v>0.46065321101274082</v>
      </c>
      <c r="E75" s="308">
        <f>IF(E$9=0,0,E$9/MAE_fec!E$9)</f>
        <v>0.46065321101274065</v>
      </c>
      <c r="F75" s="308">
        <f>IF(F$9=0,0,F$9/MAE_fec!F$9)</f>
        <v>0.46065321101274076</v>
      </c>
      <c r="G75" s="308">
        <f>IF(G$9=0,0,G$9/MAE_fec!G$9)</f>
        <v>0.46065321101274065</v>
      </c>
      <c r="H75" s="308">
        <f>IF(H$9=0,0,H$9/MAE_fec!H$9)</f>
        <v>0.47367165374516901</v>
      </c>
      <c r="I75" s="308">
        <f>IF(I$9=0,0,I$9/MAE_fec!I$9)</f>
        <v>0.47367165374516895</v>
      </c>
      <c r="J75" s="308">
        <f>IF(J$9=0,0,J$9/MAE_fec!J$9)</f>
        <v>0.4736716537451689</v>
      </c>
      <c r="K75" s="308">
        <f>IF(K$9=0,0,K$9/MAE_fec!K$9)</f>
        <v>0.47367165374516895</v>
      </c>
      <c r="L75" s="308">
        <f>IF(L$9=0,0,L$9/MAE_fec!L$9)</f>
        <v>0.51824129917410744</v>
      </c>
      <c r="M75" s="308">
        <f>IF(M$9=0,0,M$9/MAE_fec!M$9)</f>
        <v>0.53256086011183867</v>
      </c>
      <c r="N75" s="308">
        <f>IF(N$9=0,0,N$9/MAE_fec!N$9)</f>
        <v>0.53256086011183867</v>
      </c>
      <c r="O75" s="308">
        <f>IF(O$9=0,0,O$9/MAE_fec!O$9)</f>
        <v>0.53256086011183867</v>
      </c>
      <c r="P75" s="308">
        <f>IF(P$9=0,0,P$9/MAE_fec!P$9)</f>
        <v>0.53256086011183867</v>
      </c>
      <c r="Q75" s="308">
        <f>IF(Q$9=0,0,Q$9/MAE_fec!Q$9)</f>
        <v>0.54427480863062172</v>
      </c>
    </row>
    <row r="76" spans="1:17" x14ac:dyDescent="0.25">
      <c r="A76" s="76" t="s">
        <v>79</v>
      </c>
      <c r="B76" s="308">
        <f>IF(B$10=0,0,B$10/MAE_fec!B$10)</f>
        <v>0.70811787496784906</v>
      </c>
      <c r="C76" s="308">
        <f>IF(C$10=0,0,C$10/MAE_fec!C$10)</f>
        <v>0.70811787496784906</v>
      </c>
      <c r="D76" s="308">
        <f>IF(D$10=0,0,D$10/MAE_fec!D$10)</f>
        <v>0.70811787496784906</v>
      </c>
      <c r="E76" s="308">
        <f>IF(E$10=0,0,E$10/MAE_fec!E$10)</f>
        <v>0.70811787496784917</v>
      </c>
      <c r="F76" s="308">
        <f>IF(F$10=0,0,F$10/MAE_fec!F$10)</f>
        <v>0.70811787496784906</v>
      </c>
      <c r="G76" s="308">
        <f>IF(G$10=0,0,G$10/MAE_fec!G$10)</f>
        <v>0.70811787496784906</v>
      </c>
      <c r="H76" s="308">
        <f>IF(H$10=0,0,H$10/MAE_fec!H$10)</f>
        <v>0.72812987484691372</v>
      </c>
      <c r="I76" s="308">
        <f>IF(I$10=0,0,I$10/MAE_fec!I$10)</f>
        <v>0.72812987484691383</v>
      </c>
      <c r="J76" s="308">
        <f>IF(J$10=0,0,J$10/MAE_fec!J$10)</f>
        <v>0.72812987484691383</v>
      </c>
      <c r="K76" s="308">
        <f>IF(K$10=0,0,K$10/MAE_fec!K$10)</f>
        <v>0.72812987484691383</v>
      </c>
      <c r="L76" s="308">
        <f>IF(L$10=0,0,L$10/MAE_fec!L$10)</f>
        <v>0.79664250398896386</v>
      </c>
      <c r="M76" s="308">
        <f>IF(M$10=0,0,M$10/MAE_fec!M$10)</f>
        <v>0.81865458774152533</v>
      </c>
      <c r="N76" s="308">
        <f>IF(N$10=0,0,N$10/MAE_fec!N$10)</f>
        <v>0.81865458774152555</v>
      </c>
      <c r="O76" s="308">
        <f>IF(O$10=0,0,O$10/MAE_fec!O$10)</f>
        <v>0.81865458774152533</v>
      </c>
      <c r="P76" s="308">
        <f>IF(P$10=0,0,P$10/MAE_fec!P$10)</f>
        <v>0.81865458774152544</v>
      </c>
      <c r="Q76" s="308">
        <f>IF(Q$10=0,0,Q$10/MAE_fec!Q$10)</f>
        <v>0.83666131413417821</v>
      </c>
    </row>
    <row r="77" spans="1:17" x14ac:dyDescent="0.25">
      <c r="A77" s="74" t="s">
        <v>295</v>
      </c>
      <c r="B77" s="307">
        <f>IF(B$15=0,0,B$15/MAE_fec!B$15)</f>
        <v>0.57971054421216517</v>
      </c>
      <c r="C77" s="307">
        <f>IF(C$15=0,0,C$15/MAE_fec!C$15)</f>
        <v>0.58035600954597355</v>
      </c>
      <c r="D77" s="307">
        <f>IF(D$15=0,0,D$15/MAE_fec!D$15)</f>
        <v>0.57967224037169585</v>
      </c>
      <c r="E77" s="307">
        <f>IF(E$15=0,0,E$15/MAE_fec!E$15)</f>
        <v>0.56547744792970656</v>
      </c>
      <c r="F77" s="307">
        <f>IF(F$15=0,0,F$15/MAE_fec!F$15)</f>
        <v>0.58005946591235835</v>
      </c>
      <c r="G77" s="307">
        <f>IF(G$15=0,0,G$15/MAE_fec!G$15)</f>
        <v>0.57935282733462812</v>
      </c>
      <c r="H77" s="307">
        <f>IF(H$15=0,0,H$15/MAE_fec!H$15)</f>
        <v>0.59505409466730497</v>
      </c>
      <c r="I77" s="307">
        <f>IF(I$15=0,0,I$15/MAE_fec!I$15)</f>
        <v>0.59586642739122642</v>
      </c>
      <c r="J77" s="307">
        <f>IF(J$15=0,0,J$15/MAE_fec!J$15)</f>
        <v>0.5966740572311019</v>
      </c>
      <c r="K77" s="307">
        <f>IF(K$15=0,0,K$15/MAE_fec!K$15)</f>
        <v>0.59566326260112046</v>
      </c>
      <c r="L77" s="307">
        <f>IF(L$15=0,0,L$15/MAE_fec!L$15)</f>
        <v>0.68904854604545895</v>
      </c>
      <c r="M77" s="307">
        <f>IF(M$15=0,0,M$15/MAE_fec!M$15)</f>
        <v>0.70977218002433184</v>
      </c>
      <c r="N77" s="307">
        <f>IF(N$15=0,0,N$15/MAE_fec!N$15)</f>
        <v>0.70923920485144576</v>
      </c>
      <c r="O77" s="307">
        <f>IF(O$15=0,0,O$15/MAE_fec!O$15)</f>
        <v>0.70877534592580349</v>
      </c>
      <c r="P77" s="307">
        <f>IF(P$15=0,0,P$15/MAE_fec!P$15)</f>
        <v>0.70776583073057264</v>
      </c>
      <c r="Q77" s="307">
        <f>IF(Q$15=0,0,Q$15/MAE_fec!Q$15)</f>
        <v>0.72410108839497778</v>
      </c>
    </row>
    <row r="78" spans="1:17" x14ac:dyDescent="0.25">
      <c r="A78" s="127" t="s">
        <v>294</v>
      </c>
      <c r="B78" s="305">
        <f>IF(B$23=0,0,B$23/MAE_fec!B$23)</f>
        <v>0.55175012758975206</v>
      </c>
      <c r="C78" s="305">
        <f>IF(C$23=0,0,C$23/MAE_fec!C$23)</f>
        <v>0.55175012758975206</v>
      </c>
      <c r="D78" s="305">
        <f>IF(D$23=0,0,D$23/MAE_fec!D$23)</f>
        <v>0.55175012758975217</v>
      </c>
      <c r="E78" s="305">
        <f>IF(E$23=0,0,E$23/MAE_fec!E$23)</f>
        <v>0.55175012758975206</v>
      </c>
      <c r="F78" s="305">
        <f>IF(F$23=0,0,F$23/MAE_fec!F$23)</f>
        <v>0.55175012758975217</v>
      </c>
      <c r="G78" s="305">
        <f>IF(G$23=0,0,G$23/MAE_fec!G$23)</f>
        <v>0.55175012758975206</v>
      </c>
      <c r="H78" s="305">
        <f>IF(H$23=0,0,H$23/MAE_fec!H$23)</f>
        <v>0.5673430449230441</v>
      </c>
      <c r="I78" s="305">
        <f>IF(I$23=0,0,I$23/MAE_fec!I$23)</f>
        <v>0.5673430449230441</v>
      </c>
      <c r="J78" s="305">
        <f>IF(J$23=0,0,J$23/MAE_fec!J$23)</f>
        <v>0.5673430449230441</v>
      </c>
      <c r="K78" s="305">
        <f>IF(K$23=0,0,K$23/MAE_fec!K$23)</f>
        <v>0.56734304492304422</v>
      </c>
      <c r="L78" s="305">
        <f>IF(L$23=0,0,L$23/MAE_fec!L$23)</f>
        <v>0.62072660323577811</v>
      </c>
      <c r="M78" s="305">
        <f>IF(M$23=0,0,M$23/MAE_fec!M$23)</f>
        <v>0.63787794265019915</v>
      </c>
      <c r="N78" s="305">
        <f>IF(N$23=0,0,N$23/MAE_fec!N$23)</f>
        <v>0.63787794265019915</v>
      </c>
      <c r="O78" s="305">
        <f>IF(O$23=0,0,O$23/MAE_fec!O$23)</f>
        <v>0.63787794265019926</v>
      </c>
      <c r="P78" s="305">
        <f>IF(P$23=0,0,P$23/MAE_fec!P$23)</f>
        <v>0.63787794265019926</v>
      </c>
      <c r="Q78" s="305">
        <f>IF(Q$23=0,0,Q$23/MAE_fec!Q$23)</f>
        <v>0.65190839426825953</v>
      </c>
    </row>
    <row r="79" spans="1:17" x14ac:dyDescent="0.25">
      <c r="A79" s="127" t="s">
        <v>293</v>
      </c>
      <c r="B79" s="305">
        <f>IF(B$26=0,0,B$26/MAE_fec!B$26)</f>
        <v>0.46583384955269597</v>
      </c>
      <c r="C79" s="305">
        <f>IF(C$26=0,0,C$26/MAE_fec!C$26)</f>
        <v>0.4666792716665728</v>
      </c>
      <c r="D79" s="305">
        <f>IF(D$26=0,0,D$26/MAE_fec!D$26)</f>
        <v>0.46578367967976381</v>
      </c>
      <c r="E79" s="305">
        <f>IF(E$26=0,0,E$26/MAE_fec!E$26)</f>
        <v>0.42009178799659425</v>
      </c>
      <c r="F79" s="305">
        <f>IF(F$26=0,0,F$26/MAE_fec!F$26)</f>
        <v>0.44484816891802981</v>
      </c>
      <c r="G79" s="305">
        <f>IF(G$26=0,0,G$26/MAE_fec!G$26)</f>
        <v>0.44425653563840889</v>
      </c>
      <c r="H79" s="305">
        <f>IF(H$26=0,0,H$26/MAE_fec!H$26)</f>
        <v>0.45573969675811693</v>
      </c>
      <c r="I79" s="305">
        <f>IF(I$26=0,0,I$26/MAE_fec!I$26)</f>
        <v>0.47870109323683746</v>
      </c>
      <c r="J79" s="305">
        <f>IF(J$26=0,0,J$26/MAE_fec!J$26)</f>
        <v>0.4797589163153117</v>
      </c>
      <c r="K79" s="305">
        <f>IF(K$26=0,0,K$26/MAE_fec!K$26)</f>
        <v>0.47843499063252987</v>
      </c>
      <c r="L79" s="305">
        <f>IF(L$26=0,0,L$26/MAE_fec!L$26)</f>
        <v>0.59204754953330341</v>
      </c>
      <c r="M79" s="305">
        <f>IF(M$26=0,0,M$26/MAE_fec!M$26)</f>
        <v>0.57292937246724118</v>
      </c>
      <c r="N79" s="305">
        <f>IF(N$26=0,0,N$26/MAE_fec!N$26)</f>
        <v>0.5739906362913848</v>
      </c>
      <c r="O79" s="305">
        <f>IF(O$26=0,0,O$26/MAE_fec!O$26)</f>
        <v>0.63417870556216593</v>
      </c>
      <c r="P79" s="305">
        <f>IF(P$26=0,0,P$26/MAE_fec!P$26)</f>
        <v>0.6466101358954458</v>
      </c>
      <c r="Q79" s="305">
        <f>IF(Q$26=0,0,Q$26/MAE_fec!Q$26)</f>
        <v>0.63907400444965856</v>
      </c>
    </row>
    <row r="80" spans="1:17" x14ac:dyDescent="0.25">
      <c r="A80" s="127" t="s">
        <v>292</v>
      </c>
      <c r="B80" s="305">
        <f>IF(B$34=0,0,B$34/MAE_fec!B$34)</f>
        <v>0.61847290492399809</v>
      </c>
      <c r="C80" s="305">
        <f>IF(C$34=0,0,C$34/MAE_fec!C$34)</f>
        <v>0.61701828688112592</v>
      </c>
      <c r="D80" s="305">
        <f>IF(D$34=0,0,D$34/MAE_fec!D$34)</f>
        <v>0.6255801322255764</v>
      </c>
      <c r="E80" s="305">
        <f>IF(E$34=0,0,E$34/MAE_fec!E$34)</f>
        <v>0.62748588106060876</v>
      </c>
      <c r="F80" s="305">
        <f>IF(F$34=0,0,F$34/MAE_fec!F$34)</f>
        <v>0.64022447068413135</v>
      </c>
      <c r="G80" s="305">
        <f>IF(G$34=0,0,G$34/MAE_fec!G$34)</f>
        <v>0.63531922214083614</v>
      </c>
      <c r="H80" s="305">
        <f>IF(H$34=0,0,H$34/MAE_fec!H$34)</f>
        <v>0.65442867344607991</v>
      </c>
      <c r="I80" s="305">
        <f>IF(I$34=0,0,I$34/MAE_fec!I$34)</f>
        <v>0.65809835544114981</v>
      </c>
      <c r="J80" s="305">
        <f>IF(J$34=0,0,J$34/MAE_fec!J$34)</f>
        <v>0.65765396404982879</v>
      </c>
      <c r="K80" s="305">
        <f>IF(K$34=0,0,K$34/MAE_fec!K$34)</f>
        <v>0.6551485300446197</v>
      </c>
      <c r="L80" s="305">
        <f>IF(L$34=0,0,L$34/MAE_fec!L$34)</f>
        <v>0.72583866817748022</v>
      </c>
      <c r="M80" s="305">
        <f>IF(M$34=0,0,M$34/MAE_fec!M$34)</f>
        <v>0.74810257802324942</v>
      </c>
      <c r="N80" s="305">
        <f>IF(N$34=0,0,N$34/MAE_fec!N$34)</f>
        <v>0.75325732125941003</v>
      </c>
      <c r="O80" s="305">
        <f>IF(O$34=0,0,O$34/MAE_fec!O$34)</f>
        <v>0.76465437830997052</v>
      </c>
      <c r="P80" s="305">
        <f>IF(P$34=0,0,P$34/MAE_fec!P$34)</f>
        <v>0.76550189000660374</v>
      </c>
      <c r="Q80" s="305">
        <f>IF(Q$34=0,0,Q$34/MAE_fec!Q$34)</f>
        <v>0.77967550519315776</v>
      </c>
    </row>
    <row r="81" spans="1:17" x14ac:dyDescent="0.25">
      <c r="A81" s="127" t="s">
        <v>291</v>
      </c>
      <c r="B81" s="305">
        <f>IF(B$45=0,0,B$45/MAE_fec!B$45)</f>
        <v>0.62903050076251854</v>
      </c>
      <c r="C81" s="305">
        <f>IF(C$45=0,0,C$45/MAE_fec!C$45)</f>
        <v>0.62903050076251843</v>
      </c>
      <c r="D81" s="305">
        <f>IF(D$45=0,0,D$45/MAE_fec!D$45)</f>
        <v>0.62903050076251865</v>
      </c>
      <c r="E81" s="305">
        <f>IF(E$45=0,0,E$45/MAE_fec!E$45)</f>
        <v>0.62903050076251854</v>
      </c>
      <c r="F81" s="305">
        <f>IF(F$45=0,0,F$45/MAE_fec!F$45)</f>
        <v>0.62903050076251854</v>
      </c>
      <c r="G81" s="305">
        <f>IF(G$45=0,0,G$45/MAE_fec!G$45)</f>
        <v>0.62903050076251843</v>
      </c>
      <c r="H81" s="305">
        <f>IF(H$45=0,0,H$45/MAE_fec!H$45)</f>
        <v>0.64680742569293215</v>
      </c>
      <c r="I81" s="305">
        <f>IF(I$45=0,0,I$45/MAE_fec!I$45)</f>
        <v>0.64680742569293215</v>
      </c>
      <c r="J81" s="305">
        <f>IF(J$45=0,0,J$45/MAE_fec!J$45)</f>
        <v>0.64680742569293215</v>
      </c>
      <c r="K81" s="305">
        <f>IF(K$45=0,0,K$45/MAE_fec!K$45)</f>
        <v>0.64680742569293215</v>
      </c>
      <c r="L81" s="305">
        <f>IF(L$45=0,0,L$45/MAE_fec!L$45)</f>
        <v>0.70766810290678894</v>
      </c>
      <c r="M81" s="305">
        <f>IF(M$45=0,0,M$45/MAE_fec!M$45)</f>
        <v>0.72722172887101</v>
      </c>
      <c r="N81" s="305">
        <f>IF(N$45=0,0,N$45/MAE_fec!N$45)</f>
        <v>0.72722172887101011</v>
      </c>
      <c r="O81" s="305">
        <f>IF(O$45=0,0,O$45/MAE_fec!O$45)</f>
        <v>0.72722172887101</v>
      </c>
      <c r="P81" s="305">
        <f>IF(P$45=0,0,P$45/MAE_fec!P$45)</f>
        <v>0.72722172887101</v>
      </c>
      <c r="Q81" s="305">
        <f>IF(Q$45=0,0,Q$45/MAE_fec!Q$45)</f>
        <v>0.74321734276562934</v>
      </c>
    </row>
    <row r="82" spans="1:17" x14ac:dyDescent="0.25">
      <c r="A82" s="72" t="s">
        <v>290</v>
      </c>
      <c r="B82" s="304">
        <f>IF(B$46=0,0,B$46/MAE_fec!B$46)</f>
        <v>0.57363799585064079</v>
      </c>
      <c r="C82" s="304">
        <f>IF(C$46=0,0,C$46/MAE_fec!C$46)</f>
        <v>0.57363799585064079</v>
      </c>
      <c r="D82" s="304">
        <f>IF(D$46=0,0,D$46/MAE_fec!D$46)</f>
        <v>0.5736379958506409</v>
      </c>
      <c r="E82" s="304">
        <f>IF(E$46=0,0,E$46/MAE_fec!E$46)</f>
        <v>0.5736379958506409</v>
      </c>
      <c r="F82" s="304">
        <f>IF(F$46=0,0,F$46/MAE_fec!F$46)</f>
        <v>0.5736379958506409</v>
      </c>
      <c r="G82" s="304">
        <f>IF(G$46=0,0,G$46/MAE_fec!G$46)</f>
        <v>0.57363799585064079</v>
      </c>
      <c r="H82" s="304">
        <f>IF(H$46=0,0,H$46/MAE_fec!H$46)</f>
        <v>0.58984948253866032</v>
      </c>
      <c r="I82" s="304">
        <f>IF(I$46=0,0,I$46/MAE_fec!I$46)</f>
        <v>0.58984948253866032</v>
      </c>
      <c r="J82" s="304">
        <f>IF(J$46=0,0,J$46/MAE_fec!J$46)</f>
        <v>0.58984948253866032</v>
      </c>
      <c r="K82" s="304">
        <f>IF(K$46=0,0,K$46/MAE_fec!K$46)</f>
        <v>0.58984948253866032</v>
      </c>
      <c r="L82" s="304">
        <f>IF(L$46=0,0,L$46/MAE_fec!L$46)</f>
        <v>0.64535076087214149</v>
      </c>
      <c r="M82" s="304">
        <f>IF(M$46=0,0,M$46/MAE_fec!M$46)</f>
        <v>0.66318249207775359</v>
      </c>
      <c r="N82" s="304">
        <f>IF(N$46=0,0,N$46/MAE_fec!N$46)</f>
        <v>0.66318249207775359</v>
      </c>
      <c r="O82" s="304">
        <f>IF(O$46=0,0,O$46/MAE_fec!O$46)</f>
        <v>0.6631824920777537</v>
      </c>
      <c r="P82" s="304">
        <f>IF(P$46=0,0,P$46/MAE_fec!P$46)</f>
        <v>0.66318249207775359</v>
      </c>
      <c r="Q82" s="304">
        <f>IF(Q$46=0,0,Q$46/MAE_fec!Q$46)</f>
        <v>0.67776953020354758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tabColor theme="6" tint="0.59999389629810485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6</v>
      </c>
      <c r="B5" s="96">
        <v>371.68773277098893</v>
      </c>
      <c r="C5" s="96">
        <v>311.88873425018409</v>
      </c>
      <c r="D5" s="96">
        <v>329.10698358194406</v>
      </c>
      <c r="E5" s="96">
        <v>441.52818465402009</v>
      </c>
      <c r="F5" s="96">
        <v>411.64396905398399</v>
      </c>
      <c r="G5" s="96">
        <v>385.24853008137546</v>
      </c>
      <c r="H5" s="96">
        <v>357.102960043824</v>
      </c>
      <c r="I5" s="96">
        <v>340.086248568396</v>
      </c>
      <c r="J5" s="96">
        <v>240.897656281428</v>
      </c>
      <c r="K5" s="96">
        <v>267.12786688358403</v>
      </c>
      <c r="L5" s="96">
        <v>275.87479943580018</v>
      </c>
      <c r="M5" s="96">
        <v>289.66526157207898</v>
      </c>
      <c r="N5" s="96">
        <v>264.91351860444553</v>
      </c>
      <c r="O5" s="96">
        <v>121.16772652873723</v>
      </c>
      <c r="P5" s="96">
        <v>109.0428322747121</v>
      </c>
      <c r="Q5" s="96">
        <v>155.04007941579601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12.023186899323733</v>
      </c>
      <c r="C10" s="158">
        <v>10.984647229166223</v>
      </c>
      <c r="D10" s="158">
        <v>11.253942248793461</v>
      </c>
      <c r="E10" s="158">
        <v>12.783438570899671</v>
      </c>
      <c r="F10" s="158">
        <v>12.455143404433571</v>
      </c>
      <c r="G10" s="158">
        <v>11.762755485000564</v>
      </c>
      <c r="H10" s="158">
        <v>11.761521659204373</v>
      </c>
      <c r="I10" s="158">
        <v>11.09774489089412</v>
      </c>
      <c r="J10" s="158">
        <v>8.8877360990442078</v>
      </c>
      <c r="K10" s="158">
        <v>11.128258656926688</v>
      </c>
      <c r="L10" s="158">
        <v>18.397376406379458</v>
      </c>
      <c r="M10" s="158">
        <v>13.988129663057013</v>
      </c>
      <c r="N10" s="158">
        <v>16.612830169990922</v>
      </c>
      <c r="O10" s="158">
        <v>14.461694259708503</v>
      </c>
      <c r="P10" s="158">
        <v>14.896472782374371</v>
      </c>
      <c r="Q10" s="158">
        <v>14.578274400513656</v>
      </c>
    </row>
    <row r="11" spans="1:17" x14ac:dyDescent="0.25">
      <c r="A11" s="92" t="s">
        <v>125</v>
      </c>
      <c r="B11" s="91">
        <v>5.6298145291620134</v>
      </c>
      <c r="C11" s="91">
        <v>5.1435220201024778</v>
      </c>
      <c r="D11" s="91">
        <v>5.2696184558331467</v>
      </c>
      <c r="E11" s="91">
        <v>5.985799672061078</v>
      </c>
      <c r="F11" s="91">
        <v>5.8320766272892737</v>
      </c>
      <c r="G11" s="91">
        <v>5.5078684451092688</v>
      </c>
      <c r="H11" s="91">
        <v>5.5072907105658393</v>
      </c>
      <c r="I11" s="91">
        <v>5.1964795982006597</v>
      </c>
      <c r="J11" s="91">
        <v>4.161650836898426</v>
      </c>
      <c r="K11" s="91">
        <v>5.2107675606841548</v>
      </c>
      <c r="L11" s="91">
        <v>8.6145061087691488</v>
      </c>
      <c r="M11" s="91">
        <v>8.4957705451897798</v>
      </c>
      <c r="N11" s="91">
        <v>7.9647737878148854</v>
      </c>
      <c r="O11" s="91">
        <v>6.7716369329819912</v>
      </c>
      <c r="P11" s="91">
        <v>6.9752204307989949</v>
      </c>
      <c r="Q11" s="91">
        <v>6.826225169529617</v>
      </c>
    </row>
    <row r="12" spans="1:17" x14ac:dyDescent="0.25">
      <c r="A12" s="92" t="s">
        <v>26</v>
      </c>
      <c r="B12" s="91">
        <v>6.3933723701617202</v>
      </c>
      <c r="C12" s="91">
        <v>5.8411252090637449</v>
      </c>
      <c r="D12" s="91">
        <v>5.9843237929603141</v>
      </c>
      <c r="E12" s="91">
        <v>6.797638898838593</v>
      </c>
      <c r="F12" s="91">
        <v>6.6230667771442961</v>
      </c>
      <c r="G12" s="91">
        <v>6.2548870398912957</v>
      </c>
      <c r="H12" s="91">
        <v>6.2542309486385346</v>
      </c>
      <c r="I12" s="91">
        <v>5.901265292693461</v>
      </c>
      <c r="J12" s="91">
        <v>4.7260852621457827</v>
      </c>
      <c r="K12" s="91">
        <v>5.9174910962425331</v>
      </c>
      <c r="L12" s="91">
        <v>9.7828702976103088</v>
      </c>
      <c r="M12" s="91">
        <v>5.492359117867232</v>
      </c>
      <c r="N12" s="91">
        <v>8.648056382176037</v>
      </c>
      <c r="O12" s="91">
        <v>7.690057326726512</v>
      </c>
      <c r="P12" s="91">
        <v>7.921252351575375</v>
      </c>
      <c r="Q12" s="91">
        <v>7.7520492309840403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295</v>
      </c>
      <c r="B15" s="204">
        <v>64.341739682856314</v>
      </c>
      <c r="C15" s="204">
        <v>57.562096654448624</v>
      </c>
      <c r="D15" s="204">
        <v>58.824887124474444</v>
      </c>
      <c r="E15" s="204">
        <v>80.876514876671408</v>
      </c>
      <c r="F15" s="204">
        <v>65.255993113079569</v>
      </c>
      <c r="G15" s="204">
        <v>62.548494746548464</v>
      </c>
      <c r="H15" s="204">
        <v>62.283967981521769</v>
      </c>
      <c r="I15" s="204">
        <v>58.431249152453276</v>
      </c>
      <c r="J15" s="204">
        <v>46.239533448623874</v>
      </c>
      <c r="K15" s="204">
        <v>60.043066490090311</v>
      </c>
      <c r="L15" s="204">
        <v>54.25116839691573</v>
      </c>
      <c r="M15" s="204">
        <v>49.000633450863205</v>
      </c>
      <c r="N15" s="204">
        <v>49.268590503901535</v>
      </c>
      <c r="O15" s="204">
        <v>39.485883304468537</v>
      </c>
      <c r="P15" s="204">
        <v>40.47424397244999</v>
      </c>
      <c r="Q15" s="204">
        <v>40.320249382571305</v>
      </c>
    </row>
    <row r="16" spans="1:17" x14ac:dyDescent="0.25">
      <c r="A16" s="152" t="s">
        <v>301</v>
      </c>
      <c r="B16" s="264">
        <v>64.341739682856314</v>
      </c>
      <c r="C16" s="264">
        <v>57.562096654448624</v>
      </c>
      <c r="D16" s="264">
        <v>58.824887124474444</v>
      </c>
      <c r="E16" s="264">
        <v>80.876514876671408</v>
      </c>
      <c r="F16" s="264">
        <v>65.255993113079569</v>
      </c>
      <c r="G16" s="264">
        <v>62.548494746548464</v>
      </c>
      <c r="H16" s="264">
        <v>62.283967981521769</v>
      </c>
      <c r="I16" s="264">
        <v>58.431249152453276</v>
      </c>
      <c r="J16" s="264">
        <v>46.239533448623874</v>
      </c>
      <c r="K16" s="264">
        <v>60.043066490090311</v>
      </c>
      <c r="L16" s="264">
        <v>54.25116839691573</v>
      </c>
      <c r="M16" s="264">
        <v>49.000633450863205</v>
      </c>
      <c r="N16" s="264">
        <v>49.268590503901535</v>
      </c>
      <c r="O16" s="264">
        <v>39.485883304468537</v>
      </c>
      <c r="P16" s="264">
        <v>40.47424397244999</v>
      </c>
      <c r="Q16" s="264">
        <v>40.320249382571305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13.721913275169419</v>
      </c>
      <c r="C18" s="83">
        <v>16.481533804554633</v>
      </c>
      <c r="D18" s="83">
        <v>21.062711982623615</v>
      </c>
      <c r="E18" s="83">
        <v>21.016313217953641</v>
      </c>
      <c r="F18" s="83">
        <v>20.352232916020707</v>
      </c>
      <c r="G18" s="83">
        <v>17.535338617198761</v>
      </c>
      <c r="H18" s="83">
        <v>22.334191720457952</v>
      </c>
      <c r="I18" s="83">
        <v>19.221173358253257</v>
      </c>
      <c r="J18" s="83">
        <v>15.563932653867017</v>
      </c>
      <c r="K18" s="83">
        <v>11.899989268782939</v>
      </c>
      <c r="L18" s="83">
        <v>16.422022978085508</v>
      </c>
      <c r="M18" s="83">
        <v>12.231511804089838</v>
      </c>
      <c r="N18" s="83">
        <v>11.67961959561678</v>
      </c>
      <c r="O18" s="83">
        <v>27.315262962598108</v>
      </c>
      <c r="P18" s="83">
        <v>34.898763259406664</v>
      </c>
      <c r="Q18" s="83">
        <v>25.983771371680035</v>
      </c>
    </row>
    <row r="19" spans="1:17" x14ac:dyDescent="0.25">
      <c r="A19" s="154" t="s">
        <v>125</v>
      </c>
      <c r="B19" s="83">
        <v>47.748738730671228</v>
      </c>
      <c r="C19" s="83">
        <v>36.792461880192249</v>
      </c>
      <c r="D19" s="83">
        <v>35.176009038228216</v>
      </c>
      <c r="E19" s="83">
        <v>57.818402881206723</v>
      </c>
      <c r="F19" s="83">
        <v>40.908971116610424</v>
      </c>
      <c r="G19" s="83">
        <v>43.192372082356705</v>
      </c>
      <c r="H19" s="83">
        <v>39.93348964409013</v>
      </c>
      <c r="I19" s="83">
        <v>37.135862616813263</v>
      </c>
      <c r="J19" s="83">
        <v>27.375146452226996</v>
      </c>
      <c r="K19" s="83">
        <v>46.579494956368848</v>
      </c>
      <c r="L19" s="83">
        <v>36.586340816560785</v>
      </c>
      <c r="M19" s="83">
        <v>32.537275130221161</v>
      </c>
      <c r="N19" s="83">
        <v>32.686340542337909</v>
      </c>
      <c r="O19" s="83">
        <v>9.1736847958688248</v>
      </c>
      <c r="P19" s="83">
        <v>5.5430816234489093</v>
      </c>
      <c r="Q19" s="83">
        <v>12.080705562967454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2.8710876770156646</v>
      </c>
      <c r="C21" s="83">
        <v>4.2881009697017465</v>
      </c>
      <c r="D21" s="83">
        <v>2.5861661036226153</v>
      </c>
      <c r="E21" s="83">
        <v>2.0417987775110511</v>
      </c>
      <c r="F21" s="83">
        <v>3.9947890804484461</v>
      </c>
      <c r="G21" s="83">
        <v>1.8207840469929999</v>
      </c>
      <c r="H21" s="83">
        <v>1.628661697368506E-2</v>
      </c>
      <c r="I21" s="83">
        <v>2.07421317738675</v>
      </c>
      <c r="J21" s="83">
        <v>3.3004543425298603</v>
      </c>
      <c r="K21" s="83">
        <v>1.5635822649385214</v>
      </c>
      <c r="L21" s="83">
        <v>1.2428046022694408</v>
      </c>
      <c r="M21" s="83">
        <v>4.2318465165522072</v>
      </c>
      <c r="N21" s="83">
        <v>4.9026303659468446</v>
      </c>
      <c r="O21" s="83">
        <v>2.9969355460016018</v>
      </c>
      <c r="P21" s="83">
        <v>3.239908959441308E-2</v>
      </c>
      <c r="Q21" s="83">
        <v>2.2557724479238144</v>
      </c>
    </row>
    <row r="22" spans="1:17" x14ac:dyDescent="0.25">
      <c r="A22" s="152" t="s">
        <v>300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</row>
    <row r="23" spans="1:17" x14ac:dyDescent="0.25">
      <c r="A23" s="156" t="s">
        <v>294</v>
      </c>
      <c r="B23" s="204">
        <v>2.7642871590158458</v>
      </c>
      <c r="C23" s="204">
        <v>2.5255133714681839</v>
      </c>
      <c r="D23" s="204">
        <v>2.5874278015586261</v>
      </c>
      <c r="E23" s="204">
        <v>2.9390789135610489</v>
      </c>
      <c r="F23" s="204">
        <v>2.8635995817808655</v>
      </c>
      <c r="G23" s="204">
        <v>2.7044105871513286</v>
      </c>
      <c r="H23" s="204">
        <v>2.70412691454161</v>
      </c>
      <c r="I23" s="204">
        <v>2.5515159959509428</v>
      </c>
      <c r="J23" s="204">
        <v>2.0434062097705041</v>
      </c>
      <c r="K23" s="204">
        <v>2.5585315079215492</v>
      </c>
      <c r="L23" s="204">
        <v>4.2297962915802545</v>
      </c>
      <c r="M23" s="204">
        <v>2.3747182086689484</v>
      </c>
      <c r="N23" s="204">
        <v>3.7391395062899422</v>
      </c>
      <c r="O23" s="204">
        <v>3.324931740183954</v>
      </c>
      <c r="P23" s="204">
        <v>3.4248929815157951</v>
      </c>
      <c r="Q23" s="204">
        <v>3.3517350319336714</v>
      </c>
    </row>
    <row r="24" spans="1:17" x14ac:dyDescent="0.25">
      <c r="A24" s="152" t="s">
        <v>299</v>
      </c>
      <c r="B24" s="151">
        <v>2.7642871590158458</v>
      </c>
      <c r="C24" s="151">
        <v>2.5255133714681839</v>
      </c>
      <c r="D24" s="151">
        <v>2.5874278015586261</v>
      </c>
      <c r="E24" s="151">
        <v>2.9390789135610489</v>
      </c>
      <c r="F24" s="151">
        <v>2.8635995817808655</v>
      </c>
      <c r="G24" s="151">
        <v>2.7044105871513286</v>
      </c>
      <c r="H24" s="151">
        <v>2.70412691454161</v>
      </c>
      <c r="I24" s="151">
        <v>2.5515159959509428</v>
      </c>
      <c r="J24" s="151">
        <v>2.0434062097705041</v>
      </c>
      <c r="K24" s="151">
        <v>2.5585315079215492</v>
      </c>
      <c r="L24" s="151">
        <v>4.2297962915802545</v>
      </c>
      <c r="M24" s="151">
        <v>2.3747182086689484</v>
      </c>
      <c r="N24" s="151">
        <v>3.7391395062899422</v>
      </c>
      <c r="O24" s="151">
        <v>3.324931740183954</v>
      </c>
      <c r="P24" s="151">
        <v>3.4248929815157951</v>
      </c>
      <c r="Q24" s="151">
        <v>3.3517350319336714</v>
      </c>
    </row>
    <row r="25" spans="1:17" x14ac:dyDescent="0.25">
      <c r="A25" s="152" t="s">
        <v>298</v>
      </c>
      <c r="B25" s="151">
        <v>0</v>
      </c>
      <c r="C25" s="151">
        <v>0</v>
      </c>
      <c r="D25" s="151">
        <v>0</v>
      </c>
      <c r="E25" s="151">
        <v>0</v>
      </c>
      <c r="F25" s="151">
        <v>0</v>
      </c>
      <c r="G25" s="151">
        <v>0</v>
      </c>
      <c r="H25" s="151">
        <v>0</v>
      </c>
      <c r="I25" s="151">
        <v>0</v>
      </c>
      <c r="J25" s="151">
        <v>0</v>
      </c>
      <c r="K25" s="151">
        <v>0</v>
      </c>
      <c r="L25" s="151">
        <v>0</v>
      </c>
      <c r="M25" s="151">
        <v>0</v>
      </c>
      <c r="N25" s="151">
        <v>0</v>
      </c>
      <c r="O25" s="151">
        <v>0</v>
      </c>
      <c r="P25" s="151">
        <v>0</v>
      </c>
      <c r="Q25" s="151">
        <v>0</v>
      </c>
    </row>
    <row r="26" spans="1:17" x14ac:dyDescent="0.25">
      <c r="A26" s="156" t="s">
        <v>293</v>
      </c>
      <c r="B26" s="204">
        <v>139.80935987999254</v>
      </c>
      <c r="C26" s="204">
        <v>125.077747761816</v>
      </c>
      <c r="D26" s="204">
        <v>127.82168860250643</v>
      </c>
      <c r="E26" s="204">
        <v>187.33105391383995</v>
      </c>
      <c r="F26" s="204">
        <v>149.01752713712509</v>
      </c>
      <c r="G26" s="204">
        <v>165.23033503260825</v>
      </c>
      <c r="H26" s="204">
        <v>164.53461420292351</v>
      </c>
      <c r="I26" s="204">
        <v>126.96634534999248</v>
      </c>
      <c r="J26" s="204">
        <v>100.4747401059799</v>
      </c>
      <c r="K26" s="204">
        <v>130.46869314676093</v>
      </c>
      <c r="L26" s="204">
        <v>80.002188021104516</v>
      </c>
      <c r="M26" s="204">
        <v>137.04770359700211</v>
      </c>
      <c r="N26" s="204">
        <v>134.3835307421223</v>
      </c>
      <c r="O26" s="204">
        <v>23.44829957926985</v>
      </c>
      <c r="P26" s="204">
        <v>6.6536910311239055</v>
      </c>
      <c r="Q26" s="204">
        <v>36.250545224974644</v>
      </c>
    </row>
    <row r="27" spans="1:17" x14ac:dyDescent="0.25">
      <c r="A27" s="152" t="s">
        <v>297</v>
      </c>
      <c r="B27" s="264">
        <v>139.80935987999254</v>
      </c>
      <c r="C27" s="264">
        <v>125.077747761816</v>
      </c>
      <c r="D27" s="264">
        <v>127.82168860250643</v>
      </c>
      <c r="E27" s="264">
        <v>187.33105391383995</v>
      </c>
      <c r="F27" s="264">
        <v>149.01752713712509</v>
      </c>
      <c r="G27" s="264">
        <v>165.23033503260825</v>
      </c>
      <c r="H27" s="264">
        <v>164.53461420292351</v>
      </c>
      <c r="I27" s="264">
        <v>126.96634534999248</v>
      </c>
      <c r="J27" s="264">
        <v>100.4747401059799</v>
      </c>
      <c r="K27" s="264">
        <v>130.46869314676093</v>
      </c>
      <c r="L27" s="264">
        <v>80.002188021104516</v>
      </c>
      <c r="M27" s="264">
        <v>137.04770359700211</v>
      </c>
      <c r="N27" s="264">
        <v>134.3835307421223</v>
      </c>
      <c r="O27" s="264">
        <v>23.44829957926985</v>
      </c>
      <c r="P27" s="264">
        <v>6.6536910311239055</v>
      </c>
      <c r="Q27" s="264">
        <v>36.250545224974644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29.816599936314354</v>
      </c>
      <c r="C29" s="83">
        <v>35.813030583461369</v>
      </c>
      <c r="D29" s="83">
        <v>45.767557640532395</v>
      </c>
      <c r="E29" s="83">
        <v>48.679250218758362</v>
      </c>
      <c r="F29" s="83">
        <v>46.476028885327302</v>
      </c>
      <c r="G29" s="83">
        <v>46.321976034281242</v>
      </c>
      <c r="H29" s="83">
        <v>58.999895757282054</v>
      </c>
      <c r="I29" s="83">
        <v>41.766044197834745</v>
      </c>
      <c r="J29" s="83">
        <v>33.819158019008995</v>
      </c>
      <c r="K29" s="83">
        <v>25.857707460941075</v>
      </c>
      <c r="L29" s="83">
        <v>24.216948847398225</v>
      </c>
      <c r="M29" s="83">
        <v>34.209774164472691</v>
      </c>
      <c r="N29" s="83">
        <v>31.856980338407901</v>
      </c>
      <c r="O29" s="83">
        <v>16.220897582429181</v>
      </c>
      <c r="P29" s="83">
        <v>5.7371198398292087</v>
      </c>
      <c r="Q29" s="83">
        <v>23.36111243477681</v>
      </c>
    </row>
    <row r="30" spans="1:17" x14ac:dyDescent="0.25">
      <c r="A30" s="154" t="s">
        <v>125</v>
      </c>
      <c r="B30" s="83">
        <v>103.7541202634109</v>
      </c>
      <c r="C30" s="83">
        <v>79.947023024764363</v>
      </c>
      <c r="D30" s="83">
        <v>76.434602654641793</v>
      </c>
      <c r="E30" s="83">
        <v>133.92246641522479</v>
      </c>
      <c r="F30" s="83">
        <v>93.419062720531613</v>
      </c>
      <c r="G30" s="83">
        <v>114.09851090644653</v>
      </c>
      <c r="H30" s="83">
        <v>105.49169433643199</v>
      </c>
      <c r="I30" s="83">
        <v>80.693204856432999</v>
      </c>
      <c r="J30" s="83">
        <v>59.483963613229378</v>
      </c>
      <c r="K30" s="83">
        <v>101.21344877341632</v>
      </c>
      <c r="L30" s="83">
        <v>53.952521272834197</v>
      </c>
      <c r="M30" s="83">
        <v>91.002065154365965</v>
      </c>
      <c r="N30" s="83">
        <v>89.154282762988856</v>
      </c>
      <c r="O30" s="83">
        <v>5.4477015920011578</v>
      </c>
      <c r="P30" s="83">
        <v>0.91124500084138838</v>
      </c>
      <c r="Q30" s="83">
        <v>10.86134560341419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6.2386396802672719</v>
      </c>
      <c r="C32" s="83">
        <v>9.3176941535902618</v>
      </c>
      <c r="D32" s="83">
        <v>5.6195283073322297</v>
      </c>
      <c r="E32" s="83">
        <v>4.7293372798567992</v>
      </c>
      <c r="F32" s="83">
        <v>9.1224355312661647</v>
      </c>
      <c r="G32" s="83">
        <v>4.8098480918804682</v>
      </c>
      <c r="H32" s="83">
        <v>4.3024109209468905E-2</v>
      </c>
      <c r="I32" s="83">
        <v>4.507096295724736</v>
      </c>
      <c r="J32" s="83">
        <v>7.1716184737415327</v>
      </c>
      <c r="K32" s="83">
        <v>3.397536912403532</v>
      </c>
      <c r="L32" s="83">
        <v>1.8327179008720926</v>
      </c>
      <c r="M32" s="83">
        <v>11.835864278163449</v>
      </c>
      <c r="N32" s="83">
        <v>13.372267640725539</v>
      </c>
      <c r="O32" s="83">
        <v>1.7797004048395078</v>
      </c>
      <c r="P32" s="83">
        <v>5.3261904533081009E-3</v>
      </c>
      <c r="Q32" s="83">
        <v>2.0280871867836443</v>
      </c>
    </row>
    <row r="33" spans="1:17" x14ac:dyDescent="0.25">
      <c r="A33" s="152" t="s">
        <v>296</v>
      </c>
      <c r="B33" s="264">
        <v>0</v>
      </c>
      <c r="C33" s="264">
        <v>0</v>
      </c>
      <c r="D33" s="264">
        <v>0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>
        <v>0</v>
      </c>
      <c r="K33" s="264">
        <v>0</v>
      </c>
      <c r="L33" s="264">
        <v>0</v>
      </c>
      <c r="M33" s="264">
        <v>0</v>
      </c>
      <c r="N33" s="264">
        <v>0</v>
      </c>
      <c r="O33" s="264">
        <v>0</v>
      </c>
      <c r="P33" s="264">
        <v>0</v>
      </c>
      <c r="Q33" s="264">
        <v>0</v>
      </c>
    </row>
    <row r="34" spans="1:17" x14ac:dyDescent="0.25">
      <c r="A34" s="156" t="s">
        <v>292</v>
      </c>
      <c r="B34" s="204">
        <v>152.74915914980051</v>
      </c>
      <c r="C34" s="204">
        <v>115.73872923328503</v>
      </c>
      <c r="D34" s="204">
        <v>128.61903780461108</v>
      </c>
      <c r="E34" s="204">
        <v>157.59809837904797</v>
      </c>
      <c r="F34" s="204">
        <v>182.05170581756491</v>
      </c>
      <c r="G34" s="204">
        <v>143.00253423006683</v>
      </c>
      <c r="H34" s="204">
        <v>115.81872928563276</v>
      </c>
      <c r="I34" s="204">
        <v>141.03939317910522</v>
      </c>
      <c r="J34" s="204">
        <v>83.252240418009535</v>
      </c>
      <c r="K34" s="204">
        <v>62.929317081884534</v>
      </c>
      <c r="L34" s="204">
        <v>118.99427031982019</v>
      </c>
      <c r="M34" s="204">
        <v>87.254076652487726</v>
      </c>
      <c r="N34" s="204">
        <v>60.909427682140802</v>
      </c>
      <c r="O34" s="204">
        <v>40.446917645106389</v>
      </c>
      <c r="P34" s="204">
        <v>43.593531507248038</v>
      </c>
      <c r="Q34" s="204">
        <v>60.539275375802745</v>
      </c>
    </row>
    <row r="35" spans="1:17" x14ac:dyDescent="0.25">
      <c r="A35" s="88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1.8771621057567245E-14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9.3858105287836239E-15</v>
      </c>
      <c r="O37" s="87">
        <v>0</v>
      </c>
      <c r="P37" s="87">
        <v>0</v>
      </c>
      <c r="Q37" s="87">
        <v>0</v>
      </c>
    </row>
    <row r="38" spans="1:17" x14ac:dyDescent="0.25">
      <c r="A38" s="88" t="s">
        <v>125</v>
      </c>
      <c r="B38" s="87">
        <v>62.223057740433319</v>
      </c>
      <c r="C38" s="87">
        <v>40.448760995028934</v>
      </c>
      <c r="D38" s="87">
        <v>64.379425894372829</v>
      </c>
      <c r="E38" s="87">
        <v>94.759385706971457</v>
      </c>
      <c r="F38" s="87">
        <v>120.46072149854069</v>
      </c>
      <c r="G38" s="87">
        <v>94.685131352238173</v>
      </c>
      <c r="H38" s="87">
        <v>84.280260856208045</v>
      </c>
      <c r="I38" s="87">
        <v>99.383599160813091</v>
      </c>
      <c r="J38" s="87">
        <v>52.114976837861207</v>
      </c>
      <c r="K38" s="87">
        <v>44.127919333406666</v>
      </c>
      <c r="L38" s="87">
        <v>88.386163241646059</v>
      </c>
      <c r="M38" s="87">
        <v>58.728847243017761</v>
      </c>
      <c r="N38" s="87">
        <v>45.048567766162186</v>
      </c>
      <c r="O38" s="87">
        <v>23.131485457684441</v>
      </c>
      <c r="P38" s="87">
        <v>24.724415630480767</v>
      </c>
      <c r="Q38" s="87">
        <v>40.182626495246659</v>
      </c>
    </row>
    <row r="39" spans="1:17" x14ac:dyDescent="0.25">
      <c r="A39" s="88" t="s">
        <v>29</v>
      </c>
      <c r="B39" s="87">
        <v>83.59094689813071</v>
      </c>
      <c r="C39" s="87">
        <v>68.043724466184017</v>
      </c>
      <c r="D39" s="87">
        <v>55.740169824912016</v>
      </c>
      <c r="E39" s="87">
        <v>55.717129278360012</v>
      </c>
      <c r="F39" s="87">
        <v>43.426148099904005</v>
      </c>
      <c r="G39" s="87">
        <v>40.248147127030087</v>
      </c>
      <c r="H39" s="87">
        <v>27.870084912456004</v>
      </c>
      <c r="I39" s="87">
        <v>31.094692037280005</v>
      </c>
      <c r="J39" s="87">
        <v>21.707565058512003</v>
      </c>
      <c r="K39" s="87">
        <v>15.559465799808001</v>
      </c>
      <c r="L39" s="87">
        <v>18.577138466673734</v>
      </c>
      <c r="M39" s="87">
        <v>18.57600546695264</v>
      </c>
      <c r="N39" s="87">
        <v>6.1917106310463073</v>
      </c>
      <c r="O39" s="87">
        <v>3.095786947184898</v>
      </c>
      <c r="P39" s="87">
        <v>3.0959646552472844</v>
      </c>
      <c r="Q39" s="87">
        <v>3.0960137695678571</v>
      </c>
    </row>
    <row r="40" spans="1:17" x14ac:dyDescent="0.25">
      <c r="A40" s="88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88" t="s">
        <v>26</v>
      </c>
      <c r="B41" s="87">
        <v>6.3610816253142</v>
      </c>
      <c r="C41" s="87">
        <v>6.6760513512560715</v>
      </c>
      <c r="D41" s="87">
        <v>8.1313349449422212</v>
      </c>
      <c r="E41" s="87">
        <v>6.7524724261645117</v>
      </c>
      <c r="F41" s="87">
        <v>17.792936842768231</v>
      </c>
      <c r="G41" s="87">
        <v>7.8028534613791489</v>
      </c>
      <c r="H41" s="87">
        <v>3.6683835169687025</v>
      </c>
      <c r="I41" s="87">
        <v>10.561101981012113</v>
      </c>
      <c r="J41" s="87">
        <v>9.0579850392043202</v>
      </c>
      <c r="K41" s="87">
        <v>3.2419319486698668</v>
      </c>
      <c r="L41" s="87">
        <v>12.030968611500404</v>
      </c>
      <c r="M41" s="87">
        <v>9.949223942517321</v>
      </c>
      <c r="N41" s="87">
        <v>9.6691492849323062</v>
      </c>
      <c r="O41" s="87">
        <v>14.21964524023705</v>
      </c>
      <c r="P41" s="87">
        <v>15.773151221519988</v>
      </c>
      <c r="Q41" s="87">
        <v>17.260635110988229</v>
      </c>
    </row>
    <row r="42" spans="1:17" x14ac:dyDescent="0.25">
      <c r="A42" s="88" t="s">
        <v>25</v>
      </c>
      <c r="B42" s="87">
        <v>0.57407288592225747</v>
      </c>
      <c r="C42" s="87">
        <v>0.57019242081599997</v>
      </c>
      <c r="D42" s="87">
        <v>0.36810714038400011</v>
      </c>
      <c r="E42" s="87">
        <v>0.36911096755200007</v>
      </c>
      <c r="F42" s="87">
        <v>0.37189937635199999</v>
      </c>
      <c r="G42" s="87">
        <v>0.26640228941940858</v>
      </c>
      <c r="H42" s="87">
        <v>0</v>
      </c>
      <c r="I42" s="87">
        <v>0</v>
      </c>
      <c r="J42" s="87">
        <v>0.37171348243199998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88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88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6" t="s">
        <v>291</v>
      </c>
      <c r="B45" s="204">
        <v>0</v>
      </c>
      <c r="C45" s="204">
        <v>0</v>
      </c>
      <c r="D45" s="204">
        <v>0</v>
      </c>
      <c r="E45" s="204">
        <v>0</v>
      </c>
      <c r="F45" s="204">
        <v>0</v>
      </c>
      <c r="G45" s="204">
        <v>0</v>
      </c>
      <c r="H45" s="204">
        <v>0</v>
      </c>
      <c r="I45" s="204">
        <v>0</v>
      </c>
      <c r="J45" s="204">
        <v>0</v>
      </c>
      <c r="K45" s="204">
        <v>0</v>
      </c>
      <c r="L45" s="204">
        <v>0</v>
      </c>
      <c r="M45" s="204">
        <v>0</v>
      </c>
      <c r="N45" s="204">
        <v>0</v>
      </c>
      <c r="O45" s="204">
        <v>0</v>
      </c>
      <c r="P45" s="204">
        <v>0</v>
      </c>
      <c r="Q45" s="204">
        <v>0</v>
      </c>
    </row>
    <row r="46" spans="1:17" x14ac:dyDescent="0.25">
      <c r="A46" s="72" t="s">
        <v>290</v>
      </c>
      <c r="B46" s="306">
        <v>0</v>
      </c>
      <c r="C46" s="306">
        <v>0</v>
      </c>
      <c r="D46" s="306">
        <v>0</v>
      </c>
      <c r="E46" s="306">
        <v>0</v>
      </c>
      <c r="F46" s="306">
        <v>0</v>
      </c>
      <c r="G46" s="306">
        <v>0</v>
      </c>
      <c r="H46" s="306">
        <v>0</v>
      </c>
      <c r="I46" s="306">
        <v>0</v>
      </c>
      <c r="J46" s="306">
        <v>0</v>
      </c>
      <c r="K46" s="306">
        <v>0</v>
      </c>
      <c r="L46" s="306">
        <v>0</v>
      </c>
      <c r="M46" s="306">
        <v>0</v>
      </c>
      <c r="N46" s="306">
        <v>0</v>
      </c>
      <c r="O46" s="306">
        <v>0</v>
      </c>
      <c r="P46" s="306">
        <v>0</v>
      </c>
      <c r="Q46" s="306">
        <v>0</v>
      </c>
    </row>
    <row r="48" spans="1:17" ht="12.75" x14ac:dyDescent="0.25">
      <c r="A48" s="80" t="s">
        <v>134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6</v>
      </c>
      <c r="B50" s="77">
        <f t="shared" ref="B50:Q50" si="0">SUM(B$51:B$55,B$57:B$58,B$60:B$61,B$63:B$67)</f>
        <v>1</v>
      </c>
      <c r="C50" s="77">
        <f t="shared" si="0"/>
        <v>1</v>
      </c>
      <c r="D50" s="77">
        <f t="shared" si="0"/>
        <v>1</v>
      </c>
      <c r="E50" s="77">
        <f t="shared" si="0"/>
        <v>0.99999999999999989</v>
      </c>
      <c r="F50" s="77">
        <f t="shared" si="0"/>
        <v>1</v>
      </c>
      <c r="G50" s="77">
        <f t="shared" si="0"/>
        <v>1</v>
      </c>
      <c r="H50" s="77">
        <f t="shared" si="0"/>
        <v>1.0000000000000002</v>
      </c>
      <c r="I50" s="77">
        <f t="shared" si="0"/>
        <v>1</v>
      </c>
      <c r="J50" s="77">
        <f t="shared" si="0"/>
        <v>1</v>
      </c>
      <c r="K50" s="77">
        <f t="shared" si="0"/>
        <v>1</v>
      </c>
      <c r="L50" s="77">
        <f t="shared" si="0"/>
        <v>0.99999999999999989</v>
      </c>
      <c r="M50" s="77">
        <f t="shared" si="0"/>
        <v>1</v>
      </c>
      <c r="N50" s="77">
        <f t="shared" si="0"/>
        <v>0.99999999999999989</v>
      </c>
      <c r="O50" s="77">
        <f t="shared" si="0"/>
        <v>1</v>
      </c>
      <c r="P50" s="77">
        <f t="shared" si="0"/>
        <v>1</v>
      </c>
      <c r="Q50" s="77">
        <f t="shared" si="0"/>
        <v>1</v>
      </c>
    </row>
    <row r="51" spans="1:17" x14ac:dyDescent="0.25">
      <c r="A51" s="132" t="s">
        <v>83</v>
      </c>
      <c r="B51" s="203">
        <f t="shared" ref="B51:Q51" si="1">IF(B$6=0,0,B$6/B$5)</f>
        <v>0</v>
      </c>
      <c r="C51" s="203">
        <f t="shared" si="1"/>
        <v>0</v>
      </c>
      <c r="D51" s="203">
        <f t="shared" si="1"/>
        <v>0</v>
      </c>
      <c r="E51" s="203">
        <f t="shared" si="1"/>
        <v>0</v>
      </c>
      <c r="F51" s="203">
        <f t="shared" si="1"/>
        <v>0</v>
      </c>
      <c r="G51" s="203">
        <f t="shared" si="1"/>
        <v>0</v>
      </c>
      <c r="H51" s="203">
        <f t="shared" si="1"/>
        <v>0</v>
      </c>
      <c r="I51" s="203">
        <f t="shared" si="1"/>
        <v>0</v>
      </c>
      <c r="J51" s="203">
        <f t="shared" si="1"/>
        <v>0</v>
      </c>
      <c r="K51" s="203">
        <f t="shared" si="1"/>
        <v>0</v>
      </c>
      <c r="L51" s="203">
        <f t="shared" si="1"/>
        <v>0</v>
      </c>
      <c r="M51" s="203">
        <f t="shared" si="1"/>
        <v>0</v>
      </c>
      <c r="N51" s="203">
        <f t="shared" si="1"/>
        <v>0</v>
      </c>
      <c r="O51" s="203">
        <f t="shared" si="1"/>
        <v>0</v>
      </c>
      <c r="P51" s="203">
        <f t="shared" si="1"/>
        <v>0</v>
      </c>
      <c r="Q51" s="203">
        <f t="shared" si="1"/>
        <v>0</v>
      </c>
    </row>
    <row r="52" spans="1:17" x14ac:dyDescent="0.25">
      <c r="A52" s="76" t="s">
        <v>82</v>
      </c>
      <c r="B52" s="202">
        <f t="shared" ref="B52:Q52" si="2">IF(B$7=0,0,B$7/B$5)</f>
        <v>0</v>
      </c>
      <c r="C52" s="202">
        <f t="shared" si="2"/>
        <v>0</v>
      </c>
      <c r="D52" s="202">
        <f t="shared" si="2"/>
        <v>0</v>
      </c>
      <c r="E52" s="202">
        <f t="shared" si="2"/>
        <v>0</v>
      </c>
      <c r="F52" s="202">
        <f t="shared" si="2"/>
        <v>0</v>
      </c>
      <c r="G52" s="202">
        <f t="shared" si="2"/>
        <v>0</v>
      </c>
      <c r="H52" s="202">
        <f t="shared" si="2"/>
        <v>0</v>
      </c>
      <c r="I52" s="202">
        <f t="shared" si="2"/>
        <v>0</v>
      </c>
      <c r="J52" s="202">
        <f t="shared" si="2"/>
        <v>0</v>
      </c>
      <c r="K52" s="202">
        <f t="shared" si="2"/>
        <v>0</v>
      </c>
      <c r="L52" s="202">
        <f t="shared" si="2"/>
        <v>0</v>
      </c>
      <c r="M52" s="202">
        <f t="shared" si="2"/>
        <v>0</v>
      </c>
      <c r="N52" s="202">
        <f t="shared" si="2"/>
        <v>0</v>
      </c>
      <c r="O52" s="202">
        <f t="shared" si="2"/>
        <v>0</v>
      </c>
      <c r="P52" s="202">
        <f t="shared" si="2"/>
        <v>0</v>
      </c>
      <c r="Q52" s="202">
        <f t="shared" si="2"/>
        <v>0</v>
      </c>
    </row>
    <row r="53" spans="1:17" x14ac:dyDescent="0.25">
      <c r="A53" s="76" t="s">
        <v>81</v>
      </c>
      <c r="B53" s="202">
        <f t="shared" ref="B53:Q53" si="3">IF(B$8=0,0,B$8/B$5)</f>
        <v>0</v>
      </c>
      <c r="C53" s="202">
        <f t="shared" si="3"/>
        <v>0</v>
      </c>
      <c r="D53" s="202">
        <f t="shared" si="3"/>
        <v>0</v>
      </c>
      <c r="E53" s="202">
        <f t="shared" si="3"/>
        <v>0</v>
      </c>
      <c r="F53" s="202">
        <f t="shared" si="3"/>
        <v>0</v>
      </c>
      <c r="G53" s="202">
        <f t="shared" si="3"/>
        <v>0</v>
      </c>
      <c r="H53" s="202">
        <f t="shared" si="3"/>
        <v>0</v>
      </c>
      <c r="I53" s="202">
        <f t="shared" si="3"/>
        <v>0</v>
      </c>
      <c r="J53" s="202">
        <f t="shared" si="3"/>
        <v>0</v>
      </c>
      <c r="K53" s="202">
        <f t="shared" si="3"/>
        <v>0</v>
      </c>
      <c r="L53" s="202">
        <f t="shared" si="3"/>
        <v>0</v>
      </c>
      <c r="M53" s="202">
        <f t="shared" si="3"/>
        <v>0</v>
      </c>
      <c r="N53" s="202">
        <f t="shared" si="3"/>
        <v>0</v>
      </c>
      <c r="O53" s="202">
        <f t="shared" si="3"/>
        <v>0</v>
      </c>
      <c r="P53" s="202">
        <f t="shared" si="3"/>
        <v>0</v>
      </c>
      <c r="Q53" s="202">
        <f t="shared" si="3"/>
        <v>0</v>
      </c>
    </row>
    <row r="54" spans="1:17" x14ac:dyDescent="0.25">
      <c r="A54" s="76" t="s">
        <v>80</v>
      </c>
      <c r="B54" s="202">
        <f t="shared" ref="B54:Q54" si="4">IF(B$9=0,0,B$9/B$5)</f>
        <v>0</v>
      </c>
      <c r="C54" s="202">
        <f t="shared" si="4"/>
        <v>0</v>
      </c>
      <c r="D54" s="202">
        <f t="shared" si="4"/>
        <v>0</v>
      </c>
      <c r="E54" s="202">
        <f t="shared" si="4"/>
        <v>0</v>
      </c>
      <c r="F54" s="202">
        <f t="shared" si="4"/>
        <v>0</v>
      </c>
      <c r="G54" s="202">
        <f t="shared" si="4"/>
        <v>0</v>
      </c>
      <c r="H54" s="202">
        <f t="shared" si="4"/>
        <v>0</v>
      </c>
      <c r="I54" s="202">
        <f t="shared" si="4"/>
        <v>0</v>
      </c>
      <c r="J54" s="202">
        <f t="shared" si="4"/>
        <v>0</v>
      </c>
      <c r="K54" s="202">
        <f t="shared" si="4"/>
        <v>0</v>
      </c>
      <c r="L54" s="202">
        <f t="shared" si="4"/>
        <v>0</v>
      </c>
      <c r="M54" s="202">
        <f t="shared" si="4"/>
        <v>0</v>
      </c>
      <c r="N54" s="202">
        <f t="shared" si="4"/>
        <v>0</v>
      </c>
      <c r="O54" s="202">
        <f t="shared" si="4"/>
        <v>0</v>
      </c>
      <c r="P54" s="202">
        <f t="shared" si="4"/>
        <v>0</v>
      </c>
      <c r="Q54" s="202">
        <f t="shared" si="4"/>
        <v>0</v>
      </c>
    </row>
    <row r="55" spans="1:17" x14ac:dyDescent="0.25">
      <c r="A55" s="129" t="s">
        <v>79</v>
      </c>
      <c r="B55" s="201">
        <f t="shared" ref="B55:Q55" si="5">IF(B$10=0,0,B$10/B$5)</f>
        <v>3.2347548329585793E-2</v>
      </c>
      <c r="C55" s="201">
        <f t="shared" si="5"/>
        <v>3.5219762764354283E-2</v>
      </c>
      <c r="D55" s="201">
        <f t="shared" si="5"/>
        <v>3.4195391803320249E-2</v>
      </c>
      <c r="E55" s="201">
        <f t="shared" si="5"/>
        <v>2.8952712454623317E-2</v>
      </c>
      <c r="F55" s="201">
        <f t="shared" si="5"/>
        <v>3.025707733082365E-2</v>
      </c>
      <c r="G55" s="201">
        <f t="shared" si="5"/>
        <v>3.053290166354674E-2</v>
      </c>
      <c r="H55" s="201">
        <f t="shared" si="5"/>
        <v>3.2935939981457975E-2</v>
      </c>
      <c r="I55" s="201">
        <f t="shared" si="5"/>
        <v>3.2632148278886414E-2</v>
      </c>
      <c r="J55" s="201">
        <f t="shared" si="5"/>
        <v>3.6894240634126947E-2</v>
      </c>
      <c r="K55" s="201">
        <f t="shared" si="5"/>
        <v>4.1658920826019442E-2</v>
      </c>
      <c r="L55" s="201">
        <f t="shared" si="5"/>
        <v>6.6687411985453124E-2</v>
      </c>
      <c r="M55" s="201">
        <f t="shared" si="5"/>
        <v>4.8290670365995096E-2</v>
      </c>
      <c r="N55" s="201">
        <f t="shared" si="5"/>
        <v>6.2710390385159229E-2</v>
      </c>
      <c r="O55" s="201">
        <f t="shared" si="5"/>
        <v>0.11935269129836018</v>
      </c>
      <c r="P55" s="201">
        <f t="shared" si="5"/>
        <v>0.13661120563014742</v>
      </c>
      <c r="Q55" s="201">
        <f t="shared" si="5"/>
        <v>9.4029069486069761E-2</v>
      </c>
    </row>
    <row r="56" spans="1:17" x14ac:dyDescent="0.25">
      <c r="A56" s="127" t="s">
        <v>295</v>
      </c>
      <c r="B56" s="200">
        <f t="shared" ref="B56:Q56" si="6">IF(B$15=0,0,B$15/B$5)</f>
        <v>0.17310697666339106</v>
      </c>
      <c r="C56" s="200">
        <f t="shared" si="6"/>
        <v>0.18455971740317725</v>
      </c>
      <c r="D56" s="200">
        <f t="shared" si="6"/>
        <v>0.17874092638276601</v>
      </c>
      <c r="E56" s="200">
        <f t="shared" si="6"/>
        <v>0.18317407062030697</v>
      </c>
      <c r="F56" s="200">
        <f t="shared" si="6"/>
        <v>0.15852532289747148</v>
      </c>
      <c r="G56" s="200">
        <f t="shared" si="6"/>
        <v>0.16235881479764877</v>
      </c>
      <c r="H56" s="200">
        <f t="shared" si="6"/>
        <v>0.17441459453004318</v>
      </c>
      <c r="I56" s="200">
        <f t="shared" si="6"/>
        <v>0.17181303095441672</v>
      </c>
      <c r="J56" s="200">
        <f t="shared" si="6"/>
        <v>0.19194679667038633</v>
      </c>
      <c r="K56" s="200">
        <f t="shared" si="6"/>
        <v>0.22477275467578772</v>
      </c>
      <c r="L56" s="200">
        <f t="shared" si="6"/>
        <v>0.19665141037842682</v>
      </c>
      <c r="M56" s="200">
        <f t="shared" si="6"/>
        <v>0.16916296136072953</v>
      </c>
      <c r="N56" s="200">
        <f t="shared" si="6"/>
        <v>0.18597990303947726</v>
      </c>
      <c r="O56" s="200">
        <f t="shared" si="6"/>
        <v>0.32587789204003681</v>
      </c>
      <c r="P56" s="200">
        <f t="shared" si="6"/>
        <v>0.37117748253716526</v>
      </c>
      <c r="Q56" s="200">
        <f t="shared" si="6"/>
        <v>0.26006339479766377</v>
      </c>
    </row>
    <row r="57" spans="1:17" x14ac:dyDescent="0.25">
      <c r="A57" s="142" t="s">
        <v>301</v>
      </c>
      <c r="B57" s="199">
        <f t="shared" ref="B57:Q57" si="7">IF(B$16=0,0,B$16/B$5)</f>
        <v>0.17310697666339106</v>
      </c>
      <c r="C57" s="199">
        <f t="shared" si="7"/>
        <v>0.18455971740317725</v>
      </c>
      <c r="D57" s="199">
        <f t="shared" si="7"/>
        <v>0.17874092638276601</v>
      </c>
      <c r="E57" s="199">
        <f t="shared" si="7"/>
        <v>0.18317407062030697</v>
      </c>
      <c r="F57" s="199">
        <f t="shared" si="7"/>
        <v>0.15852532289747148</v>
      </c>
      <c r="G57" s="199">
        <f t="shared" si="7"/>
        <v>0.16235881479764877</v>
      </c>
      <c r="H57" s="199">
        <f t="shared" si="7"/>
        <v>0.17441459453004318</v>
      </c>
      <c r="I57" s="199">
        <f t="shared" si="7"/>
        <v>0.17181303095441672</v>
      </c>
      <c r="J57" s="199">
        <f t="shared" si="7"/>
        <v>0.19194679667038633</v>
      </c>
      <c r="K57" s="199">
        <f t="shared" si="7"/>
        <v>0.22477275467578772</v>
      </c>
      <c r="L57" s="199">
        <f t="shared" si="7"/>
        <v>0.19665141037842682</v>
      </c>
      <c r="M57" s="199">
        <f t="shared" si="7"/>
        <v>0.16916296136072953</v>
      </c>
      <c r="N57" s="199">
        <f t="shared" si="7"/>
        <v>0.18597990303947726</v>
      </c>
      <c r="O57" s="199">
        <f t="shared" si="7"/>
        <v>0.32587789204003681</v>
      </c>
      <c r="P57" s="199">
        <f t="shared" si="7"/>
        <v>0.37117748253716526</v>
      </c>
      <c r="Q57" s="199">
        <f t="shared" si="7"/>
        <v>0.26006339479766377</v>
      </c>
    </row>
    <row r="58" spans="1:17" x14ac:dyDescent="0.25">
      <c r="A58" s="142" t="s">
        <v>300</v>
      </c>
      <c r="B58" s="199">
        <f t="shared" ref="B58:Q58" si="8">IF(B$22=0,0,B$22/B$5)</f>
        <v>0</v>
      </c>
      <c r="C58" s="199">
        <f t="shared" si="8"/>
        <v>0</v>
      </c>
      <c r="D58" s="199">
        <f t="shared" si="8"/>
        <v>0</v>
      </c>
      <c r="E58" s="199">
        <f t="shared" si="8"/>
        <v>0</v>
      </c>
      <c r="F58" s="199">
        <f t="shared" si="8"/>
        <v>0</v>
      </c>
      <c r="G58" s="199">
        <f t="shared" si="8"/>
        <v>0</v>
      </c>
      <c r="H58" s="199">
        <f t="shared" si="8"/>
        <v>0</v>
      </c>
      <c r="I58" s="199">
        <f t="shared" si="8"/>
        <v>0</v>
      </c>
      <c r="J58" s="199">
        <f t="shared" si="8"/>
        <v>0</v>
      </c>
      <c r="K58" s="199">
        <f t="shared" si="8"/>
        <v>0</v>
      </c>
      <c r="L58" s="199">
        <f t="shared" si="8"/>
        <v>0</v>
      </c>
      <c r="M58" s="199">
        <f t="shared" si="8"/>
        <v>0</v>
      </c>
      <c r="N58" s="199">
        <f t="shared" si="8"/>
        <v>0</v>
      </c>
      <c r="O58" s="199">
        <f t="shared" si="8"/>
        <v>0</v>
      </c>
      <c r="P58" s="199">
        <f t="shared" si="8"/>
        <v>0</v>
      </c>
      <c r="Q58" s="199">
        <f t="shared" si="8"/>
        <v>0</v>
      </c>
    </row>
    <row r="59" spans="1:17" x14ac:dyDescent="0.25">
      <c r="A59" s="127" t="s">
        <v>294</v>
      </c>
      <c r="B59" s="200">
        <f t="shared" ref="B59:Q59" si="9">IF(B$23=0,0,B$23/B$5)</f>
        <v>7.437122388752682E-3</v>
      </c>
      <c r="C59" s="200">
        <f t="shared" si="9"/>
        <v>8.0974818713468594E-3</v>
      </c>
      <c r="D59" s="200">
        <f t="shared" si="9"/>
        <v>7.8619656544431388E-3</v>
      </c>
      <c r="E59" s="200">
        <f t="shared" si="9"/>
        <v>6.6566054347450112E-3</v>
      </c>
      <c r="F59" s="200">
        <f t="shared" si="9"/>
        <v>6.9564958970778122E-3</v>
      </c>
      <c r="G59" s="200">
        <f t="shared" si="9"/>
        <v>7.0199115012329312E-3</v>
      </c>
      <c r="H59" s="200">
        <f t="shared" si="9"/>
        <v>7.5724012878799919E-3</v>
      </c>
      <c r="I59" s="200">
        <f t="shared" si="9"/>
        <v>7.5025556213802573E-3</v>
      </c>
      <c r="J59" s="200">
        <f t="shared" si="9"/>
        <v>8.4824661282021808E-3</v>
      </c>
      <c r="K59" s="200">
        <f t="shared" si="9"/>
        <v>9.5779281202307987E-3</v>
      </c>
      <c r="L59" s="200">
        <f t="shared" si="9"/>
        <v>1.5332304002506708E-2</v>
      </c>
      <c r="M59" s="200">
        <f t="shared" si="9"/>
        <v>8.1981463561795944E-3</v>
      </c>
      <c r="N59" s="200">
        <f t="shared" si="9"/>
        <v>1.4114566617768654E-2</v>
      </c>
      <c r="O59" s="200">
        <f t="shared" si="9"/>
        <v>2.7440737194944258E-2</v>
      </c>
      <c r="P59" s="200">
        <f t="shared" si="9"/>
        <v>3.1408694272425416E-2</v>
      </c>
      <c r="Q59" s="200">
        <f t="shared" si="9"/>
        <v>2.1618506934228163E-2</v>
      </c>
    </row>
    <row r="60" spans="1:17" x14ac:dyDescent="0.25">
      <c r="A60" s="142" t="s">
        <v>299</v>
      </c>
      <c r="B60" s="199">
        <f t="shared" ref="B60:Q60" si="10">IF(B$24=0,0,B$24/B$5)</f>
        <v>7.437122388752682E-3</v>
      </c>
      <c r="C60" s="199">
        <f t="shared" si="10"/>
        <v>8.0974818713468594E-3</v>
      </c>
      <c r="D60" s="199">
        <f t="shared" si="10"/>
        <v>7.8619656544431388E-3</v>
      </c>
      <c r="E60" s="199">
        <f t="shared" si="10"/>
        <v>6.6566054347450112E-3</v>
      </c>
      <c r="F60" s="199">
        <f t="shared" si="10"/>
        <v>6.9564958970778122E-3</v>
      </c>
      <c r="G60" s="199">
        <f t="shared" si="10"/>
        <v>7.0199115012329312E-3</v>
      </c>
      <c r="H60" s="199">
        <f t="shared" si="10"/>
        <v>7.5724012878799919E-3</v>
      </c>
      <c r="I60" s="199">
        <f t="shared" si="10"/>
        <v>7.5025556213802573E-3</v>
      </c>
      <c r="J60" s="199">
        <f t="shared" si="10"/>
        <v>8.4824661282021808E-3</v>
      </c>
      <c r="K60" s="199">
        <f t="shared" si="10"/>
        <v>9.5779281202307987E-3</v>
      </c>
      <c r="L60" s="199">
        <f t="shared" si="10"/>
        <v>1.5332304002506708E-2</v>
      </c>
      <c r="M60" s="199">
        <f t="shared" si="10"/>
        <v>8.1981463561795944E-3</v>
      </c>
      <c r="N60" s="199">
        <f t="shared" si="10"/>
        <v>1.4114566617768654E-2</v>
      </c>
      <c r="O60" s="199">
        <f t="shared" si="10"/>
        <v>2.7440737194944258E-2</v>
      </c>
      <c r="P60" s="199">
        <f t="shared" si="10"/>
        <v>3.1408694272425416E-2</v>
      </c>
      <c r="Q60" s="199">
        <f t="shared" si="10"/>
        <v>2.1618506934228163E-2</v>
      </c>
    </row>
    <row r="61" spans="1:17" x14ac:dyDescent="0.25">
      <c r="A61" s="142" t="s">
        <v>298</v>
      </c>
      <c r="B61" s="199">
        <f t="shared" ref="B61:Q61" si="11">IF(B$25=0,0,B$25/B$5)</f>
        <v>0</v>
      </c>
      <c r="C61" s="199">
        <f t="shared" si="11"/>
        <v>0</v>
      </c>
      <c r="D61" s="199">
        <f t="shared" si="11"/>
        <v>0</v>
      </c>
      <c r="E61" s="199">
        <f t="shared" si="11"/>
        <v>0</v>
      </c>
      <c r="F61" s="199">
        <f t="shared" si="11"/>
        <v>0</v>
      </c>
      <c r="G61" s="199">
        <f t="shared" si="11"/>
        <v>0</v>
      </c>
      <c r="H61" s="199">
        <f t="shared" si="11"/>
        <v>0</v>
      </c>
      <c r="I61" s="199">
        <f t="shared" si="11"/>
        <v>0</v>
      </c>
      <c r="J61" s="199">
        <f t="shared" si="11"/>
        <v>0</v>
      </c>
      <c r="K61" s="199">
        <f t="shared" si="11"/>
        <v>0</v>
      </c>
      <c r="L61" s="199">
        <f t="shared" si="11"/>
        <v>0</v>
      </c>
      <c r="M61" s="199">
        <f t="shared" si="11"/>
        <v>0</v>
      </c>
      <c r="N61" s="199">
        <f t="shared" si="11"/>
        <v>0</v>
      </c>
      <c r="O61" s="199">
        <f t="shared" si="11"/>
        <v>0</v>
      </c>
      <c r="P61" s="199">
        <f t="shared" si="11"/>
        <v>0</v>
      </c>
      <c r="Q61" s="199">
        <f t="shared" si="11"/>
        <v>0</v>
      </c>
    </row>
    <row r="62" spans="1:17" x14ac:dyDescent="0.25">
      <c r="A62" s="127" t="s">
        <v>293</v>
      </c>
      <c r="B62" s="200">
        <f t="shared" ref="B62:Q62" si="12">IF(B$26=0,0,B$26/B$5)</f>
        <v>0.37614736122091619</v>
      </c>
      <c r="C62" s="200">
        <f t="shared" si="12"/>
        <v>0.40103323405546243</v>
      </c>
      <c r="D62" s="200">
        <f t="shared" si="12"/>
        <v>0.38838947509201127</v>
      </c>
      <c r="E62" s="200">
        <f t="shared" si="12"/>
        <v>0.42427881259863831</v>
      </c>
      <c r="F62" s="200">
        <f t="shared" si="12"/>
        <v>0.36200585539875252</v>
      </c>
      <c r="G62" s="200">
        <f t="shared" si="12"/>
        <v>0.4288928370413429</v>
      </c>
      <c r="H62" s="200">
        <f t="shared" si="12"/>
        <v>0.46074839083588576</v>
      </c>
      <c r="I62" s="200">
        <f t="shared" si="12"/>
        <v>0.37333572258349579</v>
      </c>
      <c r="J62" s="200">
        <f t="shared" si="12"/>
        <v>0.4170847556466078</v>
      </c>
      <c r="K62" s="200">
        <f t="shared" si="12"/>
        <v>0.48841288881185874</v>
      </c>
      <c r="L62" s="200">
        <f t="shared" si="12"/>
        <v>0.28999454892117504</v>
      </c>
      <c r="M62" s="200">
        <f t="shared" si="12"/>
        <v>0.47312440177746268</v>
      </c>
      <c r="N62" s="200">
        <f t="shared" si="12"/>
        <v>0.50727320919690966</v>
      </c>
      <c r="O62" s="200">
        <f t="shared" si="12"/>
        <v>0.19351934917841873</v>
      </c>
      <c r="P62" s="200">
        <f t="shared" si="12"/>
        <v>6.1019059137800383E-2</v>
      </c>
      <c r="Q62" s="200">
        <f t="shared" si="12"/>
        <v>0.23381402642187574</v>
      </c>
    </row>
    <row r="63" spans="1:17" x14ac:dyDescent="0.25">
      <c r="A63" s="142" t="s">
        <v>297</v>
      </c>
      <c r="B63" s="199">
        <f t="shared" ref="B63:Q63" si="13">IF(B$27=0,0,B$27/B$5)</f>
        <v>0.37614736122091619</v>
      </c>
      <c r="C63" s="199">
        <f t="shared" si="13"/>
        <v>0.40103323405546243</v>
      </c>
      <c r="D63" s="199">
        <f t="shared" si="13"/>
        <v>0.38838947509201127</v>
      </c>
      <c r="E63" s="199">
        <f t="shared" si="13"/>
        <v>0.42427881259863831</v>
      </c>
      <c r="F63" s="199">
        <f t="shared" si="13"/>
        <v>0.36200585539875252</v>
      </c>
      <c r="G63" s="199">
        <f t="shared" si="13"/>
        <v>0.4288928370413429</v>
      </c>
      <c r="H63" s="199">
        <f t="shared" si="13"/>
        <v>0.46074839083588576</v>
      </c>
      <c r="I63" s="199">
        <f t="shared" si="13"/>
        <v>0.37333572258349579</v>
      </c>
      <c r="J63" s="199">
        <f t="shared" si="13"/>
        <v>0.4170847556466078</v>
      </c>
      <c r="K63" s="199">
        <f t="shared" si="13"/>
        <v>0.48841288881185874</v>
      </c>
      <c r="L63" s="199">
        <f t="shared" si="13"/>
        <v>0.28999454892117504</v>
      </c>
      <c r="M63" s="199">
        <f t="shared" si="13"/>
        <v>0.47312440177746268</v>
      </c>
      <c r="N63" s="199">
        <f t="shared" si="13"/>
        <v>0.50727320919690966</v>
      </c>
      <c r="O63" s="199">
        <f t="shared" si="13"/>
        <v>0.19351934917841873</v>
      </c>
      <c r="P63" s="199">
        <f t="shared" si="13"/>
        <v>6.1019059137800383E-2</v>
      </c>
      <c r="Q63" s="199">
        <f t="shared" si="13"/>
        <v>0.23381402642187574</v>
      </c>
    </row>
    <row r="64" spans="1:17" x14ac:dyDescent="0.25">
      <c r="A64" s="142" t="s">
        <v>296</v>
      </c>
      <c r="B64" s="199">
        <f t="shared" ref="B64:Q64" si="14">IF(B$33=0,0,B$33/B$5)</f>
        <v>0</v>
      </c>
      <c r="C64" s="199">
        <f t="shared" si="14"/>
        <v>0</v>
      </c>
      <c r="D64" s="199">
        <f t="shared" si="14"/>
        <v>0</v>
      </c>
      <c r="E64" s="199">
        <f t="shared" si="14"/>
        <v>0</v>
      </c>
      <c r="F64" s="199">
        <f t="shared" si="14"/>
        <v>0</v>
      </c>
      <c r="G64" s="199">
        <f t="shared" si="14"/>
        <v>0</v>
      </c>
      <c r="H64" s="199">
        <f t="shared" si="14"/>
        <v>0</v>
      </c>
      <c r="I64" s="199">
        <f t="shared" si="14"/>
        <v>0</v>
      </c>
      <c r="J64" s="199">
        <f t="shared" si="14"/>
        <v>0</v>
      </c>
      <c r="K64" s="199">
        <f t="shared" si="14"/>
        <v>0</v>
      </c>
      <c r="L64" s="199">
        <f t="shared" si="14"/>
        <v>0</v>
      </c>
      <c r="M64" s="199">
        <f t="shared" si="14"/>
        <v>0</v>
      </c>
      <c r="N64" s="199">
        <f t="shared" si="14"/>
        <v>0</v>
      </c>
      <c r="O64" s="199">
        <f t="shared" si="14"/>
        <v>0</v>
      </c>
      <c r="P64" s="199">
        <f t="shared" si="14"/>
        <v>0</v>
      </c>
      <c r="Q64" s="199">
        <f t="shared" si="14"/>
        <v>0</v>
      </c>
    </row>
    <row r="65" spans="1:17" x14ac:dyDescent="0.25">
      <c r="A65" s="127" t="s">
        <v>292</v>
      </c>
      <c r="B65" s="200">
        <f t="shared" ref="B65:Q65" si="15">IF(B$34=0,0,B$34/B$5)</f>
        <v>0.41096099139735431</v>
      </c>
      <c r="C65" s="200">
        <f t="shared" si="15"/>
        <v>0.3710898039056591</v>
      </c>
      <c r="D65" s="200">
        <f t="shared" si="15"/>
        <v>0.39081224106745927</v>
      </c>
      <c r="E65" s="200">
        <f t="shared" si="15"/>
        <v>0.35693779889168631</v>
      </c>
      <c r="F65" s="200">
        <f t="shared" si="15"/>
        <v>0.44225524847587455</v>
      </c>
      <c r="G65" s="200">
        <f t="shared" si="15"/>
        <v>0.37119553499622859</v>
      </c>
      <c r="H65" s="200">
        <f t="shared" si="15"/>
        <v>0.3243286733647332</v>
      </c>
      <c r="I65" s="200">
        <f t="shared" si="15"/>
        <v>0.41471654256182094</v>
      </c>
      <c r="J65" s="200">
        <f t="shared" si="15"/>
        <v>0.3455917409206769</v>
      </c>
      <c r="K65" s="200">
        <f t="shared" si="15"/>
        <v>0.23557750756610324</v>
      </c>
      <c r="L65" s="200">
        <f t="shared" si="15"/>
        <v>0.43133432471243816</v>
      </c>
      <c r="M65" s="200">
        <f t="shared" si="15"/>
        <v>0.30122382013963322</v>
      </c>
      <c r="N65" s="200">
        <f t="shared" si="15"/>
        <v>0.22992193076068515</v>
      </c>
      <c r="O65" s="200">
        <f t="shared" si="15"/>
        <v>0.33380933028824</v>
      </c>
      <c r="P65" s="200">
        <f t="shared" si="15"/>
        <v>0.39978355842246155</v>
      </c>
      <c r="Q65" s="200">
        <f t="shared" si="15"/>
        <v>0.39047500236016258</v>
      </c>
    </row>
    <row r="66" spans="1:17" x14ac:dyDescent="0.25">
      <c r="A66" s="127" t="s">
        <v>291</v>
      </c>
      <c r="B66" s="200">
        <f t="shared" ref="B66:Q66" si="16">IF(B$45=0,0,B$45/B$5)</f>
        <v>0</v>
      </c>
      <c r="C66" s="200">
        <f t="shared" si="16"/>
        <v>0</v>
      </c>
      <c r="D66" s="200">
        <f t="shared" si="16"/>
        <v>0</v>
      </c>
      <c r="E66" s="200">
        <f t="shared" si="16"/>
        <v>0</v>
      </c>
      <c r="F66" s="200">
        <f t="shared" si="16"/>
        <v>0</v>
      </c>
      <c r="G66" s="200">
        <f t="shared" si="16"/>
        <v>0</v>
      </c>
      <c r="H66" s="200">
        <f t="shared" si="16"/>
        <v>0</v>
      </c>
      <c r="I66" s="200">
        <f t="shared" si="16"/>
        <v>0</v>
      </c>
      <c r="J66" s="200">
        <f t="shared" si="16"/>
        <v>0</v>
      </c>
      <c r="K66" s="200">
        <f t="shared" si="16"/>
        <v>0</v>
      </c>
      <c r="L66" s="200">
        <f t="shared" si="16"/>
        <v>0</v>
      </c>
      <c r="M66" s="200">
        <f t="shared" si="16"/>
        <v>0</v>
      </c>
      <c r="N66" s="200">
        <f t="shared" si="16"/>
        <v>0</v>
      </c>
      <c r="O66" s="200">
        <f t="shared" si="16"/>
        <v>0</v>
      </c>
      <c r="P66" s="200">
        <f t="shared" si="16"/>
        <v>0</v>
      </c>
      <c r="Q66" s="200">
        <f t="shared" si="16"/>
        <v>0</v>
      </c>
    </row>
    <row r="67" spans="1:17" x14ac:dyDescent="0.25">
      <c r="A67" s="72" t="s">
        <v>290</v>
      </c>
      <c r="B67" s="71">
        <f t="shared" ref="B67:Q67" si="17">IF(B$46=0,0,B$46/B$5)</f>
        <v>0</v>
      </c>
      <c r="C67" s="71">
        <f t="shared" si="17"/>
        <v>0</v>
      </c>
      <c r="D67" s="71">
        <f t="shared" si="17"/>
        <v>0</v>
      </c>
      <c r="E67" s="71">
        <f t="shared" si="17"/>
        <v>0</v>
      </c>
      <c r="F67" s="71">
        <f t="shared" si="17"/>
        <v>0</v>
      </c>
      <c r="G67" s="71">
        <f t="shared" si="17"/>
        <v>0</v>
      </c>
      <c r="H67" s="71">
        <f t="shared" si="17"/>
        <v>0</v>
      </c>
      <c r="I67" s="71">
        <f t="shared" si="17"/>
        <v>0</v>
      </c>
      <c r="J67" s="71">
        <f t="shared" si="17"/>
        <v>0</v>
      </c>
      <c r="K67" s="71">
        <f t="shared" si="17"/>
        <v>0</v>
      </c>
      <c r="L67" s="71">
        <f t="shared" si="17"/>
        <v>0</v>
      </c>
      <c r="M67" s="71">
        <f t="shared" si="17"/>
        <v>0</v>
      </c>
      <c r="N67" s="71">
        <f t="shared" si="17"/>
        <v>0</v>
      </c>
      <c r="O67" s="71">
        <f t="shared" si="17"/>
        <v>0</v>
      </c>
      <c r="P67" s="71">
        <f t="shared" si="17"/>
        <v>0</v>
      </c>
      <c r="Q67" s="71">
        <f t="shared" si="17"/>
        <v>0</v>
      </c>
    </row>
    <row r="69" spans="1:17" ht="12.75" x14ac:dyDescent="0.25">
      <c r="A69" s="266" t="s">
        <v>133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6</v>
      </c>
      <c r="B71" s="230">
        <f>IF(B$5=0,0,B$5/MAE_fec!B$5)</f>
        <v>1.2995040731955645</v>
      </c>
      <c r="C71" s="230">
        <f>IF(C$5=0,0,C$5/MAE_fec!C$5)</f>
        <v>1.1935279375229433</v>
      </c>
      <c r="D71" s="230">
        <f>IF(D$5=0,0,D$5/MAE_fec!D$5)</f>
        <v>1.2292817422289513</v>
      </c>
      <c r="E71" s="230">
        <f>IF(E$5=0,0,E$5/MAE_fec!E$5)</f>
        <v>1.4518767759003051</v>
      </c>
      <c r="F71" s="230">
        <f>IF(F$5=0,0,F$5/MAE_fec!F$5)</f>
        <v>1.3892872187415213</v>
      </c>
      <c r="G71" s="230">
        <f>IF(G$5=0,0,G$5/MAE_fec!G$5)</f>
        <v>1.3767368485116389</v>
      </c>
      <c r="H71" s="230">
        <f>IF(H$5=0,0,H$5/MAE_fec!H$5)</f>
        <v>1.276288784709108</v>
      </c>
      <c r="I71" s="230">
        <f>IF(I$5=0,0,I$5/MAE_fec!I$5)</f>
        <v>1.2881705014617446</v>
      </c>
      <c r="J71" s="230">
        <f>IF(J$5=0,0,J$5/MAE_fec!J$5)</f>
        <v>1.1393586123386503</v>
      </c>
      <c r="K71" s="230">
        <f>IF(K$5=0,0,K$5/MAE_fec!K$5)</f>
        <v>1.0090460813361324</v>
      </c>
      <c r="L71" s="230">
        <f>IF(L$5=0,0,L$5/MAE_fec!L$5)</f>
        <v>0.63034041299063448</v>
      </c>
      <c r="M71" s="230">
        <f>IF(M$5=0,0,M$5/MAE_fec!M$5)</f>
        <v>0.67109985573828823</v>
      </c>
      <c r="N71" s="230">
        <f>IF(N$5=0,0,N$5/MAE_fec!N$5)</f>
        <v>0.65467262317426766</v>
      </c>
      <c r="O71" s="230">
        <f>IF(O$5=0,0,O$5/MAE_fec!O$5)</f>
        <v>0.35219792997466032</v>
      </c>
      <c r="P71" s="230">
        <f>IF(P$5=0,0,P$5/MAE_fec!P$5)</f>
        <v>0.30770368080926042</v>
      </c>
      <c r="Q71" s="230">
        <f>IF(Q$5=0,0,Q$5/MAE_fec!Q$5)</f>
        <v>0.44705080079958293</v>
      </c>
    </row>
    <row r="72" spans="1:17" x14ac:dyDescent="0.25">
      <c r="A72" s="132" t="s">
        <v>83</v>
      </c>
      <c r="B72" s="275">
        <f>IF(B$6=0,0,B$6/MAE_fec!B$6)</f>
        <v>0</v>
      </c>
      <c r="C72" s="275">
        <f>IF(C$6=0,0,C$6/MAE_fec!C$6)</f>
        <v>0</v>
      </c>
      <c r="D72" s="275">
        <f>IF(D$6=0,0,D$6/MAE_fec!D$6)</f>
        <v>0</v>
      </c>
      <c r="E72" s="275">
        <f>IF(E$6=0,0,E$6/MAE_fec!E$6)</f>
        <v>0</v>
      </c>
      <c r="F72" s="275">
        <f>IF(F$6=0,0,F$6/MAE_fec!F$6)</f>
        <v>0</v>
      </c>
      <c r="G72" s="275">
        <f>IF(G$6=0,0,G$6/MAE_fec!G$6)</f>
        <v>0</v>
      </c>
      <c r="H72" s="275">
        <f>IF(H$6=0,0,H$6/MAE_fec!H$6)</f>
        <v>0</v>
      </c>
      <c r="I72" s="275">
        <f>IF(I$6=0,0,I$6/MAE_fec!I$6)</f>
        <v>0</v>
      </c>
      <c r="J72" s="275">
        <f>IF(J$6=0,0,J$6/MAE_fec!J$6)</f>
        <v>0</v>
      </c>
      <c r="K72" s="275">
        <f>IF(K$6=0,0,K$6/MAE_fec!K$6)</f>
        <v>0</v>
      </c>
      <c r="L72" s="275">
        <f>IF(L$6=0,0,L$6/MAE_fec!L$6)</f>
        <v>0</v>
      </c>
      <c r="M72" s="275">
        <f>IF(M$6=0,0,M$6/MAE_fec!M$6)</f>
        <v>0</v>
      </c>
      <c r="N72" s="275">
        <f>IF(N$6=0,0,N$6/MAE_fec!N$6)</f>
        <v>0</v>
      </c>
      <c r="O72" s="275">
        <f>IF(O$6=0,0,O$6/MAE_fec!O$6)</f>
        <v>0</v>
      </c>
      <c r="P72" s="275">
        <f>IF(P$6=0,0,P$6/MAE_fec!P$6)</f>
        <v>0</v>
      </c>
      <c r="Q72" s="275">
        <f>IF(Q$6=0,0,Q$6/MAE_fec!Q$6)</f>
        <v>0</v>
      </c>
    </row>
    <row r="73" spans="1:17" x14ac:dyDescent="0.25">
      <c r="A73" s="76" t="s">
        <v>82</v>
      </c>
      <c r="B73" s="274">
        <f>IF(B$7=0,0,B$7/MAE_fec!B$7)</f>
        <v>0</v>
      </c>
      <c r="C73" s="274">
        <f>IF(C$7=0,0,C$7/MAE_fec!C$7)</f>
        <v>0</v>
      </c>
      <c r="D73" s="274">
        <f>IF(D$7=0,0,D$7/MAE_fec!D$7)</f>
        <v>0</v>
      </c>
      <c r="E73" s="274">
        <f>IF(E$7=0,0,E$7/MAE_fec!E$7)</f>
        <v>0</v>
      </c>
      <c r="F73" s="274">
        <f>IF(F$7=0,0,F$7/MAE_fec!F$7)</f>
        <v>0</v>
      </c>
      <c r="G73" s="274">
        <f>IF(G$7=0,0,G$7/MAE_fec!G$7)</f>
        <v>0</v>
      </c>
      <c r="H73" s="274">
        <f>IF(H$7=0,0,H$7/MAE_fec!H$7)</f>
        <v>0</v>
      </c>
      <c r="I73" s="274">
        <f>IF(I$7=0,0,I$7/MAE_fec!I$7)</f>
        <v>0</v>
      </c>
      <c r="J73" s="274">
        <f>IF(J$7=0,0,J$7/MAE_fec!J$7)</f>
        <v>0</v>
      </c>
      <c r="K73" s="274">
        <f>IF(K$7=0,0,K$7/MAE_fec!K$7)</f>
        <v>0</v>
      </c>
      <c r="L73" s="274">
        <f>IF(L$7=0,0,L$7/MAE_fec!L$7)</f>
        <v>0</v>
      </c>
      <c r="M73" s="274">
        <f>IF(M$7=0,0,M$7/MAE_fec!M$7)</f>
        <v>0</v>
      </c>
      <c r="N73" s="274">
        <f>IF(N$7=0,0,N$7/MAE_fec!N$7)</f>
        <v>0</v>
      </c>
      <c r="O73" s="274">
        <f>IF(O$7=0,0,O$7/MAE_fec!O$7)</f>
        <v>0</v>
      </c>
      <c r="P73" s="274">
        <f>IF(P$7=0,0,P$7/MAE_fec!P$7)</f>
        <v>0</v>
      </c>
      <c r="Q73" s="274">
        <f>IF(Q$7=0,0,Q$7/MAE_fec!Q$7)</f>
        <v>0</v>
      </c>
    </row>
    <row r="74" spans="1:17" x14ac:dyDescent="0.25">
      <c r="A74" s="76" t="s">
        <v>81</v>
      </c>
      <c r="B74" s="274">
        <f>IF(B$8=0,0,B$8/MAE_fec!B$8)</f>
        <v>0</v>
      </c>
      <c r="C74" s="274">
        <f>IF(C$8=0,0,C$8/MAE_fec!C$8)</f>
        <v>0</v>
      </c>
      <c r="D74" s="274">
        <f>IF(D$8=0,0,D$8/MAE_fec!D$8)</f>
        <v>0</v>
      </c>
      <c r="E74" s="274">
        <f>IF(E$8=0,0,E$8/MAE_fec!E$8)</f>
        <v>0</v>
      </c>
      <c r="F74" s="274">
        <f>IF(F$8=0,0,F$8/MAE_fec!F$8)</f>
        <v>0</v>
      </c>
      <c r="G74" s="274">
        <f>IF(G$8=0,0,G$8/MAE_fec!G$8)</f>
        <v>0</v>
      </c>
      <c r="H74" s="274">
        <f>IF(H$8=0,0,H$8/MAE_fec!H$8)</f>
        <v>0</v>
      </c>
      <c r="I74" s="274">
        <f>IF(I$8=0,0,I$8/MAE_fec!I$8)</f>
        <v>0</v>
      </c>
      <c r="J74" s="274">
        <f>IF(J$8=0,0,J$8/MAE_fec!J$8)</f>
        <v>0</v>
      </c>
      <c r="K74" s="274">
        <f>IF(K$8=0,0,K$8/MAE_fec!K$8)</f>
        <v>0</v>
      </c>
      <c r="L74" s="274">
        <f>IF(L$8=0,0,L$8/MAE_fec!L$8)</f>
        <v>0</v>
      </c>
      <c r="M74" s="274">
        <f>IF(M$8=0,0,M$8/MAE_fec!M$8)</f>
        <v>0</v>
      </c>
      <c r="N74" s="274">
        <f>IF(N$8=0,0,N$8/MAE_fec!N$8)</f>
        <v>0</v>
      </c>
      <c r="O74" s="274">
        <f>IF(O$8=0,0,O$8/MAE_fec!O$8)</f>
        <v>0</v>
      </c>
      <c r="P74" s="274">
        <f>IF(P$8=0,0,P$8/MAE_fec!P$8)</f>
        <v>0</v>
      </c>
      <c r="Q74" s="274">
        <f>IF(Q$8=0,0,Q$8/MAE_fec!Q$8)</f>
        <v>0</v>
      </c>
    </row>
    <row r="75" spans="1:17" x14ac:dyDescent="0.25">
      <c r="A75" s="76" t="s">
        <v>80</v>
      </c>
      <c r="B75" s="274">
        <f>IF(B$9=0,0,B$9/MAE_fec!B$9)</f>
        <v>0</v>
      </c>
      <c r="C75" s="274">
        <f>IF(C$9=0,0,C$9/MAE_fec!C$9)</f>
        <v>0</v>
      </c>
      <c r="D75" s="274">
        <f>IF(D$9=0,0,D$9/MAE_fec!D$9)</f>
        <v>0</v>
      </c>
      <c r="E75" s="274">
        <f>IF(E$9=0,0,E$9/MAE_fec!E$9)</f>
        <v>0</v>
      </c>
      <c r="F75" s="274">
        <f>IF(F$9=0,0,F$9/MAE_fec!F$9)</f>
        <v>0</v>
      </c>
      <c r="G75" s="274">
        <f>IF(G$9=0,0,G$9/MAE_fec!G$9)</f>
        <v>0</v>
      </c>
      <c r="H75" s="274">
        <f>IF(H$9=0,0,H$9/MAE_fec!H$9)</f>
        <v>0</v>
      </c>
      <c r="I75" s="274">
        <f>IF(I$9=0,0,I$9/MAE_fec!I$9)</f>
        <v>0</v>
      </c>
      <c r="J75" s="274">
        <f>IF(J$9=0,0,J$9/MAE_fec!J$9)</f>
        <v>0</v>
      </c>
      <c r="K75" s="274">
        <f>IF(K$9=0,0,K$9/MAE_fec!K$9)</f>
        <v>0</v>
      </c>
      <c r="L75" s="274">
        <f>IF(L$9=0,0,L$9/MAE_fec!L$9)</f>
        <v>0</v>
      </c>
      <c r="M75" s="274">
        <f>IF(M$9=0,0,M$9/MAE_fec!M$9)</f>
        <v>0</v>
      </c>
      <c r="N75" s="274">
        <f>IF(N$9=0,0,N$9/MAE_fec!N$9)</f>
        <v>0</v>
      </c>
      <c r="O75" s="274">
        <f>IF(O$9=0,0,O$9/MAE_fec!O$9)</f>
        <v>0</v>
      </c>
      <c r="P75" s="274">
        <f>IF(P$9=0,0,P$9/MAE_fec!P$9)</f>
        <v>0</v>
      </c>
      <c r="Q75" s="274">
        <f>IF(Q$9=0,0,Q$9/MAE_fec!Q$9)</f>
        <v>0</v>
      </c>
    </row>
    <row r="76" spans="1:17" x14ac:dyDescent="0.25">
      <c r="A76" s="129" t="s">
        <v>79</v>
      </c>
      <c r="B76" s="273">
        <f>IF(B$10=0,0,B$10/MAE_fec!B$10)</f>
        <v>1.3251222</v>
      </c>
      <c r="C76" s="273">
        <f>IF(C$10=0,0,C$10/MAE_fec!C$10)</f>
        <v>1.3251222000000002</v>
      </c>
      <c r="D76" s="273">
        <f>IF(D$10=0,0,D$10/MAE_fec!D$10)</f>
        <v>1.3251222</v>
      </c>
      <c r="E76" s="273">
        <f>IF(E$10=0,0,E$10/MAE_fec!E$10)</f>
        <v>1.3251222</v>
      </c>
      <c r="F76" s="273">
        <f>IF(F$10=0,0,F$10/MAE_fec!F$10)</f>
        <v>1.3251222</v>
      </c>
      <c r="G76" s="273">
        <f>IF(G$10=0,0,G$10/MAE_fec!G$10)</f>
        <v>1.3251222000000002</v>
      </c>
      <c r="H76" s="273">
        <f>IF(H$10=0,0,H$10/MAE_fec!H$10)</f>
        <v>1.3251222</v>
      </c>
      <c r="I76" s="273">
        <f>IF(I$10=0,0,I$10/MAE_fec!I$10)</f>
        <v>1.3251222</v>
      </c>
      <c r="J76" s="273">
        <f>IF(J$10=0,0,J$10/MAE_fec!J$10)</f>
        <v>1.3251222</v>
      </c>
      <c r="K76" s="273">
        <f>IF(K$10=0,0,K$10/MAE_fec!K$10)</f>
        <v>1.3251222</v>
      </c>
      <c r="L76" s="273">
        <f>IF(L$10=0,0,L$10/MAE_fec!L$10)</f>
        <v>1.3251222</v>
      </c>
      <c r="M76" s="273">
        <f>IF(M$10=0,0,M$10/MAE_fec!M$10)</f>
        <v>1.0216150780596756</v>
      </c>
      <c r="N76" s="273">
        <f>IF(N$10=0,0,N$10/MAE_fec!N$10)</f>
        <v>1.2941976260377104</v>
      </c>
      <c r="O76" s="273">
        <f>IF(O$10=0,0,O$10/MAE_fec!O$10)</f>
        <v>1.3251221999999998</v>
      </c>
      <c r="P76" s="273">
        <f>IF(P$10=0,0,P$10/MAE_fec!P$10)</f>
        <v>1.3251222000000002</v>
      </c>
      <c r="Q76" s="273">
        <f>IF(Q$10=0,0,Q$10/MAE_fec!Q$10)</f>
        <v>1.3251222</v>
      </c>
    </row>
    <row r="77" spans="1:17" x14ac:dyDescent="0.25">
      <c r="A77" s="127" t="s">
        <v>295</v>
      </c>
      <c r="B77" s="296">
        <f>IF(B$15=0,0,B$15/MAE_fec!B$15)</f>
        <v>1.3277172601010852</v>
      </c>
      <c r="C77" s="296">
        <f>IF(C$15=0,0,C$15/MAE_fec!C$15)</f>
        <v>1.3001183567272441</v>
      </c>
      <c r="D77" s="296">
        <f>IF(D$15=0,0,D$15/MAE_fec!D$15)</f>
        <v>1.2968472348100657</v>
      </c>
      <c r="E77" s="296">
        <f>IF(E$15=0,0,E$15/MAE_fec!E$15)</f>
        <v>1.5696655963662656</v>
      </c>
      <c r="F77" s="296">
        <f>IF(F$15=0,0,F$15/MAE_fec!F$15)</f>
        <v>1.2998824229856638</v>
      </c>
      <c r="G77" s="296">
        <f>IF(G$15=0,0,G$15/MAE_fec!G$15)</f>
        <v>1.3192897655041365</v>
      </c>
      <c r="H77" s="296">
        <f>IF(H$15=0,0,H$15/MAE_fec!H$15)</f>
        <v>1.3138481083637519</v>
      </c>
      <c r="I77" s="296">
        <f>IF(I$15=0,0,I$15/MAE_fec!I$15)</f>
        <v>1.3062997194821044</v>
      </c>
      <c r="J77" s="296">
        <f>IF(J$15=0,0,J$15/MAE_fec!J$15)</f>
        <v>1.2907873267035805</v>
      </c>
      <c r="K77" s="296">
        <f>IF(K$15=0,0,K$15/MAE_fec!K$15)</f>
        <v>1.3386531143758986</v>
      </c>
      <c r="L77" s="296">
        <f>IF(L$15=0,0,L$15/MAE_fec!L$15)</f>
        <v>0.73162005533060737</v>
      </c>
      <c r="M77" s="296">
        <f>IF(M$15=0,0,M$15/MAE_fec!M$15)</f>
        <v>0.67004783651814659</v>
      </c>
      <c r="N77" s="296">
        <f>IF(N$15=0,0,N$15/MAE_fec!N$15)</f>
        <v>0.71862708487720472</v>
      </c>
      <c r="O77" s="296">
        <f>IF(O$15=0,0,O$15/MAE_fec!O$15)</f>
        <v>0.67741542582971892</v>
      </c>
      <c r="P77" s="296">
        <f>IF(P$15=0,0,P$15/MAE_fec!P$15)</f>
        <v>0.67410523186788263</v>
      </c>
      <c r="Q77" s="296">
        <f>IF(Q$15=0,0,Q$15/MAE_fec!Q$15)</f>
        <v>0.68619806505215009</v>
      </c>
    </row>
    <row r="78" spans="1:17" x14ac:dyDescent="0.25">
      <c r="A78" s="127" t="s">
        <v>294</v>
      </c>
      <c r="B78" s="296">
        <f>IF(B$23=0,0,B$23/MAE_fec!B$23)</f>
        <v>0.11743974000000004</v>
      </c>
      <c r="C78" s="296">
        <f>IF(C$23=0,0,C$23/MAE_fec!C$23)</f>
        <v>0.11743974000000006</v>
      </c>
      <c r="D78" s="296">
        <f>IF(D$23=0,0,D$23/MAE_fec!D$23)</f>
        <v>0.11743974000000004</v>
      </c>
      <c r="E78" s="296">
        <f>IF(E$23=0,0,E$23/MAE_fec!E$23)</f>
        <v>0.11743974000000003</v>
      </c>
      <c r="F78" s="296">
        <f>IF(F$23=0,0,F$23/MAE_fec!F$23)</f>
        <v>0.11743974000000004</v>
      </c>
      <c r="G78" s="296">
        <f>IF(G$23=0,0,G$23/MAE_fec!G$23)</f>
        <v>0.11743974000000001</v>
      </c>
      <c r="H78" s="296">
        <f>IF(H$23=0,0,H$23/MAE_fec!H$23)</f>
        <v>0.11743974000000003</v>
      </c>
      <c r="I78" s="296">
        <f>IF(I$23=0,0,I$23/MAE_fec!I$23)</f>
        <v>0.11743974000000001</v>
      </c>
      <c r="J78" s="296">
        <f>IF(J$23=0,0,J$23/MAE_fec!J$23)</f>
        <v>0.11743974000000003</v>
      </c>
      <c r="K78" s="296">
        <f>IF(K$23=0,0,K$23/MAE_fec!K$23)</f>
        <v>0.11743974000000001</v>
      </c>
      <c r="L78" s="296">
        <f>IF(L$23=0,0,L$23/MAE_fec!L$23)</f>
        <v>0.11743974000000001</v>
      </c>
      <c r="M78" s="296">
        <f>IF(M$23=0,0,M$23/MAE_fec!M$23)</f>
        <v>6.6855219676612579E-2</v>
      </c>
      <c r="N78" s="296">
        <f>IF(N$23=0,0,N$23/MAE_fec!N$23)</f>
        <v>0.11228564433961841</v>
      </c>
      <c r="O78" s="296">
        <f>IF(O$23=0,0,O$23/MAE_fec!O$23)</f>
        <v>0.11743974000000003</v>
      </c>
      <c r="P78" s="296">
        <f>IF(P$23=0,0,P$23/MAE_fec!P$23)</f>
        <v>0.11743974000000004</v>
      </c>
      <c r="Q78" s="296">
        <f>IF(Q$23=0,0,Q$23/MAE_fec!Q$23)</f>
        <v>0.11743974000000003</v>
      </c>
    </row>
    <row r="79" spans="1:17" x14ac:dyDescent="0.25">
      <c r="A79" s="127" t="s">
        <v>293</v>
      </c>
      <c r="B79" s="296">
        <f>IF(B$26=0,0,B$26/MAE_fec!B$26)</f>
        <v>2.0195150271957458</v>
      </c>
      <c r="C79" s="296">
        <f>IF(C$26=0,0,C$26/MAE_fec!C$26)</f>
        <v>1.9775359087700737</v>
      </c>
      <c r="D79" s="296">
        <f>IF(D$26=0,0,D$26/MAE_fec!D$26)</f>
        <v>1.9725603917183259</v>
      </c>
      <c r="E79" s="296">
        <f>IF(E$26=0,0,E$26/MAE_fec!E$26)</f>
        <v>2.9451473379253659</v>
      </c>
      <c r="F79" s="296">
        <f>IF(F$26=0,0,F$26/MAE_fec!F$26)</f>
        <v>2.4145543544026777</v>
      </c>
      <c r="G79" s="296">
        <f>IF(G$26=0,0,G$26/MAE_fec!G$26)</f>
        <v>2.4395580355666029</v>
      </c>
      <c r="H79" s="296">
        <f>IF(H$26=0,0,H$26/MAE_fec!H$26)</f>
        <v>2.4295408440660546</v>
      </c>
      <c r="I79" s="296">
        <f>IF(I$26=0,0,I$26/MAE_fec!I$26)</f>
        <v>1.986938027238456</v>
      </c>
      <c r="J79" s="296">
        <f>IF(J$26=0,0,J$26/MAE_fec!J$26)</f>
        <v>1.9633430109910892</v>
      </c>
      <c r="K79" s="296">
        <f>IF(K$26=0,0,K$26/MAE_fec!K$26)</f>
        <v>2.0361489316473054</v>
      </c>
      <c r="L79" s="296">
        <f>IF(L$26=0,0,L$26/MAE_fec!L$26)</f>
        <v>0.7552250922752185</v>
      </c>
      <c r="M79" s="296">
        <f>IF(M$26=0,0,M$26/MAE_fec!M$26)</f>
        <v>1.3118190027262533</v>
      </c>
      <c r="N79" s="296">
        <f>IF(N$26=0,0,N$26/MAE_fec!N$26)</f>
        <v>1.3720739882247925</v>
      </c>
      <c r="O79" s="296">
        <f>IF(O$26=0,0,O$26/MAE_fec!O$26)</f>
        <v>0.28159349520929727</v>
      </c>
      <c r="P79" s="296">
        <f>IF(P$26=0,0,P$26/MAE_fec!P$26)</f>
        <v>7.3299948038536816E-2</v>
      </c>
      <c r="Q79" s="296">
        <f>IF(Q$26=0,0,Q$26/MAE_fec!Q$26)</f>
        <v>0.43185590515843453</v>
      </c>
    </row>
    <row r="80" spans="1:17" x14ac:dyDescent="0.25">
      <c r="A80" s="127" t="s">
        <v>292</v>
      </c>
      <c r="B80" s="296">
        <f>IF(B$34=0,0,B$34/MAE_fec!B$34)</f>
        <v>3.1257254448625491</v>
      </c>
      <c r="C80" s="296">
        <f>IF(C$34=0,0,C$34/MAE_fec!C$34)</f>
        <v>3.1125743905287009</v>
      </c>
      <c r="D80" s="296">
        <f>IF(D$34=0,0,D$34/MAE_fec!D$34)</f>
        <v>3.0183800092136615</v>
      </c>
      <c r="E80" s="296">
        <f>IF(E$34=0,0,E$34/MAE_fec!E$34)</f>
        <v>2.9287012872387477</v>
      </c>
      <c r="F80" s="296">
        <f>IF(F$34=0,0,F$34/MAE_fec!F$34)</f>
        <v>3.0339863128024631</v>
      </c>
      <c r="G80" s="296">
        <f>IF(G$34=0,0,G$34/MAE_fec!G$34)</f>
        <v>3.0816068023471157</v>
      </c>
      <c r="H80" s="296">
        <f>IF(H$34=0,0,H$34/MAE_fec!H$34)</f>
        <v>3.1027198594169159</v>
      </c>
      <c r="I80" s="296">
        <f>IF(I$34=0,0,I$34/MAE_fec!I$34)</f>
        <v>3.0576968388282264</v>
      </c>
      <c r="J80" s="296">
        <f>IF(J$34=0,0,J$34/MAE_fec!J$34)</f>
        <v>3.021505064608907</v>
      </c>
      <c r="K80" s="296">
        <f>IF(K$34=0,0,K$34/MAE_fec!K$34)</f>
        <v>3.0839529112365862</v>
      </c>
      <c r="L80" s="296">
        <f>IF(L$34=0,0,L$34/MAE_fec!L$34)</f>
        <v>3.0244365493982177</v>
      </c>
      <c r="M80" s="296">
        <f>IF(M$34=0,0,M$34/MAE_fec!M$34)</f>
        <v>2.7179249855571004</v>
      </c>
      <c r="N80" s="296">
        <f>IF(N$34=0,0,N$34/MAE_fec!N$34)</f>
        <v>2.937270032795698</v>
      </c>
      <c r="O80" s="296">
        <f>IF(O$34=0,0,O$34/MAE_fec!O$34)</f>
        <v>2.7961364592055151</v>
      </c>
      <c r="P80" s="296">
        <f>IF(P$34=0,0,P$34/MAE_fec!P$34)</f>
        <v>2.7872753235774805</v>
      </c>
      <c r="Q80" s="296">
        <f>IF(Q$34=0,0,Q$34/MAE_fec!Q$34)</f>
        <v>2.8480842284579442</v>
      </c>
    </row>
    <row r="81" spans="1:17" x14ac:dyDescent="0.25">
      <c r="A81" s="127" t="s">
        <v>291</v>
      </c>
      <c r="B81" s="296">
        <f>IF(B$45=0,0,B$45/MAE_fec!B$45)</f>
        <v>0</v>
      </c>
      <c r="C81" s="296">
        <f>IF(C$45=0,0,C$45/MAE_fec!C$45)</f>
        <v>0</v>
      </c>
      <c r="D81" s="296">
        <f>IF(D$45=0,0,D$45/MAE_fec!D$45)</f>
        <v>0</v>
      </c>
      <c r="E81" s="296">
        <f>IF(E$45=0,0,E$45/MAE_fec!E$45)</f>
        <v>0</v>
      </c>
      <c r="F81" s="296">
        <f>IF(F$45=0,0,F$45/MAE_fec!F$45)</f>
        <v>0</v>
      </c>
      <c r="G81" s="296">
        <f>IF(G$45=0,0,G$45/MAE_fec!G$45)</f>
        <v>0</v>
      </c>
      <c r="H81" s="296">
        <f>IF(H$45=0,0,H$45/MAE_fec!H$45)</f>
        <v>0</v>
      </c>
      <c r="I81" s="296">
        <f>IF(I$45=0,0,I$45/MAE_fec!I$45)</f>
        <v>0</v>
      </c>
      <c r="J81" s="296">
        <f>IF(J$45=0,0,J$45/MAE_fec!J$45)</f>
        <v>0</v>
      </c>
      <c r="K81" s="296">
        <f>IF(K$45=0,0,K$45/MAE_fec!K$45)</f>
        <v>0</v>
      </c>
      <c r="L81" s="296">
        <f>IF(L$45=0,0,L$45/MAE_fec!L$45)</f>
        <v>0</v>
      </c>
      <c r="M81" s="296">
        <f>IF(M$45=0,0,M$45/MAE_fec!M$45)</f>
        <v>0</v>
      </c>
      <c r="N81" s="296">
        <f>IF(N$45=0,0,N$45/MAE_fec!N$45)</f>
        <v>0</v>
      </c>
      <c r="O81" s="296">
        <f>IF(O$45=0,0,O$45/MAE_fec!O$45)</f>
        <v>0</v>
      </c>
      <c r="P81" s="296">
        <f>IF(P$45=0,0,P$45/MAE_fec!P$45)</f>
        <v>0</v>
      </c>
      <c r="Q81" s="296">
        <f>IF(Q$45=0,0,Q$45/MAE_fec!Q$45)</f>
        <v>0</v>
      </c>
    </row>
    <row r="82" spans="1:17" x14ac:dyDescent="0.25">
      <c r="A82" s="72" t="s">
        <v>290</v>
      </c>
      <c r="B82" s="295">
        <f>IF(B$46=0,0,B$46/MAE_fec!B$46)</f>
        <v>0</v>
      </c>
      <c r="C82" s="295">
        <f>IF(C$46=0,0,C$46/MAE_fec!C$46)</f>
        <v>0</v>
      </c>
      <c r="D82" s="295">
        <f>IF(D$46=0,0,D$46/MAE_fec!D$46)</f>
        <v>0</v>
      </c>
      <c r="E82" s="295">
        <f>IF(E$46=0,0,E$46/MAE_fec!E$46)</f>
        <v>0</v>
      </c>
      <c r="F82" s="295">
        <f>IF(F$46=0,0,F$46/MAE_fec!F$46)</f>
        <v>0</v>
      </c>
      <c r="G82" s="295">
        <f>IF(G$46=0,0,G$46/MAE_fec!G$46)</f>
        <v>0</v>
      </c>
      <c r="H82" s="295">
        <f>IF(H$46=0,0,H$46/MAE_fec!H$46)</f>
        <v>0</v>
      </c>
      <c r="I82" s="295">
        <f>IF(I$46=0,0,I$46/MAE_fec!I$46)</f>
        <v>0</v>
      </c>
      <c r="J82" s="295">
        <f>IF(J$46=0,0,J$46/MAE_fec!J$46)</f>
        <v>0</v>
      </c>
      <c r="K82" s="295">
        <f>IF(K$46=0,0,K$46/MAE_fec!K$46)</f>
        <v>0</v>
      </c>
      <c r="L82" s="295">
        <f>IF(L$46=0,0,L$46/MAE_fec!L$46)</f>
        <v>0</v>
      </c>
      <c r="M82" s="295">
        <f>IF(M$46=0,0,M$46/MAE_fec!M$46)</f>
        <v>0</v>
      </c>
      <c r="N82" s="295">
        <f>IF(N$46=0,0,N$46/MAE_fec!N$46)</f>
        <v>0</v>
      </c>
      <c r="O82" s="295">
        <f>IF(O$46=0,0,O$46/MAE_fec!O$46)</f>
        <v>0</v>
      </c>
      <c r="P82" s="295">
        <f>IF(P$46=0,0,P$46/MAE_fec!P$46)</f>
        <v>0</v>
      </c>
      <c r="Q82" s="295">
        <f>IF(Q$46=0,0,Q$46/MAE_fec!Q$46)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 tint="-0.249977111117893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644.46751705725296</v>
      </c>
      <c r="C3" s="46">
        <v>654.62575019816552</v>
      </c>
      <c r="D3" s="46">
        <v>652.31543290926959</v>
      </c>
      <c r="E3" s="46">
        <v>620.50417989760876</v>
      </c>
      <c r="F3" s="46">
        <v>594.92280860409539</v>
      </c>
      <c r="G3" s="46">
        <v>569.18002808346671</v>
      </c>
      <c r="H3" s="46">
        <v>548.29981251065283</v>
      </c>
      <c r="I3" s="46">
        <v>551.39036824851871</v>
      </c>
      <c r="J3" s="46">
        <v>508.40042913537553</v>
      </c>
      <c r="K3" s="46">
        <v>438.73344640510396</v>
      </c>
      <c r="L3" s="46">
        <v>445</v>
      </c>
      <c r="M3" s="46">
        <v>423.88109990079175</v>
      </c>
      <c r="N3" s="46">
        <v>404.46229361892011</v>
      </c>
      <c r="O3" s="46">
        <v>406.21297880742401</v>
      </c>
      <c r="P3" s="46">
        <v>406.68079633353256</v>
      </c>
      <c r="Q3" s="46">
        <v>442.48271338380391</v>
      </c>
    </row>
    <row r="5" spans="1:17" x14ac:dyDescent="0.25">
      <c r="A5" s="31" t="s">
        <v>257</v>
      </c>
      <c r="B5" s="46">
        <v>629.43019825191459</v>
      </c>
      <c r="C5" s="46">
        <v>953.13785802186612</v>
      </c>
      <c r="D5" s="46">
        <v>844.97858938593743</v>
      </c>
      <c r="E5" s="46">
        <v>797.7817955081382</v>
      </c>
      <c r="F5" s="46">
        <v>786.81748718854567</v>
      </c>
      <c r="G5" s="46">
        <v>615.74328986212072</v>
      </c>
      <c r="H5" s="46">
        <v>509.97767023863605</v>
      </c>
      <c r="I5" s="46">
        <v>463.30617197256362</v>
      </c>
      <c r="J5" s="46">
        <v>567.21300138002073</v>
      </c>
      <c r="K5" s="46">
        <v>376.40384393563761</v>
      </c>
      <c r="L5" s="46">
        <v>413.40966913742034</v>
      </c>
      <c r="M5" s="46">
        <v>337.0397721476956</v>
      </c>
      <c r="N5" s="46">
        <v>280.94885480531599</v>
      </c>
      <c r="O5" s="46">
        <v>273.05598176397916</v>
      </c>
      <c r="P5" s="46">
        <v>310.62283026733382</v>
      </c>
      <c r="Q5" s="46">
        <v>341.94841211619979</v>
      </c>
    </row>
    <row r="6" spans="1:17" x14ac:dyDescent="0.25">
      <c r="A6" s="294" t="s">
        <v>256</v>
      </c>
      <c r="B6" s="293">
        <v>786.78774781489324</v>
      </c>
      <c r="C6" s="293">
        <v>1013.4037867757204</v>
      </c>
      <c r="D6" s="293">
        <v>990.95532137974396</v>
      </c>
      <c r="E6" s="293">
        <v>965.5403116912272</v>
      </c>
      <c r="F6" s="293">
        <v>922.66032474607618</v>
      </c>
      <c r="G6" s="293">
        <v>751.21636579250617</v>
      </c>
      <c r="H6" s="293">
        <v>690.94508661945827</v>
      </c>
      <c r="I6" s="293">
        <v>590.94363922117236</v>
      </c>
      <c r="J6" s="293">
        <v>611.89367594116754</v>
      </c>
      <c r="K6" s="293">
        <v>537.33754918929378</v>
      </c>
      <c r="L6" s="293">
        <v>518.16176996791467</v>
      </c>
      <c r="M6" s="293">
        <v>433.00543352131996</v>
      </c>
      <c r="N6" s="293">
        <v>413.42179028292128</v>
      </c>
      <c r="O6" s="293">
        <v>367.60779613653074</v>
      </c>
      <c r="P6" s="293">
        <v>350.95245030796866</v>
      </c>
      <c r="Q6" s="293">
        <v>362.70170167671489</v>
      </c>
    </row>
    <row r="7" spans="1:17" x14ac:dyDescent="0.25">
      <c r="A7" s="292" t="s">
        <v>255</v>
      </c>
      <c r="B7" s="291"/>
      <c r="C7" s="291">
        <v>226.61603896082715</v>
      </c>
      <c r="D7" s="291">
        <v>0</v>
      </c>
      <c r="E7" s="291">
        <v>0</v>
      </c>
      <c r="F7" s="291">
        <v>0</v>
      </c>
      <c r="G7" s="291">
        <v>0</v>
      </c>
      <c r="H7" s="291">
        <v>0</v>
      </c>
      <c r="I7" s="291">
        <v>0</v>
      </c>
      <c r="J7" s="291">
        <v>35.546302459827956</v>
      </c>
      <c r="K7" s="291">
        <v>0</v>
      </c>
      <c r="L7" s="291">
        <v>0</v>
      </c>
      <c r="M7" s="291">
        <v>0</v>
      </c>
      <c r="N7" s="291">
        <v>0</v>
      </c>
      <c r="O7" s="291">
        <v>0</v>
      </c>
      <c r="P7" s="291">
        <v>0</v>
      </c>
      <c r="Q7" s="291">
        <v>29.695596415732329</v>
      </c>
    </row>
    <row r="8" spans="1:17" x14ac:dyDescent="0.25">
      <c r="A8" s="290" t="s">
        <v>254</v>
      </c>
      <c r="B8" s="289"/>
      <c r="C8" s="289">
        <f>B6+C7-C6</f>
        <v>0</v>
      </c>
      <c r="D8" s="289">
        <f t="shared" ref="D8:Q8" si="0">C6+D7-D6</f>
        <v>22.448465395976427</v>
      </c>
      <c r="E8" s="289">
        <f t="shared" si="0"/>
        <v>25.415009688516761</v>
      </c>
      <c r="F8" s="289">
        <f t="shared" si="0"/>
        <v>42.879986945151018</v>
      </c>
      <c r="G8" s="289">
        <f t="shared" si="0"/>
        <v>171.44395895357002</v>
      </c>
      <c r="H8" s="289">
        <f t="shared" si="0"/>
        <v>60.271279173047901</v>
      </c>
      <c r="I8" s="289">
        <f t="shared" si="0"/>
        <v>100.0014473982859</v>
      </c>
      <c r="J8" s="289">
        <f t="shared" si="0"/>
        <v>14.596265739832802</v>
      </c>
      <c r="K8" s="289">
        <f t="shared" si="0"/>
        <v>74.556126751873762</v>
      </c>
      <c r="L8" s="289">
        <f t="shared" si="0"/>
        <v>19.175779221379116</v>
      </c>
      <c r="M8" s="289">
        <f t="shared" si="0"/>
        <v>85.156336446594707</v>
      </c>
      <c r="N8" s="289">
        <f t="shared" si="0"/>
        <v>19.583643238398679</v>
      </c>
      <c r="O8" s="289">
        <f t="shared" si="0"/>
        <v>45.813994146390542</v>
      </c>
      <c r="P8" s="289">
        <f t="shared" si="0"/>
        <v>16.655345828562076</v>
      </c>
      <c r="Q8" s="289">
        <f t="shared" si="0"/>
        <v>17.946345046986096</v>
      </c>
    </row>
    <row r="9" spans="1:17" x14ac:dyDescent="0.25">
      <c r="A9" s="288" t="s">
        <v>253</v>
      </c>
      <c r="B9" s="287">
        <f>B6-B5</f>
        <v>157.35754956297865</v>
      </c>
      <c r="C9" s="287">
        <f t="shared" ref="C9:Q9" si="1">C6-C5</f>
        <v>60.265928753854269</v>
      </c>
      <c r="D9" s="287">
        <f t="shared" si="1"/>
        <v>145.97673199380654</v>
      </c>
      <c r="E9" s="287">
        <f t="shared" si="1"/>
        <v>167.758516183089</v>
      </c>
      <c r="F9" s="287">
        <f t="shared" si="1"/>
        <v>135.84283755753052</v>
      </c>
      <c r="G9" s="287">
        <f t="shared" si="1"/>
        <v>135.47307593038545</v>
      </c>
      <c r="H9" s="287">
        <f t="shared" si="1"/>
        <v>180.96741638082221</v>
      </c>
      <c r="I9" s="287">
        <f t="shared" si="1"/>
        <v>127.63746724860874</v>
      </c>
      <c r="J9" s="287">
        <f t="shared" si="1"/>
        <v>44.680674561146816</v>
      </c>
      <c r="K9" s="287">
        <f t="shared" si="1"/>
        <v>160.93370525365617</v>
      </c>
      <c r="L9" s="287">
        <f t="shared" si="1"/>
        <v>104.75210083049433</v>
      </c>
      <c r="M9" s="287">
        <f t="shared" si="1"/>
        <v>95.965661373624357</v>
      </c>
      <c r="N9" s="287">
        <f t="shared" si="1"/>
        <v>132.47293547760529</v>
      </c>
      <c r="O9" s="287">
        <f t="shared" si="1"/>
        <v>94.551814372551576</v>
      </c>
      <c r="P9" s="287">
        <f t="shared" si="1"/>
        <v>40.329620040634836</v>
      </c>
      <c r="Q9" s="287">
        <f t="shared" si="1"/>
        <v>20.7532895605151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47.96016141339355</v>
      </c>
      <c r="C12" s="38">
        <v>74.598479999999995</v>
      </c>
      <c r="D12" s="38">
        <v>66.302220000000005</v>
      </c>
      <c r="E12" s="38">
        <v>63.698169999999998</v>
      </c>
      <c r="F12" s="38">
        <v>62.298789999999997</v>
      </c>
      <c r="G12" s="38">
        <v>48.939237181660971</v>
      </c>
      <c r="H12" s="38">
        <v>38.897759999999998</v>
      </c>
      <c r="I12" s="38">
        <v>35.698890000000006</v>
      </c>
      <c r="J12" s="38">
        <v>42.202500000000001</v>
      </c>
      <c r="K12" s="38">
        <v>28.303660000000001</v>
      </c>
      <c r="L12" s="38">
        <v>31.073948457390934</v>
      </c>
      <c r="M12" s="38">
        <v>25.27032051385817</v>
      </c>
      <c r="N12" s="38">
        <v>20.158350604353721</v>
      </c>
      <c r="O12" s="38">
        <v>19.632741382812195</v>
      </c>
      <c r="P12" s="38">
        <v>21.353233862701671</v>
      </c>
      <c r="Q12" s="38">
        <v>22.666519534176011</v>
      </c>
    </row>
    <row r="13" spans="1:17" x14ac:dyDescent="0.25">
      <c r="A13" s="55" t="s">
        <v>33</v>
      </c>
      <c r="B13" s="54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</row>
    <row r="14" spans="1:17" x14ac:dyDescent="0.25">
      <c r="A14" s="52" t="s">
        <v>32</v>
      </c>
      <c r="B14" s="51">
        <v>18.486453519242744</v>
      </c>
      <c r="C14" s="51">
        <v>35.552240000000005</v>
      </c>
      <c r="D14" s="51">
        <v>32.851739999999999</v>
      </c>
      <c r="E14" s="51">
        <v>31.448999999999998</v>
      </c>
      <c r="F14" s="51">
        <v>29.499519999999997</v>
      </c>
      <c r="G14" s="51">
        <v>23.406734816255828</v>
      </c>
      <c r="H14" s="51">
        <v>15.39799</v>
      </c>
      <c r="I14" s="51">
        <v>13.2987</v>
      </c>
      <c r="J14" s="51">
        <v>14.368309999999999</v>
      </c>
      <c r="K14" s="51">
        <v>9.00319</v>
      </c>
      <c r="L14" s="51">
        <v>10.126720832151594</v>
      </c>
      <c r="M14" s="51">
        <v>8.1451246959923402</v>
      </c>
      <c r="N14" s="51">
        <v>5.2782964848366971</v>
      </c>
      <c r="O14" s="51">
        <v>5.2780538414538096</v>
      </c>
      <c r="P14" s="51">
        <v>2.1973542979595004</v>
      </c>
      <c r="Q14" s="51">
        <v>3.2210632725773887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9.8881095649682411</v>
      </c>
      <c r="C16" s="51">
        <v>11.013170000000001</v>
      </c>
      <c r="D16" s="51">
        <v>13.177960000000001</v>
      </c>
      <c r="E16" s="51">
        <v>9.8813399999999998</v>
      </c>
      <c r="F16" s="51">
        <v>9.8983600000000003</v>
      </c>
      <c r="G16" s="51">
        <v>8.7895447769237087</v>
      </c>
      <c r="H16" s="51">
        <v>6.5971200000000003</v>
      </c>
      <c r="I16" s="51">
        <v>5.4574400000000001</v>
      </c>
      <c r="J16" s="51">
        <v>4.4185100000000004</v>
      </c>
      <c r="K16" s="51">
        <v>1.0993900000000001</v>
      </c>
      <c r="L16" s="51">
        <v>2.1974013926165648</v>
      </c>
      <c r="M16" s="51">
        <v>2.1973673905893922</v>
      </c>
      <c r="N16" s="51">
        <v>2.1973908124930537</v>
      </c>
      <c r="O16" s="51">
        <v>2.1973914873719953</v>
      </c>
      <c r="P16" s="51">
        <v>2.1973542979595004</v>
      </c>
      <c r="Q16" s="51">
        <v>2.1950996340526694</v>
      </c>
    </row>
    <row r="17" spans="1:17" x14ac:dyDescent="0.25">
      <c r="A17" s="53" t="s">
        <v>76</v>
      </c>
      <c r="B17" s="51">
        <v>0</v>
      </c>
      <c r="C17" s="51">
        <v>10.21978</v>
      </c>
      <c r="D17" s="51">
        <v>8.1909700000000001</v>
      </c>
      <c r="E17" s="51">
        <v>8.1883800000000004</v>
      </c>
      <c r="F17" s="51">
        <v>7.2004900000000003</v>
      </c>
      <c r="G17" s="51">
        <v>4.1079321711489261</v>
      </c>
      <c r="H17" s="51">
        <v>3.1006499999999999</v>
      </c>
      <c r="I17" s="51">
        <v>3.0775600000000001</v>
      </c>
      <c r="J17" s="51">
        <v>6.1330299999999998</v>
      </c>
      <c r="K17" s="51">
        <v>4.1026600000000002</v>
      </c>
      <c r="L17" s="51">
        <v>4.1077594495332193</v>
      </c>
      <c r="M17" s="51">
        <v>3.0816057023592993</v>
      </c>
      <c r="N17" s="51">
        <v>3.0809056723436434</v>
      </c>
      <c r="O17" s="51">
        <v>3.0806623540818148</v>
      </c>
      <c r="P17" s="51">
        <v>0</v>
      </c>
      <c r="Q17" s="51">
        <v>1.0259636385247193</v>
      </c>
    </row>
    <row r="18" spans="1:17" x14ac:dyDescent="0.25">
      <c r="A18" s="53" t="s">
        <v>29</v>
      </c>
      <c r="B18" s="51">
        <v>8.598343954274501</v>
      </c>
      <c r="C18" s="51">
        <v>14.319290000000001</v>
      </c>
      <c r="D18" s="51">
        <v>11.482810000000001</v>
      </c>
      <c r="E18" s="51">
        <v>13.37928</v>
      </c>
      <c r="F18" s="51">
        <v>12.40067</v>
      </c>
      <c r="G18" s="51">
        <v>10.509257868183193</v>
      </c>
      <c r="H18" s="51">
        <v>5.7002199999999998</v>
      </c>
      <c r="I18" s="51">
        <v>4.7637</v>
      </c>
      <c r="J18" s="51">
        <v>3.81677</v>
      </c>
      <c r="K18" s="51">
        <v>3.8011400000000002</v>
      </c>
      <c r="L18" s="51">
        <v>3.8215599900018118</v>
      </c>
      <c r="M18" s="51">
        <v>2.8661516030436491</v>
      </c>
      <c r="N18" s="51">
        <v>0</v>
      </c>
      <c r="O18" s="51">
        <v>0</v>
      </c>
      <c r="P18" s="51">
        <v>0</v>
      </c>
      <c r="Q18" s="51">
        <v>0</v>
      </c>
    </row>
    <row r="19" spans="1:17" x14ac:dyDescent="0.25">
      <c r="A19" s="53" t="s">
        <v>28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2.6512506527658086</v>
      </c>
      <c r="C20" s="51">
        <v>2.6957499999999999</v>
      </c>
      <c r="D20" s="51">
        <v>1.80325</v>
      </c>
      <c r="E20" s="51">
        <v>4.4919799999999999</v>
      </c>
      <c r="F20" s="51">
        <v>4.4997299999999996</v>
      </c>
      <c r="G20" s="51">
        <v>3.606431701547566</v>
      </c>
      <c r="H20" s="51">
        <v>2.7005499999999998</v>
      </c>
      <c r="I20" s="51">
        <v>4.5005300000000004</v>
      </c>
      <c r="J20" s="51">
        <v>4.6876499999999997</v>
      </c>
      <c r="K20" s="51">
        <v>4.5007099999999998</v>
      </c>
      <c r="L20" s="51">
        <v>4.7055338133465767</v>
      </c>
      <c r="M20" s="51">
        <v>3.7976062777872506</v>
      </c>
      <c r="N20" s="51">
        <v>2.4122074203843145</v>
      </c>
      <c r="O20" s="51">
        <v>2.316793911432089</v>
      </c>
      <c r="P20" s="51">
        <v>2.2933109046118649</v>
      </c>
      <c r="Q20" s="51">
        <v>2.4335205090599645</v>
      </c>
    </row>
    <row r="21" spans="1:17" x14ac:dyDescent="0.25">
      <c r="A21" s="53" t="s">
        <v>66</v>
      </c>
      <c r="B21" s="51">
        <v>2.6512506527658086</v>
      </c>
      <c r="C21" s="51">
        <v>2.6957499999999999</v>
      </c>
      <c r="D21" s="51">
        <v>1.80325</v>
      </c>
      <c r="E21" s="51">
        <v>4.4919799999999999</v>
      </c>
      <c r="F21" s="51">
        <v>4.4997299999999996</v>
      </c>
      <c r="G21" s="51">
        <v>3.606431701547566</v>
      </c>
      <c r="H21" s="51">
        <v>2.7005499999999998</v>
      </c>
      <c r="I21" s="51">
        <v>4.5005300000000004</v>
      </c>
      <c r="J21" s="51">
        <v>4.6876499999999997</v>
      </c>
      <c r="K21" s="51">
        <v>4.5007099999999998</v>
      </c>
      <c r="L21" s="51">
        <v>4.7055338133465767</v>
      </c>
      <c r="M21" s="51">
        <v>3.7976062777872506</v>
      </c>
      <c r="N21" s="51">
        <v>2.4122074203843145</v>
      </c>
      <c r="O21" s="51">
        <v>2.316793911432089</v>
      </c>
      <c r="P21" s="51">
        <v>2.2933109046118649</v>
      </c>
      <c r="Q21" s="51">
        <v>2.4335205090599645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0</v>
      </c>
      <c r="C23" s="51">
        <v>0</v>
      </c>
      <c r="D23" s="51">
        <v>0</v>
      </c>
      <c r="E23" s="51">
        <v>0</v>
      </c>
      <c r="F23" s="51">
        <v>0</v>
      </c>
      <c r="G23" s="51">
        <v>0</v>
      </c>
      <c r="H23" s="51">
        <v>0</v>
      </c>
      <c r="I23" s="51">
        <v>0</v>
      </c>
      <c r="J23" s="51">
        <v>0</v>
      </c>
      <c r="K23" s="51">
        <v>0</v>
      </c>
      <c r="L23" s="51">
        <v>0</v>
      </c>
      <c r="M23" s="51">
        <v>0</v>
      </c>
      <c r="N23" s="51">
        <v>0</v>
      </c>
      <c r="O23" s="51">
        <v>0</v>
      </c>
      <c r="P23" s="51">
        <v>0.52545121075249313</v>
      </c>
      <c r="Q23" s="51">
        <v>0</v>
      </c>
    </row>
    <row r="24" spans="1:17" x14ac:dyDescent="0.25">
      <c r="A24" s="53" t="s">
        <v>23</v>
      </c>
      <c r="B24" s="51">
        <v>0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1">
        <v>0</v>
      </c>
      <c r="M24" s="51">
        <v>0</v>
      </c>
      <c r="N24" s="51">
        <v>0</v>
      </c>
      <c r="O24" s="51">
        <v>0</v>
      </c>
      <c r="P24" s="51">
        <v>0</v>
      </c>
      <c r="Q24" s="51">
        <v>0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0.52545121075249313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0</v>
      </c>
      <c r="C29" s="51">
        <v>0</v>
      </c>
      <c r="D29" s="51">
        <v>0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</row>
    <row r="30" spans="1:17" x14ac:dyDescent="0.25">
      <c r="A30" s="63" t="s">
        <v>21</v>
      </c>
      <c r="B30" s="62">
        <v>26.822457241384999</v>
      </c>
      <c r="C30" s="62">
        <v>36.350490000000001</v>
      </c>
      <c r="D30" s="62">
        <v>31.64723</v>
      </c>
      <c r="E30" s="62">
        <v>27.757190000000001</v>
      </c>
      <c r="F30" s="62">
        <v>28.29954</v>
      </c>
      <c r="G30" s="62">
        <v>21.926070663857576</v>
      </c>
      <c r="H30" s="62">
        <v>20.799219999999998</v>
      </c>
      <c r="I30" s="62">
        <v>17.899660000000001</v>
      </c>
      <c r="J30" s="62">
        <v>23.146540000000002</v>
      </c>
      <c r="K30" s="62">
        <v>14.799759999999999</v>
      </c>
      <c r="L30" s="62">
        <v>16.241693811892763</v>
      </c>
      <c r="M30" s="62">
        <v>13.327589540078579</v>
      </c>
      <c r="N30" s="62">
        <v>12.467846699132709</v>
      </c>
      <c r="O30" s="62">
        <v>12.037893629926296</v>
      </c>
      <c r="P30" s="62">
        <v>16.337117449377814</v>
      </c>
      <c r="Q30" s="62">
        <v>17.011935752538658</v>
      </c>
    </row>
    <row r="32" spans="1:17" x14ac:dyDescent="0.25">
      <c r="A32" s="31" t="s">
        <v>63</v>
      </c>
      <c r="B32" s="70">
        <v>60.214000639646763</v>
      </c>
      <c r="C32" s="70">
        <v>113.53602403432801</v>
      </c>
      <c r="D32" s="70">
        <v>101.67275244369603</v>
      </c>
      <c r="E32" s="70">
        <v>105.416416926216</v>
      </c>
      <c r="F32" s="70">
        <v>99.243469093248024</v>
      </c>
      <c r="G32" s="70">
        <v>78.492260207596857</v>
      </c>
      <c r="H32" s="70">
        <v>51.863328509760009</v>
      </c>
      <c r="I32" s="70">
        <v>49.973719031964002</v>
      </c>
      <c r="J32" s="70">
        <v>54.079248805956006</v>
      </c>
      <c r="K32" s="70">
        <v>38.521770521976009</v>
      </c>
      <c r="L32" s="70">
        <v>41.985657170547206</v>
      </c>
      <c r="M32" s="70">
        <v>33.573392822447381</v>
      </c>
      <c r="N32" s="70">
        <v>21.029262548139329</v>
      </c>
      <c r="O32" s="70">
        <v>20.804402702255672</v>
      </c>
      <c r="P32" s="70">
        <v>11.191642884569351</v>
      </c>
      <c r="Q32" s="70">
        <v>14.697978823943327</v>
      </c>
    </row>
    <row r="34" spans="1:17" x14ac:dyDescent="0.25">
      <c r="A34" s="184" t="s">
        <v>252</v>
      </c>
      <c r="B34" s="190">
        <f t="shared" ref="B34:Q34" si="2">IF(B$12=0,"",B$12/B$3*1000)</f>
        <v>74.418275776547617</v>
      </c>
      <c r="C34" s="190">
        <f t="shared" si="2"/>
        <v>113.95592058121431</v>
      </c>
      <c r="D34" s="190">
        <f t="shared" si="2"/>
        <v>101.64134811941813</v>
      </c>
      <c r="E34" s="190">
        <f t="shared" si="2"/>
        <v>102.65550509347257</v>
      </c>
      <c r="F34" s="190">
        <f t="shared" si="2"/>
        <v>104.71743409229097</v>
      </c>
      <c r="G34" s="190">
        <f t="shared" si="2"/>
        <v>85.982000012277908</v>
      </c>
      <c r="H34" s="190">
        <f t="shared" si="2"/>
        <v>70.942501004857192</v>
      </c>
      <c r="I34" s="190">
        <f t="shared" si="2"/>
        <v>64.743405136721677</v>
      </c>
      <c r="J34" s="190">
        <f t="shared" si="2"/>
        <v>83.01035479409957</v>
      </c>
      <c r="K34" s="190">
        <f t="shared" si="2"/>
        <v>64.512200362007164</v>
      </c>
      <c r="L34" s="190">
        <f t="shared" si="2"/>
        <v>69.82909765705827</v>
      </c>
      <c r="M34" s="190">
        <f t="shared" si="2"/>
        <v>59.616530484073529</v>
      </c>
      <c r="N34" s="190">
        <f t="shared" si="2"/>
        <v>49.839876108072254</v>
      </c>
      <c r="O34" s="190">
        <f t="shared" si="2"/>
        <v>48.331152393138119</v>
      </c>
      <c r="P34" s="190">
        <f t="shared" si="2"/>
        <v>52.506127791657924</v>
      </c>
      <c r="Q34" s="190">
        <f t="shared" si="2"/>
        <v>51.225774134401853</v>
      </c>
    </row>
    <row r="35" spans="1:17" x14ac:dyDescent="0.25">
      <c r="A35" s="286" t="s">
        <v>251</v>
      </c>
      <c r="B35" s="285">
        <f t="shared" ref="B35:Q35" si="3">IF(B$12=0,"",B$12/B$5*1000)</f>
        <v>76.19615573989131</v>
      </c>
      <c r="C35" s="285">
        <f t="shared" si="3"/>
        <v>78.26620186383218</v>
      </c>
      <c r="D35" s="285">
        <f t="shared" si="3"/>
        <v>78.466153856257037</v>
      </c>
      <c r="E35" s="285">
        <f t="shared" si="3"/>
        <v>79.844100678467044</v>
      </c>
      <c r="F35" s="285">
        <f t="shared" si="3"/>
        <v>79.178196995348799</v>
      </c>
      <c r="G35" s="285">
        <f t="shared" si="3"/>
        <v>79.479935855443273</v>
      </c>
      <c r="H35" s="285">
        <f t="shared" si="3"/>
        <v>76.273457192348062</v>
      </c>
      <c r="I35" s="285">
        <f t="shared" si="3"/>
        <v>77.052480971727803</v>
      </c>
      <c r="J35" s="285">
        <f t="shared" si="3"/>
        <v>74.403266316748656</v>
      </c>
      <c r="K35" s="285">
        <f t="shared" si="3"/>
        <v>75.194928149670361</v>
      </c>
      <c r="L35" s="285">
        <f t="shared" si="3"/>
        <v>75.165025825899903</v>
      </c>
      <c r="M35" s="285">
        <f t="shared" si="3"/>
        <v>74.977265599338111</v>
      </c>
      <c r="N35" s="285">
        <f t="shared" si="3"/>
        <v>71.750961997415814</v>
      </c>
      <c r="O35" s="285">
        <f t="shared" si="3"/>
        <v>71.900059672679532</v>
      </c>
      <c r="P35" s="285">
        <f t="shared" si="3"/>
        <v>68.743285367415737</v>
      </c>
      <c r="Q35" s="285">
        <f t="shared" si="3"/>
        <v>66.286371660277084</v>
      </c>
    </row>
    <row r="36" spans="1:17" x14ac:dyDescent="0.25">
      <c r="A36" s="286" t="s">
        <v>250</v>
      </c>
      <c r="B36" s="285">
        <f>IF(TEL_ued!B$5=0,"",TEL_ued!B$5/B$5*1000)</f>
        <v>34.276863932924883</v>
      </c>
      <c r="C36" s="285">
        <f>IF(TEL_ued!C$5=0,"",TEL_ued!C$5/C$5*1000)</f>
        <v>34.276863932924883</v>
      </c>
      <c r="D36" s="285">
        <f>IF(TEL_ued!D$5=0,"",TEL_ued!D$5/D$5*1000)</f>
        <v>34.276863932924883</v>
      </c>
      <c r="E36" s="285">
        <f>IF(TEL_ued!E$5=0,"",TEL_ued!E$5/E$5*1000)</f>
        <v>34.276863932924883</v>
      </c>
      <c r="F36" s="285">
        <f>IF(TEL_ued!F$5=0,"",TEL_ued!F$5/F$5*1000)</f>
        <v>34.27686393292489</v>
      </c>
      <c r="G36" s="285">
        <f>IF(TEL_ued!G$5=0,"",TEL_ued!G$5/G$5*1000)</f>
        <v>34.276863932924883</v>
      </c>
      <c r="H36" s="285">
        <f>IF(TEL_ued!H$5=0,"",TEL_ued!H$5/H$5*1000)</f>
        <v>34.27686393292489</v>
      </c>
      <c r="I36" s="285">
        <f>IF(TEL_ued!I$5=0,"",TEL_ued!I$5/I$5*1000)</f>
        <v>34.27686393292489</v>
      </c>
      <c r="J36" s="285">
        <f>IF(TEL_ued!J$5=0,"",TEL_ued!J$5/J$5*1000)</f>
        <v>34.27686393292489</v>
      </c>
      <c r="K36" s="285">
        <f>IF(TEL_ued!K$5=0,"",TEL_ued!K$5/K$5*1000)</f>
        <v>34.27686393292489</v>
      </c>
      <c r="L36" s="285">
        <f>IF(TEL_ued!L$5=0,"",TEL_ued!L$5/L$5*1000)</f>
        <v>34.276863932924883</v>
      </c>
      <c r="M36" s="285">
        <f>IF(TEL_ued!M$5=0,"",TEL_ued!M$5/M$5*1000)</f>
        <v>34.276863932924883</v>
      </c>
      <c r="N36" s="285">
        <f>IF(TEL_ued!N$5=0,"",TEL_ued!N$5/N$5*1000)</f>
        <v>34.276863932924883</v>
      </c>
      <c r="O36" s="285">
        <f>IF(TEL_ued!O$5=0,"",TEL_ued!O$5/O$5*1000)</f>
        <v>34.276863932924883</v>
      </c>
      <c r="P36" s="285">
        <f>IF(TEL_ued!P$5=0,"",TEL_ued!P$5/P$5*1000)</f>
        <v>34.27686393292489</v>
      </c>
      <c r="Q36" s="285">
        <f>IF(TEL_ued!Q$5=0,"",TEL_ued!Q$5/Q$5*1000)</f>
        <v>34.276863932924883</v>
      </c>
    </row>
    <row r="37" spans="1:17" x14ac:dyDescent="0.25">
      <c r="A37" s="284" t="s">
        <v>60</v>
      </c>
      <c r="B37" s="283">
        <f t="shared" ref="B37:Q37" si="4">IF(B$12=0,"",B$32/B$12)</f>
        <v>1.2555003750014726</v>
      </c>
      <c r="C37" s="283">
        <f t="shared" si="4"/>
        <v>1.5219616275603474</v>
      </c>
      <c r="D37" s="283">
        <f t="shared" si="4"/>
        <v>1.5334743307795127</v>
      </c>
      <c r="E37" s="283">
        <f t="shared" si="4"/>
        <v>1.6549363494463971</v>
      </c>
      <c r="F37" s="283">
        <f t="shared" si="4"/>
        <v>1.593024023311657</v>
      </c>
      <c r="G37" s="283">
        <f t="shared" si="4"/>
        <v>1.6038717546053274</v>
      </c>
      <c r="H37" s="283">
        <f t="shared" si="4"/>
        <v>1.3333242970741763</v>
      </c>
      <c r="I37" s="283">
        <f t="shared" si="4"/>
        <v>1.3998675878147471</v>
      </c>
      <c r="J37" s="283">
        <f t="shared" si="4"/>
        <v>1.2814228731936734</v>
      </c>
      <c r="K37" s="283">
        <f t="shared" si="4"/>
        <v>1.3610172861734493</v>
      </c>
      <c r="L37" s="283">
        <f t="shared" si="4"/>
        <v>1.3511529514222684</v>
      </c>
      <c r="M37" s="283">
        <f t="shared" si="4"/>
        <v>1.3285701225687196</v>
      </c>
      <c r="N37" s="283">
        <f t="shared" si="4"/>
        <v>1.0432035319197945</v>
      </c>
      <c r="O37" s="283">
        <f t="shared" si="4"/>
        <v>1.0596789463375311</v>
      </c>
      <c r="P37" s="283">
        <f t="shared" si="4"/>
        <v>0.52411934213478206</v>
      </c>
      <c r="Q37" s="283">
        <f t="shared" si="4"/>
        <v>0.64844445137605189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Q4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tr">
        <f>index!$A$1&amp;": Industry Summary / final energy consumption"</f>
        <v>SE: Industry Summary / final energy consumption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89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</row>
    <row r="4" spans="1:17" x14ac:dyDescent="0.25">
      <c r="A4" s="40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1:17" ht="12.75" x14ac:dyDescent="0.25">
      <c r="A5" s="97" t="s">
        <v>88</v>
      </c>
      <c r="B5" s="96">
        <f t="shared" ref="B5" si="0">SUM(B6:B10,B15,B26)</f>
        <v>12854.408566067685</v>
      </c>
      <c r="C5" s="96">
        <f t="shared" ref="C5:Q5" si="1">SUM(C6:C10,C15,C26)</f>
        <v>12070.224589999998</v>
      </c>
      <c r="D5" s="96">
        <f t="shared" si="1"/>
        <v>12254.798440000006</v>
      </c>
      <c r="E5" s="96">
        <f t="shared" si="1"/>
        <v>12412.998879999999</v>
      </c>
      <c r="F5" s="96">
        <f t="shared" si="1"/>
        <v>12551.174069999997</v>
      </c>
      <c r="G5" s="96">
        <f t="shared" si="1"/>
        <v>12463.718899128984</v>
      </c>
      <c r="H5" s="96">
        <f t="shared" si="1"/>
        <v>12633.426249999999</v>
      </c>
      <c r="I5" s="96">
        <f t="shared" si="1"/>
        <v>12767.016559999998</v>
      </c>
      <c r="J5" s="96">
        <f t="shared" si="1"/>
        <v>12173.602699999999</v>
      </c>
      <c r="K5" s="96">
        <f t="shared" si="1"/>
        <v>11045.93383</v>
      </c>
      <c r="L5" s="96">
        <f t="shared" si="1"/>
        <v>12205.167287517745</v>
      </c>
      <c r="M5" s="96">
        <f t="shared" si="1"/>
        <v>11878.250151049051</v>
      </c>
      <c r="N5" s="96">
        <f t="shared" si="1"/>
        <v>11665.843874975617</v>
      </c>
      <c r="O5" s="96">
        <f t="shared" si="1"/>
        <v>11443.072644545655</v>
      </c>
      <c r="P5" s="96">
        <f t="shared" si="1"/>
        <v>11236.317304421103</v>
      </c>
      <c r="Q5" s="96">
        <f t="shared" si="1"/>
        <v>11527.878852470156</v>
      </c>
    </row>
    <row r="6" spans="1:17" x14ac:dyDescent="0.25">
      <c r="A6" s="76" t="s">
        <v>83</v>
      </c>
      <c r="B6" s="95">
        <v>101.21121974090534</v>
      </c>
      <c r="C6" s="95">
        <v>96.074796645121609</v>
      </c>
      <c r="D6" s="95">
        <v>96.567026779626858</v>
      </c>
      <c r="E6" s="95">
        <v>98.424318787221935</v>
      </c>
      <c r="F6" s="95">
        <v>99.066179005218942</v>
      </c>
      <c r="G6" s="95">
        <v>97.283300357671692</v>
      </c>
      <c r="H6" s="95">
        <v>97.514530084769589</v>
      </c>
      <c r="I6" s="95">
        <v>96.952051384477997</v>
      </c>
      <c r="J6" s="95">
        <v>90.607595960971267</v>
      </c>
      <c r="K6" s="95">
        <v>85.252519950751974</v>
      </c>
      <c r="L6" s="95">
        <v>94.972611319752247</v>
      </c>
      <c r="M6" s="95">
        <v>93.040997241422929</v>
      </c>
      <c r="N6" s="95">
        <v>91.05877794505534</v>
      </c>
      <c r="O6" s="95">
        <v>87.573877624335324</v>
      </c>
      <c r="P6" s="95">
        <v>86.978517218548291</v>
      </c>
      <c r="Q6" s="95">
        <v>89.363889720109256</v>
      </c>
    </row>
    <row r="7" spans="1:17" x14ac:dyDescent="0.25">
      <c r="A7" s="76" t="s">
        <v>82</v>
      </c>
      <c r="B7" s="95">
        <v>144.61456015409405</v>
      </c>
      <c r="C7" s="95">
        <v>138.50035341567082</v>
      </c>
      <c r="D7" s="95">
        <v>139.51377091347723</v>
      </c>
      <c r="E7" s="95">
        <v>149.86412190479257</v>
      </c>
      <c r="F7" s="95">
        <v>155.0169661550816</v>
      </c>
      <c r="G7" s="95">
        <v>150.14261539965958</v>
      </c>
      <c r="H7" s="95">
        <v>149.81082198994886</v>
      </c>
      <c r="I7" s="95">
        <v>148.42702976714216</v>
      </c>
      <c r="J7" s="95">
        <v>132.9678324273155</v>
      </c>
      <c r="K7" s="95">
        <v>123.13665570811268</v>
      </c>
      <c r="L7" s="95">
        <v>135.6759187650002</v>
      </c>
      <c r="M7" s="95">
        <v>134.62833149535192</v>
      </c>
      <c r="N7" s="95">
        <v>130.30974627002703</v>
      </c>
      <c r="O7" s="95">
        <v>126.24150063021465</v>
      </c>
      <c r="P7" s="95">
        <v>129.18936064492112</v>
      </c>
      <c r="Q7" s="95">
        <v>132.78319123953293</v>
      </c>
    </row>
    <row r="8" spans="1:17" x14ac:dyDescent="0.25">
      <c r="A8" s="76" t="s">
        <v>81</v>
      </c>
      <c r="B8" s="95">
        <v>399.61793478405275</v>
      </c>
      <c r="C8" s="95">
        <v>374.82465251725529</v>
      </c>
      <c r="D8" s="95">
        <v>378.40290383741791</v>
      </c>
      <c r="E8" s="95">
        <v>382.06215202529836</v>
      </c>
      <c r="F8" s="95">
        <v>382.48010299693209</v>
      </c>
      <c r="G8" s="95">
        <v>381.17355010159554</v>
      </c>
      <c r="H8" s="95">
        <v>391.18695254553006</v>
      </c>
      <c r="I8" s="95">
        <v>396.28970588144813</v>
      </c>
      <c r="J8" s="95">
        <v>378.05132889408509</v>
      </c>
      <c r="K8" s="95">
        <v>348.03019355745846</v>
      </c>
      <c r="L8" s="95">
        <v>388.11833794289947</v>
      </c>
      <c r="M8" s="95">
        <v>382.51837885251291</v>
      </c>
      <c r="N8" s="95">
        <v>373.3120705588604</v>
      </c>
      <c r="O8" s="95">
        <v>372.48334585898147</v>
      </c>
      <c r="P8" s="95">
        <v>359.62465116703635</v>
      </c>
      <c r="Q8" s="95">
        <v>368.5597592284617</v>
      </c>
    </row>
    <row r="9" spans="1:17" x14ac:dyDescent="0.25">
      <c r="A9" s="76" t="s">
        <v>80</v>
      </c>
      <c r="B9" s="95">
        <v>341.43078182195217</v>
      </c>
      <c r="C9" s="95">
        <v>295.30081930752561</v>
      </c>
      <c r="D9" s="95">
        <v>301.19121156163146</v>
      </c>
      <c r="E9" s="95">
        <v>317.0716397553569</v>
      </c>
      <c r="F9" s="95">
        <v>322.87775636552777</v>
      </c>
      <c r="G9" s="95">
        <v>316.62600731663889</v>
      </c>
      <c r="H9" s="95">
        <v>322.9406566341691</v>
      </c>
      <c r="I9" s="95">
        <v>321.57657424096993</v>
      </c>
      <c r="J9" s="95">
        <v>298.17511011880123</v>
      </c>
      <c r="K9" s="95">
        <v>276.34718981398339</v>
      </c>
      <c r="L9" s="95">
        <v>299.6847073788424</v>
      </c>
      <c r="M9" s="95">
        <v>294.5564316470693</v>
      </c>
      <c r="N9" s="95">
        <v>286.72153708118287</v>
      </c>
      <c r="O9" s="95">
        <v>283.32764069639342</v>
      </c>
      <c r="P9" s="95">
        <v>288.00405700209586</v>
      </c>
      <c r="Q9" s="95">
        <v>297.8008358727318</v>
      </c>
    </row>
    <row r="10" spans="1:17" x14ac:dyDescent="0.25">
      <c r="A10" s="94" t="s">
        <v>79</v>
      </c>
      <c r="B10" s="93">
        <f t="shared" ref="B10" si="2">SUM(B11:B14)</f>
        <v>174.03909071521198</v>
      </c>
      <c r="C10" s="93">
        <f t="shared" ref="C10:Q10" si="3">SUM(C11:C14)</f>
        <v>163.24818858436606</v>
      </c>
      <c r="D10" s="93">
        <f t="shared" si="3"/>
        <v>162.60186470761175</v>
      </c>
      <c r="E10" s="93">
        <f t="shared" si="3"/>
        <v>166.36945055447705</v>
      </c>
      <c r="F10" s="93">
        <f t="shared" si="3"/>
        <v>167.66797109087281</v>
      </c>
      <c r="G10" s="93">
        <f t="shared" si="3"/>
        <v>164.61599077447033</v>
      </c>
      <c r="H10" s="93">
        <f t="shared" si="3"/>
        <v>168.05658122170485</v>
      </c>
      <c r="I10" s="93">
        <f t="shared" si="3"/>
        <v>167.46133517872522</v>
      </c>
      <c r="J10" s="93">
        <f t="shared" si="3"/>
        <v>156.88440398631047</v>
      </c>
      <c r="K10" s="93">
        <f t="shared" si="3"/>
        <v>149.74474581064592</v>
      </c>
      <c r="L10" s="93">
        <f t="shared" si="3"/>
        <v>160.70979965169806</v>
      </c>
      <c r="M10" s="93">
        <f t="shared" si="3"/>
        <v>156.00554948197299</v>
      </c>
      <c r="N10" s="93">
        <f t="shared" si="3"/>
        <v>152.81108886011941</v>
      </c>
      <c r="O10" s="93">
        <f t="shared" si="3"/>
        <v>147.60853577342829</v>
      </c>
      <c r="P10" s="93">
        <f t="shared" si="3"/>
        <v>148.17415942506955</v>
      </c>
      <c r="Q10" s="93">
        <f t="shared" si="3"/>
        <v>151.70438080946545</v>
      </c>
    </row>
    <row r="11" spans="1:17" x14ac:dyDescent="0.25">
      <c r="A11" s="92" t="s">
        <v>68</v>
      </c>
      <c r="B11" s="91">
        <v>17.115289472158274</v>
      </c>
      <c r="C11" s="91">
        <v>12.856868836048012</v>
      </c>
      <c r="D11" s="91">
        <v>16.418494160888759</v>
      </c>
      <c r="E11" s="91">
        <v>17.158056145490313</v>
      </c>
      <c r="F11" s="91">
        <v>16.188089930494872</v>
      </c>
      <c r="G11" s="91">
        <v>16.674242972349841</v>
      </c>
      <c r="H11" s="91">
        <v>16.295853595051973</v>
      </c>
      <c r="I11" s="91">
        <v>16.288740178452912</v>
      </c>
      <c r="J11" s="91">
        <v>12.025584124979874</v>
      </c>
      <c r="K11" s="91">
        <v>12.193592039875821</v>
      </c>
      <c r="L11" s="91">
        <v>13.641549136097822</v>
      </c>
      <c r="M11" s="91">
        <v>11.814425441125596</v>
      </c>
      <c r="N11" s="91">
        <v>12.343827643168087</v>
      </c>
      <c r="O11" s="91">
        <v>12.853226361865723</v>
      </c>
      <c r="P11" s="91">
        <v>11.79389347571812</v>
      </c>
      <c r="Q11" s="91">
        <v>14.848160346697565</v>
      </c>
    </row>
    <row r="12" spans="1:17" x14ac:dyDescent="0.25">
      <c r="A12" s="92" t="s">
        <v>66</v>
      </c>
      <c r="B12" s="91">
        <v>19.477858042598939</v>
      </c>
      <c r="C12" s="91">
        <v>20.183171017935766</v>
      </c>
      <c r="D12" s="91">
        <v>19.235811439289286</v>
      </c>
      <c r="E12" s="91">
        <v>20.155717377125452</v>
      </c>
      <c r="F12" s="91">
        <v>20.190153849719547</v>
      </c>
      <c r="G12" s="91">
        <v>19.099131817033705</v>
      </c>
      <c r="H12" s="91">
        <v>19.879077204548665</v>
      </c>
      <c r="I12" s="91">
        <v>20.953340812719048</v>
      </c>
      <c r="J12" s="91">
        <v>14.856116342140174</v>
      </c>
      <c r="K12" s="91">
        <v>15.538241639643214</v>
      </c>
      <c r="L12" s="91">
        <v>18.570561233665124</v>
      </c>
      <c r="M12" s="91">
        <v>16.103631561227697</v>
      </c>
      <c r="N12" s="91">
        <v>17.071456230567094</v>
      </c>
      <c r="O12" s="91">
        <v>14.403884887565022</v>
      </c>
      <c r="P12" s="91">
        <v>11.056110347954535</v>
      </c>
      <c r="Q12" s="91">
        <v>13.644253945804515</v>
      </c>
    </row>
    <row r="13" spans="1:17" x14ac:dyDescent="0.25">
      <c r="A13" s="92" t="s">
        <v>72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0" t="s">
        <v>21</v>
      </c>
      <c r="B14" s="89">
        <v>137.44594320045476</v>
      </c>
      <c r="C14" s="89">
        <v>130.20814873038228</v>
      </c>
      <c r="D14" s="89">
        <v>126.9475591074337</v>
      </c>
      <c r="E14" s="89">
        <v>129.05567703186131</v>
      </c>
      <c r="F14" s="89">
        <v>131.28972731065838</v>
      </c>
      <c r="G14" s="89">
        <v>128.84261598508678</v>
      </c>
      <c r="H14" s="89">
        <v>131.8816504221042</v>
      </c>
      <c r="I14" s="89">
        <v>130.21925418755328</v>
      </c>
      <c r="J14" s="89">
        <v>130.00270351919042</v>
      </c>
      <c r="K14" s="89">
        <v>122.01291213112688</v>
      </c>
      <c r="L14" s="89">
        <v>128.49768928193512</v>
      </c>
      <c r="M14" s="89">
        <v>128.0874924796197</v>
      </c>
      <c r="N14" s="89">
        <v>123.39580498638423</v>
      </c>
      <c r="O14" s="89">
        <v>120.35142452399754</v>
      </c>
      <c r="P14" s="89">
        <v>125.3241556013969</v>
      </c>
      <c r="Q14" s="89">
        <v>123.21196651696336</v>
      </c>
    </row>
    <row r="15" spans="1:17" x14ac:dyDescent="0.25">
      <c r="A15" s="86" t="s">
        <v>87</v>
      </c>
      <c r="B15" s="85">
        <f t="shared" ref="B15" si="4">SUM(B16:B25)</f>
        <v>5864.5335723622702</v>
      </c>
      <c r="C15" s="85">
        <f t="shared" ref="C15:Q15" si="5">SUM(C16:C25)</f>
        <v>5027.2163575483519</v>
      </c>
      <c r="D15" s="85">
        <f t="shared" si="5"/>
        <v>5039.8987955016564</v>
      </c>
      <c r="E15" s="85">
        <f t="shared" si="5"/>
        <v>5177.0344951077905</v>
      </c>
      <c r="F15" s="85">
        <f t="shared" si="5"/>
        <v>5124.3380316013809</v>
      </c>
      <c r="G15" s="85">
        <f t="shared" si="5"/>
        <v>5120.6367719816608</v>
      </c>
      <c r="H15" s="85">
        <f t="shared" si="5"/>
        <v>5466.1407047387547</v>
      </c>
      <c r="I15" s="85">
        <f t="shared" si="5"/>
        <v>5484.3727631832244</v>
      </c>
      <c r="J15" s="85">
        <f t="shared" si="5"/>
        <v>5126.9913831810509</v>
      </c>
      <c r="K15" s="85">
        <f t="shared" si="5"/>
        <v>5138.6485556238595</v>
      </c>
      <c r="L15" s="85">
        <f t="shared" si="5"/>
        <v>5478.0470501290356</v>
      </c>
      <c r="M15" s="85">
        <f t="shared" si="5"/>
        <v>5183.723111541296</v>
      </c>
      <c r="N15" s="85">
        <f t="shared" si="5"/>
        <v>5132.9617869984422</v>
      </c>
      <c r="O15" s="85">
        <f t="shared" si="5"/>
        <v>5232.462902848074</v>
      </c>
      <c r="P15" s="85">
        <f t="shared" si="5"/>
        <v>5092.9030832050457</v>
      </c>
      <c r="Q15" s="85">
        <f t="shared" si="5"/>
        <v>5308.2648528953523</v>
      </c>
    </row>
    <row r="16" spans="1:17" x14ac:dyDescent="0.25">
      <c r="A16" s="88" t="s">
        <v>33</v>
      </c>
      <c r="B16" s="87">
        <v>100.91312806857381</v>
      </c>
      <c r="C16" s="87">
        <v>79.039926473705435</v>
      </c>
      <c r="D16" s="87">
        <v>79.062038363027668</v>
      </c>
      <c r="E16" s="87">
        <v>83.065384739441029</v>
      </c>
      <c r="F16" s="87">
        <v>96.950922320714568</v>
      </c>
      <c r="G16" s="87">
        <v>107.48467060155598</v>
      </c>
      <c r="H16" s="87">
        <v>103.41388050664838</v>
      </c>
      <c r="I16" s="87">
        <v>100.24878462182845</v>
      </c>
      <c r="J16" s="87">
        <v>91.65648766837262</v>
      </c>
      <c r="K16" s="87">
        <v>58.403814531059503</v>
      </c>
      <c r="L16" s="87">
        <v>64.520495368593004</v>
      </c>
      <c r="M16" s="87">
        <v>63.773371613597888</v>
      </c>
      <c r="N16" s="87">
        <v>62.506041213425029</v>
      </c>
      <c r="O16" s="87">
        <v>66.008433972771996</v>
      </c>
      <c r="P16" s="87">
        <v>59.772195078204902</v>
      </c>
      <c r="Q16" s="87">
        <v>46.645643886662981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64.715018928338566</v>
      </c>
      <c r="C18" s="87">
        <v>56.964483603232203</v>
      </c>
      <c r="D18" s="87">
        <v>71.211189064854437</v>
      </c>
      <c r="E18" s="87">
        <v>77.712401895056487</v>
      </c>
      <c r="F18" s="87">
        <v>86.428857951380508</v>
      </c>
      <c r="G18" s="87">
        <v>77.171907542705455</v>
      </c>
      <c r="H18" s="87">
        <v>76.51634191749109</v>
      </c>
      <c r="I18" s="87">
        <v>76.469154183714934</v>
      </c>
      <c r="J18" s="87">
        <v>75.025123806367148</v>
      </c>
      <c r="K18" s="87">
        <v>69.459800431028924</v>
      </c>
      <c r="L18" s="87">
        <v>73.514650797355415</v>
      </c>
      <c r="M18" s="87">
        <v>72.561257448044771</v>
      </c>
      <c r="N18" s="87">
        <v>66.974224652443013</v>
      </c>
      <c r="O18" s="87">
        <v>66.618365882056267</v>
      </c>
      <c r="P18" s="87">
        <v>73.693229908020555</v>
      </c>
      <c r="Q18" s="87">
        <v>71.197589905183222</v>
      </c>
    </row>
    <row r="19" spans="1:17" x14ac:dyDescent="0.25">
      <c r="A19" s="88" t="s">
        <v>68</v>
      </c>
      <c r="B19" s="87">
        <v>221.18285852119647</v>
      </c>
      <c r="C19" s="87">
        <v>121.16343353600305</v>
      </c>
      <c r="D19" s="87">
        <v>117.51195833617636</v>
      </c>
      <c r="E19" s="87">
        <v>199.74740571366871</v>
      </c>
      <c r="F19" s="87">
        <v>182.45680988876117</v>
      </c>
      <c r="G19" s="87">
        <v>174.86980295144474</v>
      </c>
      <c r="H19" s="87">
        <v>157.26001170145398</v>
      </c>
      <c r="I19" s="87">
        <v>141.57964895789456</v>
      </c>
      <c r="J19" s="87">
        <v>126.74231996547459</v>
      </c>
      <c r="K19" s="87">
        <v>79.878769180908762</v>
      </c>
      <c r="L19" s="87">
        <v>114.91126691813356</v>
      </c>
      <c r="M19" s="87">
        <v>120.71877893401505</v>
      </c>
      <c r="N19" s="87">
        <v>104.52797250892633</v>
      </c>
      <c r="O19" s="87">
        <v>65.820488613463255</v>
      </c>
      <c r="P19" s="87">
        <v>62.191014690733297</v>
      </c>
      <c r="Q19" s="87">
        <v>92.7147346484373</v>
      </c>
    </row>
    <row r="20" spans="1:17" x14ac:dyDescent="0.25">
      <c r="A20" s="88" t="s">
        <v>29</v>
      </c>
      <c r="B20" s="87">
        <v>594.58251784168533</v>
      </c>
      <c r="C20" s="87">
        <v>607.35396186795413</v>
      </c>
      <c r="D20" s="87">
        <v>619.8906401491115</v>
      </c>
      <c r="E20" s="87">
        <v>720.37196546580276</v>
      </c>
      <c r="F20" s="87">
        <v>726.30207761474276</v>
      </c>
      <c r="G20" s="87">
        <v>602.9884849954351</v>
      </c>
      <c r="H20" s="87">
        <v>584.0802583296537</v>
      </c>
      <c r="I20" s="87">
        <v>488.90327186630952</v>
      </c>
      <c r="J20" s="87">
        <v>393.7310769246838</v>
      </c>
      <c r="K20" s="87">
        <v>340.44629264136182</v>
      </c>
      <c r="L20" s="87">
        <v>342.65194590811114</v>
      </c>
      <c r="M20" s="87">
        <v>274.0790076540772</v>
      </c>
      <c r="N20" s="87">
        <v>242.00437877220628</v>
      </c>
      <c r="O20" s="87">
        <v>210.01174334821147</v>
      </c>
      <c r="P20" s="87">
        <v>140.17710628000222</v>
      </c>
      <c r="Q20" s="87">
        <v>127.65936026918291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66</v>
      </c>
      <c r="B22" s="87">
        <v>199.03977215129703</v>
      </c>
      <c r="C22" s="87">
        <v>211.21541206745749</v>
      </c>
      <c r="D22" s="87">
        <v>201.54553958848695</v>
      </c>
      <c r="E22" s="87">
        <v>213.78935729382124</v>
      </c>
      <c r="F22" s="87">
        <v>189.44046382578199</v>
      </c>
      <c r="G22" s="87">
        <v>217.10318464127977</v>
      </c>
      <c r="H22" s="87">
        <v>224.37148228350904</v>
      </c>
      <c r="I22" s="87">
        <v>204.56363355347801</v>
      </c>
      <c r="J22" s="87">
        <v>189.85418481615267</v>
      </c>
      <c r="K22" s="87">
        <v>176.36808883950025</v>
      </c>
      <c r="L22" s="87">
        <v>193.46837031637602</v>
      </c>
      <c r="M22" s="87">
        <v>185.24108076393256</v>
      </c>
      <c r="N22" s="87">
        <v>206.20220523669835</v>
      </c>
      <c r="O22" s="87">
        <v>182.22237613771446</v>
      </c>
      <c r="P22" s="87">
        <v>198.45779374586647</v>
      </c>
      <c r="Q22" s="87">
        <v>202.25345507156561</v>
      </c>
    </row>
    <row r="23" spans="1:17" x14ac:dyDescent="0.25">
      <c r="A23" s="88" t="s">
        <v>25</v>
      </c>
      <c r="B23" s="87">
        <v>8.9087719452434868</v>
      </c>
      <c r="C23" s="87">
        <v>13.297599999999999</v>
      </c>
      <c r="D23" s="87">
        <v>12.496210000000003</v>
      </c>
      <c r="E23" s="87">
        <v>12.002239999999997</v>
      </c>
      <c r="F23" s="87">
        <v>14.801310000000003</v>
      </c>
      <c r="G23" s="87">
        <v>10.389785990248463</v>
      </c>
      <c r="H23" s="87">
        <v>7.9982500000000023</v>
      </c>
      <c r="I23" s="87">
        <v>9.19998</v>
      </c>
      <c r="J23" s="87">
        <v>10.700000000000001</v>
      </c>
      <c r="K23" s="87">
        <v>6.0917900000000005</v>
      </c>
      <c r="L23" s="87">
        <v>9.072314588765229</v>
      </c>
      <c r="M23" s="87">
        <v>8.9565703201385247</v>
      </c>
      <c r="N23" s="87">
        <v>10.246441094911251</v>
      </c>
      <c r="O23" s="87">
        <v>10.650355340849707</v>
      </c>
      <c r="P23" s="87">
        <v>8.289577639740541</v>
      </c>
      <c r="Q23" s="87">
        <v>4.6575447997963337</v>
      </c>
    </row>
    <row r="24" spans="1:17" x14ac:dyDescent="0.25">
      <c r="A24" s="88" t="s">
        <v>86</v>
      </c>
      <c r="B24" s="87">
        <v>4331.015088201606</v>
      </c>
      <c r="C24" s="87">
        <v>3553.2891999999997</v>
      </c>
      <c r="D24" s="87">
        <v>3546.6838999999991</v>
      </c>
      <c r="E24" s="87">
        <v>3489.1551200000008</v>
      </c>
      <c r="F24" s="87">
        <v>3422.5582899999995</v>
      </c>
      <c r="G24" s="87">
        <v>3551.0085834041133</v>
      </c>
      <c r="H24" s="87">
        <v>3924.6939799999986</v>
      </c>
      <c r="I24" s="87">
        <v>4080.8991999999998</v>
      </c>
      <c r="J24" s="87">
        <v>3863.3749600000006</v>
      </c>
      <c r="K24" s="87">
        <v>4025.8</v>
      </c>
      <c r="L24" s="87">
        <v>4230.9732589306604</v>
      </c>
      <c r="M24" s="87">
        <v>4078.6041845801101</v>
      </c>
      <c r="N24" s="87">
        <v>4033.459302957157</v>
      </c>
      <c r="O24" s="87">
        <v>4172.9300037971034</v>
      </c>
      <c r="P24" s="87">
        <v>4104.9231835736809</v>
      </c>
      <c r="Q24" s="87">
        <v>4280.9305436132709</v>
      </c>
    </row>
    <row r="25" spans="1:17" x14ac:dyDescent="0.25">
      <c r="A25" s="88" t="s">
        <v>22</v>
      </c>
      <c r="B25" s="87">
        <v>344.17641670432931</v>
      </c>
      <c r="C25" s="87">
        <v>384.89233999999988</v>
      </c>
      <c r="D25" s="87">
        <v>391.4973200000004</v>
      </c>
      <c r="E25" s="87">
        <v>381.1906199999998</v>
      </c>
      <c r="F25" s="87">
        <v>405.39929999999998</v>
      </c>
      <c r="G25" s="87">
        <v>379.62035185487775</v>
      </c>
      <c r="H25" s="87">
        <v>387.80649999999969</v>
      </c>
      <c r="I25" s="87">
        <v>382.50909000000001</v>
      </c>
      <c r="J25" s="87">
        <v>375.9072300000002</v>
      </c>
      <c r="K25" s="87">
        <v>382.20000000000005</v>
      </c>
      <c r="L25" s="87">
        <v>448.934747301041</v>
      </c>
      <c r="M25" s="87">
        <v>379.78886022737964</v>
      </c>
      <c r="N25" s="87">
        <v>407.04122056267573</v>
      </c>
      <c r="O25" s="87">
        <v>458.20113575590307</v>
      </c>
      <c r="P25" s="87">
        <v>445.39898228879696</v>
      </c>
      <c r="Q25" s="87">
        <v>482.20598070125243</v>
      </c>
    </row>
    <row r="26" spans="1:17" x14ac:dyDescent="0.25">
      <c r="A26" s="86" t="s">
        <v>85</v>
      </c>
      <c r="B26" s="85">
        <f t="shared" ref="B26" si="6">SUM(B27:B36)</f>
        <v>5828.9614064891975</v>
      </c>
      <c r="C26" s="85">
        <f t="shared" ref="C26:Q26" si="7">SUM(C27:C36)</f>
        <v>5975.0594219817067</v>
      </c>
      <c r="D26" s="85">
        <f t="shared" si="7"/>
        <v>6136.6228666985853</v>
      </c>
      <c r="E26" s="85">
        <f t="shared" si="7"/>
        <v>6122.1727018650618</v>
      </c>
      <c r="F26" s="85">
        <f t="shared" si="7"/>
        <v>6299.7270627849839</v>
      </c>
      <c r="G26" s="85">
        <f t="shared" si="7"/>
        <v>6233.2406631972863</v>
      </c>
      <c r="H26" s="85">
        <f t="shared" si="7"/>
        <v>6037.7760027851218</v>
      </c>
      <c r="I26" s="85">
        <f t="shared" si="7"/>
        <v>6151.9371003640099</v>
      </c>
      <c r="J26" s="85">
        <f t="shared" si="7"/>
        <v>5989.9250454314661</v>
      </c>
      <c r="K26" s="85">
        <f t="shared" si="7"/>
        <v>4924.7739695351884</v>
      </c>
      <c r="L26" s="85">
        <f t="shared" si="7"/>
        <v>5647.9588623305171</v>
      </c>
      <c r="M26" s="85">
        <f t="shared" si="7"/>
        <v>5633.7773507894262</v>
      </c>
      <c r="N26" s="85">
        <f t="shared" si="7"/>
        <v>5498.6688672619293</v>
      </c>
      <c r="O26" s="85">
        <f t="shared" si="7"/>
        <v>5193.3748411142278</v>
      </c>
      <c r="P26" s="85">
        <f t="shared" si="7"/>
        <v>5131.4434757583876</v>
      </c>
      <c r="Q26" s="85">
        <f t="shared" si="7"/>
        <v>5179.4019427045023</v>
      </c>
    </row>
    <row r="27" spans="1:17" x14ac:dyDescent="0.25">
      <c r="A27" s="84" t="s">
        <v>33</v>
      </c>
      <c r="B27" s="83">
        <v>445.52705949205057</v>
      </c>
      <c r="C27" s="83">
        <v>537.56592352629275</v>
      </c>
      <c r="D27" s="83">
        <v>574.10259163697845</v>
      </c>
      <c r="E27" s="83">
        <v>535.94090526055834</v>
      </c>
      <c r="F27" s="83">
        <v>610.58175767928242</v>
      </c>
      <c r="G27" s="83">
        <v>577.01004683782287</v>
      </c>
      <c r="H27" s="83">
        <v>583.68148949335159</v>
      </c>
      <c r="I27" s="83">
        <v>600.02618537817136</v>
      </c>
      <c r="J27" s="83">
        <v>597.10181233162734</v>
      </c>
      <c r="K27" s="83">
        <v>355.45005546894049</v>
      </c>
      <c r="L27" s="83">
        <v>509.44975402570554</v>
      </c>
      <c r="M27" s="83">
        <v>569.98969349533479</v>
      </c>
      <c r="N27" s="83">
        <v>509.63310733061377</v>
      </c>
      <c r="O27" s="83">
        <v>534.75030115230072</v>
      </c>
      <c r="P27" s="83">
        <v>499.84006855480817</v>
      </c>
      <c r="Q27" s="83">
        <v>471.22770296772109</v>
      </c>
    </row>
    <row r="28" spans="1:17" x14ac:dyDescent="0.25">
      <c r="A28" s="84" t="s">
        <v>47</v>
      </c>
      <c r="B28" s="83">
        <v>568.06580758376424</v>
      </c>
      <c r="C28" s="83">
        <v>506.09757999999999</v>
      </c>
      <c r="D28" s="83">
        <v>659.72126000000003</v>
      </c>
      <c r="E28" s="83">
        <v>719.79652999999996</v>
      </c>
      <c r="F28" s="83">
        <v>716.90133000000003</v>
      </c>
      <c r="G28" s="83">
        <v>661.24604842607573</v>
      </c>
      <c r="H28" s="83">
        <v>515.20452</v>
      </c>
      <c r="I28" s="83">
        <v>568.63253999999995</v>
      </c>
      <c r="J28" s="83">
        <v>531.38725999999997</v>
      </c>
      <c r="K28" s="83">
        <v>323.13857999999999</v>
      </c>
      <c r="L28" s="83">
        <v>627.85205300877794</v>
      </c>
      <c r="M28" s="83">
        <v>555.75826443807011</v>
      </c>
      <c r="N28" s="83">
        <v>464.0741812215075</v>
      </c>
      <c r="O28" s="83">
        <v>444.65892068609253</v>
      </c>
      <c r="P28" s="83">
        <v>474.69480718893578</v>
      </c>
      <c r="Q28" s="83">
        <v>518.33011118948161</v>
      </c>
    </row>
    <row r="29" spans="1:17" x14ac:dyDescent="0.25">
      <c r="A29" s="84" t="s">
        <v>30</v>
      </c>
      <c r="B29" s="83">
        <v>278.07571883657954</v>
      </c>
      <c r="C29" s="83">
        <v>278.14491639676766</v>
      </c>
      <c r="D29" s="83">
        <v>319.97922093514546</v>
      </c>
      <c r="E29" s="83">
        <v>320.03392810494353</v>
      </c>
      <c r="F29" s="83">
        <v>324.46336204861956</v>
      </c>
      <c r="G29" s="83">
        <v>317.2581274455892</v>
      </c>
      <c r="H29" s="83">
        <v>304.67758808250886</v>
      </c>
      <c r="I29" s="83">
        <v>302.52383581628516</v>
      </c>
      <c r="J29" s="83">
        <v>274.3708961936328</v>
      </c>
      <c r="K29" s="83">
        <v>196.4282495689711</v>
      </c>
      <c r="L29" s="83">
        <v>237.41680098610445</v>
      </c>
      <c r="M29" s="83">
        <v>277.91874582375897</v>
      </c>
      <c r="N29" s="83">
        <v>257.13982096860911</v>
      </c>
      <c r="O29" s="83">
        <v>255.29761579800322</v>
      </c>
      <c r="P29" s="83">
        <v>267.99920013572034</v>
      </c>
      <c r="Q29" s="83">
        <v>288.07458298632338</v>
      </c>
    </row>
    <row r="30" spans="1:17" x14ac:dyDescent="0.25">
      <c r="A30" s="84" t="s">
        <v>68</v>
      </c>
      <c r="B30" s="83">
        <v>214.59876462702084</v>
      </c>
      <c r="C30" s="83">
        <v>145.68503762794856</v>
      </c>
      <c r="D30" s="83">
        <v>142.76255750293575</v>
      </c>
      <c r="E30" s="83">
        <v>239.10110814084138</v>
      </c>
      <c r="F30" s="83">
        <v>224.55113018074402</v>
      </c>
      <c r="G30" s="83">
        <v>218.31733029653498</v>
      </c>
      <c r="H30" s="83">
        <v>212.73727470349471</v>
      </c>
      <c r="I30" s="83">
        <v>196.63763086365242</v>
      </c>
      <c r="J30" s="83">
        <v>156.32110590954565</v>
      </c>
      <c r="K30" s="83">
        <v>175.32945877921591</v>
      </c>
      <c r="L30" s="83">
        <v>152.20912394085133</v>
      </c>
      <c r="M30" s="83">
        <v>149.25561943256145</v>
      </c>
      <c r="N30" s="83">
        <v>134.15694276642927</v>
      </c>
      <c r="O30" s="83">
        <v>67.858198211652024</v>
      </c>
      <c r="P30" s="83">
        <v>51.026739756643209</v>
      </c>
      <c r="Q30" s="83">
        <v>147.57301323690376</v>
      </c>
    </row>
    <row r="31" spans="1:17" x14ac:dyDescent="0.25">
      <c r="A31" s="84" t="s">
        <v>29</v>
      </c>
      <c r="B31" s="83">
        <v>273.86066207806221</v>
      </c>
      <c r="C31" s="83">
        <v>242.04905813204596</v>
      </c>
      <c r="D31" s="83">
        <v>261.98573985088854</v>
      </c>
      <c r="E31" s="83">
        <v>259.8120445341973</v>
      </c>
      <c r="F31" s="83">
        <v>246.30508238525715</v>
      </c>
      <c r="G31" s="83">
        <v>270.23274175374934</v>
      </c>
      <c r="H31" s="83">
        <v>277.67302167034654</v>
      </c>
      <c r="I31" s="83">
        <v>262.99620813369052</v>
      </c>
      <c r="J31" s="83">
        <v>230.17370307531615</v>
      </c>
      <c r="K31" s="83">
        <v>197.44687735863823</v>
      </c>
      <c r="L31" s="83">
        <v>230.57795277664007</v>
      </c>
      <c r="M31" s="83">
        <v>201.70274297411794</v>
      </c>
      <c r="N31" s="83">
        <v>192.69972239885044</v>
      </c>
      <c r="O31" s="83">
        <v>156.85502601232864</v>
      </c>
      <c r="P31" s="83">
        <v>169.36550439012686</v>
      </c>
      <c r="Q31" s="83">
        <v>82.525196150614221</v>
      </c>
    </row>
    <row r="32" spans="1:17" x14ac:dyDescent="0.25">
      <c r="A32" s="84" t="s">
        <v>28</v>
      </c>
      <c r="B32" s="83">
        <v>0</v>
      </c>
      <c r="C32" s="83">
        <v>0</v>
      </c>
      <c r="D32" s="83">
        <v>0</v>
      </c>
      <c r="E32" s="83">
        <v>0</v>
      </c>
      <c r="F32" s="83">
        <v>0</v>
      </c>
      <c r="G32" s="83">
        <v>0</v>
      </c>
      <c r="H32" s="83">
        <v>0</v>
      </c>
      <c r="I32" s="83">
        <v>0</v>
      </c>
      <c r="J32" s="83">
        <v>0</v>
      </c>
      <c r="K32" s="83">
        <v>0</v>
      </c>
      <c r="L32" s="83">
        <v>0</v>
      </c>
      <c r="M32" s="83">
        <v>0</v>
      </c>
      <c r="N32" s="83">
        <v>0</v>
      </c>
      <c r="O32" s="83">
        <v>0</v>
      </c>
      <c r="P32" s="83">
        <v>0</v>
      </c>
      <c r="Q32" s="83">
        <v>0</v>
      </c>
    </row>
    <row r="33" spans="1:17" x14ac:dyDescent="0.25">
      <c r="A33" s="84" t="s">
        <v>66</v>
      </c>
      <c r="B33" s="83">
        <v>84.04469589006078</v>
      </c>
      <c r="C33" s="83">
        <v>108.91715691460669</v>
      </c>
      <c r="D33" s="83">
        <v>95.314658972223782</v>
      </c>
      <c r="E33" s="83">
        <v>98.076375329053405</v>
      </c>
      <c r="F33" s="83">
        <v>143.2287023244985</v>
      </c>
      <c r="G33" s="83">
        <v>102.20073179213415</v>
      </c>
      <c r="H33" s="83">
        <v>111.35458051194243</v>
      </c>
      <c r="I33" s="83">
        <v>134.64345563380286</v>
      </c>
      <c r="J33" s="83">
        <v>85.090818841707232</v>
      </c>
      <c r="K33" s="83">
        <v>97.436879520856593</v>
      </c>
      <c r="L33" s="83">
        <v>110.70489257509013</v>
      </c>
      <c r="M33" s="83">
        <v>147.36783058158917</v>
      </c>
      <c r="N33" s="83">
        <v>129.43218644609871</v>
      </c>
      <c r="O33" s="83">
        <v>84.630422140533739</v>
      </c>
      <c r="P33" s="83">
        <v>131.09044334666623</v>
      </c>
      <c r="Q33" s="83">
        <v>187.53323634364068</v>
      </c>
    </row>
    <row r="34" spans="1:17" x14ac:dyDescent="0.25">
      <c r="A34" s="84" t="s">
        <v>25</v>
      </c>
      <c r="B34" s="83">
        <v>190.31258416460309</v>
      </c>
      <c r="C34" s="83">
        <v>207.28093999999999</v>
      </c>
      <c r="D34" s="83">
        <v>197.81674000000004</v>
      </c>
      <c r="E34" s="83">
        <v>201.53082000000001</v>
      </c>
      <c r="F34" s="83">
        <v>206.67819000000006</v>
      </c>
      <c r="G34" s="83">
        <v>211.95184866724043</v>
      </c>
      <c r="H34" s="83">
        <v>195.30274999999997</v>
      </c>
      <c r="I34" s="83">
        <v>193.29978999999997</v>
      </c>
      <c r="J34" s="83">
        <v>187.11417999999998</v>
      </c>
      <c r="K34" s="83">
        <v>112.02437</v>
      </c>
      <c r="L34" s="83">
        <v>150.33046779615381</v>
      </c>
      <c r="M34" s="83">
        <v>138.48156830067904</v>
      </c>
      <c r="N34" s="83">
        <v>166.54325399915496</v>
      </c>
      <c r="O34" s="83">
        <v>166.9078833184353</v>
      </c>
      <c r="P34" s="83">
        <v>164.55777414654477</v>
      </c>
      <c r="Q34" s="83">
        <v>172.47001676035882</v>
      </c>
    </row>
    <row r="35" spans="1:17" x14ac:dyDescent="0.25">
      <c r="A35" s="84" t="s">
        <v>23</v>
      </c>
      <c r="B35" s="83">
        <v>3.0095882505893314</v>
      </c>
      <c r="C35" s="83">
        <v>5.0000500000001011</v>
      </c>
      <c r="D35" s="83">
        <v>2.999940000001061</v>
      </c>
      <c r="E35" s="83">
        <v>0</v>
      </c>
      <c r="F35" s="83">
        <v>0</v>
      </c>
      <c r="G35" s="83">
        <v>0</v>
      </c>
      <c r="H35" s="83">
        <v>0</v>
      </c>
      <c r="I35" s="83">
        <v>1.0002199999998993</v>
      </c>
      <c r="J35" s="83">
        <v>0</v>
      </c>
      <c r="K35" s="83">
        <v>0</v>
      </c>
      <c r="L35" s="83">
        <v>0</v>
      </c>
      <c r="M35" s="83">
        <v>0</v>
      </c>
      <c r="N35" s="83">
        <v>0</v>
      </c>
      <c r="O35" s="83">
        <v>0</v>
      </c>
      <c r="P35" s="83">
        <v>0</v>
      </c>
      <c r="Q35" s="83">
        <v>0</v>
      </c>
    </row>
    <row r="36" spans="1:17" x14ac:dyDescent="0.25">
      <c r="A36" s="82" t="s">
        <v>21</v>
      </c>
      <c r="B36" s="81">
        <v>3771.4665255664672</v>
      </c>
      <c r="C36" s="81">
        <v>3944.3187593840448</v>
      </c>
      <c r="D36" s="81">
        <v>3881.9401578004122</v>
      </c>
      <c r="E36" s="81">
        <v>3747.8809904954683</v>
      </c>
      <c r="F36" s="81">
        <v>3827.017508166582</v>
      </c>
      <c r="G36" s="81">
        <v>3875.0237879781398</v>
      </c>
      <c r="H36" s="81">
        <v>3837.1447783234771</v>
      </c>
      <c r="I36" s="81">
        <v>3892.1772345384084</v>
      </c>
      <c r="J36" s="81">
        <v>3928.3652690796371</v>
      </c>
      <c r="K36" s="81">
        <v>3467.5194988385656</v>
      </c>
      <c r="L36" s="81">
        <v>3629.4178172211932</v>
      </c>
      <c r="M36" s="81">
        <v>3593.3028857433146</v>
      </c>
      <c r="N36" s="81">
        <v>3644.9896521306655</v>
      </c>
      <c r="O36" s="81">
        <v>3482.4164737948813</v>
      </c>
      <c r="P36" s="81">
        <v>3372.868938238943</v>
      </c>
      <c r="Q36" s="81">
        <v>3311.6680830694586</v>
      </c>
    </row>
    <row r="37" spans="1:17" x14ac:dyDescent="0.25">
      <c r="A37" s="40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</row>
    <row r="38" spans="1:17" ht="12.75" x14ac:dyDescent="0.25">
      <c r="A38" s="80" t="s">
        <v>84</v>
      </c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1:17" x14ac:dyDescent="0.25">
      <c r="A39" s="40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</row>
    <row r="40" spans="1:17" x14ac:dyDescent="0.25">
      <c r="A40" s="78" t="str">
        <f>$A$5</f>
        <v>All Industrial Sectors</v>
      </c>
      <c r="B40" s="77">
        <f t="shared" ref="B40:Q40" si="8">SUM(B41:B45,B46,B47)</f>
        <v>1</v>
      </c>
      <c r="C40" s="77">
        <f t="shared" si="8"/>
        <v>1</v>
      </c>
      <c r="D40" s="77">
        <f t="shared" si="8"/>
        <v>1</v>
      </c>
      <c r="E40" s="77">
        <f t="shared" si="8"/>
        <v>1</v>
      </c>
      <c r="F40" s="77">
        <f t="shared" si="8"/>
        <v>1</v>
      </c>
      <c r="G40" s="77">
        <f t="shared" si="8"/>
        <v>0.99999999999999989</v>
      </c>
      <c r="H40" s="77">
        <f t="shared" si="8"/>
        <v>1</v>
      </c>
      <c r="I40" s="77">
        <f t="shared" si="8"/>
        <v>1</v>
      </c>
      <c r="J40" s="77">
        <f t="shared" si="8"/>
        <v>1</v>
      </c>
      <c r="K40" s="77">
        <f t="shared" si="8"/>
        <v>1</v>
      </c>
      <c r="L40" s="77">
        <f t="shared" si="8"/>
        <v>1</v>
      </c>
      <c r="M40" s="77">
        <f t="shared" si="8"/>
        <v>1.0000000000000002</v>
      </c>
      <c r="N40" s="77">
        <f t="shared" si="8"/>
        <v>1</v>
      </c>
      <c r="O40" s="77">
        <f t="shared" si="8"/>
        <v>1</v>
      </c>
      <c r="P40" s="77">
        <f t="shared" si="8"/>
        <v>1</v>
      </c>
      <c r="Q40" s="77">
        <f t="shared" si="8"/>
        <v>1</v>
      </c>
    </row>
    <row r="41" spans="1:17" x14ac:dyDescent="0.25">
      <c r="A41" s="76" t="s">
        <v>83</v>
      </c>
      <c r="B41" s="75">
        <f t="shared" ref="B41:Q41" si="9">IF(B6=0,0,B6/B$5)</f>
        <v>7.8736582255582565E-3</v>
      </c>
      <c r="C41" s="75">
        <f t="shared" si="9"/>
        <v>7.9596527743748986E-3</v>
      </c>
      <c r="D41" s="75">
        <f t="shared" si="9"/>
        <v>7.8799359493689734E-3</v>
      </c>
      <c r="E41" s="75">
        <f t="shared" si="9"/>
        <v>7.9291329789616428E-3</v>
      </c>
      <c r="F41" s="75">
        <f t="shared" si="9"/>
        <v>7.8929810432641825E-3</v>
      </c>
      <c r="G41" s="75">
        <f t="shared" si="9"/>
        <v>7.8053188735241977E-3</v>
      </c>
      <c r="H41" s="75">
        <f t="shared" si="9"/>
        <v>7.7187714682522965E-3</v>
      </c>
      <c r="I41" s="75">
        <f t="shared" si="9"/>
        <v>7.5939473352165847E-3</v>
      </c>
      <c r="J41" s="75">
        <f t="shared" si="9"/>
        <v>7.4429565506496506E-3</v>
      </c>
      <c r="K41" s="75">
        <f t="shared" si="9"/>
        <v>7.718000239980794E-3</v>
      </c>
      <c r="L41" s="75">
        <f t="shared" si="9"/>
        <v>7.7813444979882391E-3</v>
      </c>
      <c r="M41" s="75">
        <f t="shared" si="9"/>
        <v>7.8328875093782932E-3</v>
      </c>
      <c r="N41" s="75">
        <f t="shared" si="9"/>
        <v>7.8055885987284111E-3</v>
      </c>
      <c r="O41" s="75">
        <f t="shared" si="9"/>
        <v>7.6530037293853458E-3</v>
      </c>
      <c r="P41" s="75">
        <f t="shared" si="9"/>
        <v>7.7408384670950188E-3</v>
      </c>
      <c r="Q41" s="75">
        <f t="shared" si="9"/>
        <v>7.7519802960941643E-3</v>
      </c>
    </row>
    <row r="42" spans="1:17" x14ac:dyDescent="0.25">
      <c r="A42" s="76" t="s">
        <v>82</v>
      </c>
      <c r="B42" s="75">
        <f t="shared" ref="B42:Q42" si="10">IF(B7=0,0,B7/B$5)</f>
        <v>1.125019166854857E-2</v>
      </c>
      <c r="C42" s="75">
        <f t="shared" si="10"/>
        <v>1.147454650764463E-2</v>
      </c>
      <c r="D42" s="75">
        <f t="shared" si="10"/>
        <v>1.1384419874104202E-2</v>
      </c>
      <c r="E42" s="75">
        <f t="shared" si="10"/>
        <v>1.2073160027932957E-2</v>
      </c>
      <c r="F42" s="75">
        <f t="shared" si="10"/>
        <v>1.235079406042224E-2</v>
      </c>
      <c r="G42" s="75">
        <f t="shared" si="10"/>
        <v>1.2046373687884774E-2</v>
      </c>
      <c r="H42" s="75">
        <f t="shared" si="10"/>
        <v>1.1858289194504846E-2</v>
      </c>
      <c r="I42" s="75">
        <f t="shared" si="10"/>
        <v>1.1625819475489282E-2</v>
      </c>
      <c r="J42" s="75">
        <f t="shared" si="10"/>
        <v>1.0922636108973352E-2</v>
      </c>
      <c r="K42" s="75">
        <f t="shared" si="10"/>
        <v>1.1147690870072204E-2</v>
      </c>
      <c r="L42" s="75">
        <f t="shared" si="10"/>
        <v>1.1116268672839602E-2</v>
      </c>
      <c r="M42" s="75">
        <f t="shared" si="10"/>
        <v>1.1334020565601739E-2</v>
      </c>
      <c r="N42" s="75">
        <f t="shared" si="10"/>
        <v>1.1170194601142765E-2</v>
      </c>
      <c r="O42" s="75">
        <f t="shared" si="10"/>
        <v>1.103213311246326E-2</v>
      </c>
      <c r="P42" s="75">
        <f t="shared" si="10"/>
        <v>1.1497482417490075E-2</v>
      </c>
      <c r="Q42" s="75">
        <f t="shared" si="10"/>
        <v>1.1518440897830964E-2</v>
      </c>
    </row>
    <row r="43" spans="1:17" x14ac:dyDescent="0.25">
      <c r="A43" s="76" t="s">
        <v>81</v>
      </c>
      <c r="B43" s="75">
        <f t="shared" ref="B43:Q43" si="11">IF(B8=0,0,B8/B$5)</f>
        <v>3.1088006323289022E-2</v>
      </c>
      <c r="C43" s="75">
        <f t="shared" si="11"/>
        <v>3.1053660163688417E-2</v>
      </c>
      <c r="D43" s="75">
        <f t="shared" si="11"/>
        <v>3.0877937788213652E-2</v>
      </c>
      <c r="E43" s="75">
        <f t="shared" si="11"/>
        <v>3.0779198138886674E-2</v>
      </c>
      <c r="F43" s="75">
        <f t="shared" si="11"/>
        <v>3.0473651378251674E-2</v>
      </c>
      <c r="G43" s="75">
        <f t="shared" si="11"/>
        <v>3.0582649784265715E-2</v>
      </c>
      <c r="H43" s="75">
        <f t="shared" si="11"/>
        <v>3.0964438688636037E-2</v>
      </c>
      <c r="I43" s="75">
        <f t="shared" si="11"/>
        <v>3.1040118419134264E-2</v>
      </c>
      <c r="J43" s="75">
        <f t="shared" si="11"/>
        <v>3.1055007971804854E-2</v>
      </c>
      <c r="K43" s="75">
        <f t="shared" si="11"/>
        <v>3.1507539236948198E-2</v>
      </c>
      <c r="L43" s="75">
        <f t="shared" si="11"/>
        <v>3.1799509896093689E-2</v>
      </c>
      <c r="M43" s="75">
        <f t="shared" si="11"/>
        <v>3.2203260075199719E-2</v>
      </c>
      <c r="N43" s="75">
        <f t="shared" si="11"/>
        <v>3.2000434307170145E-2</v>
      </c>
      <c r="O43" s="75">
        <f t="shared" si="11"/>
        <v>3.255099023045404E-2</v>
      </c>
      <c r="P43" s="75">
        <f t="shared" si="11"/>
        <v>3.2005562091552579E-2</v>
      </c>
      <c r="Q43" s="75">
        <f t="shared" si="11"/>
        <v>3.1971168672499356E-2</v>
      </c>
    </row>
    <row r="44" spans="1:17" x14ac:dyDescent="0.25">
      <c r="A44" s="76" t="s">
        <v>80</v>
      </c>
      <c r="B44" s="75">
        <f t="shared" ref="B44:Q44" si="12">IF(B9=0,0,B9/B$5)</f>
        <v>2.6561376205455393E-2</v>
      </c>
      <c r="C44" s="75">
        <f t="shared" si="12"/>
        <v>2.4465229880824085E-2</v>
      </c>
      <c r="D44" s="75">
        <f t="shared" si="12"/>
        <v>2.4577410476090321E-2</v>
      </c>
      <c r="E44" s="75">
        <f t="shared" si="12"/>
        <v>2.554351634287402E-2</v>
      </c>
      <c r="F44" s="75">
        <f t="shared" si="12"/>
        <v>2.5724904663482834E-2</v>
      </c>
      <c r="G44" s="75">
        <f t="shared" si="12"/>
        <v>2.5403814854871767E-2</v>
      </c>
      <c r="H44" s="75">
        <f t="shared" si="12"/>
        <v>2.5562396949455349E-2</v>
      </c>
      <c r="I44" s="75">
        <f t="shared" si="12"/>
        <v>2.5188075282090022E-2</v>
      </c>
      <c r="J44" s="75">
        <f t="shared" si="12"/>
        <v>2.4493579876629392E-2</v>
      </c>
      <c r="K44" s="75">
        <f t="shared" si="12"/>
        <v>2.5018001562117215E-2</v>
      </c>
      <c r="L44" s="75">
        <f t="shared" si="12"/>
        <v>2.4553920509170792E-2</v>
      </c>
      <c r="M44" s="75">
        <f t="shared" si="12"/>
        <v>2.4797965011795528E-2</v>
      </c>
      <c r="N44" s="75">
        <f t="shared" si="12"/>
        <v>2.4577865103803487E-2</v>
      </c>
      <c r="O44" s="75">
        <f t="shared" si="12"/>
        <v>2.4759751991213799E-2</v>
      </c>
      <c r="P44" s="75">
        <f t="shared" si="12"/>
        <v>2.5631534710111488E-2</v>
      </c>
      <c r="Q44" s="75">
        <f t="shared" si="12"/>
        <v>2.5833099018812124E-2</v>
      </c>
    </row>
    <row r="45" spans="1:17" x14ac:dyDescent="0.25">
      <c r="A45" s="76" t="s">
        <v>79</v>
      </c>
      <c r="B45" s="75">
        <f t="shared" ref="B45:Q45" si="13">IF(B10=0,0,B10/B$5)</f>
        <v>1.3539253075760342E-2</v>
      </c>
      <c r="C45" s="75">
        <f t="shared" si="13"/>
        <v>1.3524867525631194E-2</v>
      </c>
      <c r="D45" s="75">
        <f t="shared" si="13"/>
        <v>1.3268424242448142E-2</v>
      </c>
      <c r="E45" s="75">
        <f t="shared" si="13"/>
        <v>1.3402841018743172E-2</v>
      </c>
      <c r="F45" s="75">
        <f t="shared" si="13"/>
        <v>1.3358747966983844E-2</v>
      </c>
      <c r="G45" s="75">
        <f t="shared" si="13"/>
        <v>1.3207614204615477E-2</v>
      </c>
      <c r="H45" s="75">
        <f t="shared" si="13"/>
        <v>1.3302533920416472E-2</v>
      </c>
      <c r="I45" s="75">
        <f t="shared" si="13"/>
        <v>1.3116716375491663E-2</v>
      </c>
      <c r="J45" s="75">
        <f t="shared" si="13"/>
        <v>1.2887261713109012E-2</v>
      </c>
      <c r="K45" s="75">
        <f t="shared" si="13"/>
        <v>1.355654923479167E-2</v>
      </c>
      <c r="L45" s="75">
        <f t="shared" si="13"/>
        <v>1.3167357387723507E-2</v>
      </c>
      <c r="M45" s="75">
        <f t="shared" si="13"/>
        <v>1.3133714772642253E-2</v>
      </c>
      <c r="N45" s="75">
        <f t="shared" si="13"/>
        <v>1.3099017139078488E-2</v>
      </c>
      <c r="O45" s="75">
        <f t="shared" si="13"/>
        <v>1.289937942007088E-2</v>
      </c>
      <c r="P45" s="75">
        <f t="shared" si="13"/>
        <v>1.3187075036299315E-2</v>
      </c>
      <c r="Q45" s="75">
        <f t="shared" si="13"/>
        <v>1.3159782710325649E-2</v>
      </c>
    </row>
    <row r="46" spans="1:17" x14ac:dyDescent="0.25">
      <c r="A46" s="74" t="str">
        <f>$A$15</f>
        <v>Steam processes</v>
      </c>
      <c r="B46" s="73">
        <f t="shared" ref="B46:Q46" si="14">IF(B15=0,0,B15/B$5)</f>
        <v>0.45622741351501173</v>
      </c>
      <c r="C46" s="73">
        <f t="shared" si="14"/>
        <v>0.41649733358841773</v>
      </c>
      <c r="D46" s="73">
        <f t="shared" si="14"/>
        <v>0.41125921574126306</v>
      </c>
      <c r="E46" s="73">
        <f t="shared" si="14"/>
        <v>0.41706557336834232</v>
      </c>
      <c r="F46" s="73">
        <f t="shared" si="14"/>
        <v>0.40827559262759727</v>
      </c>
      <c r="G46" s="73">
        <f t="shared" si="14"/>
        <v>0.41084340985414169</v>
      </c>
      <c r="H46" s="73">
        <f t="shared" si="14"/>
        <v>0.43267286297244623</v>
      </c>
      <c r="I46" s="73">
        <f t="shared" si="14"/>
        <v>0.4295735606990726</v>
      </c>
      <c r="J46" s="73">
        <f t="shared" si="14"/>
        <v>0.42115645709228305</v>
      </c>
      <c r="K46" s="73">
        <f t="shared" si="14"/>
        <v>0.46520725496903137</v>
      </c>
      <c r="L46" s="73">
        <f t="shared" si="14"/>
        <v>0.44883014882814826</v>
      </c>
      <c r="M46" s="73">
        <f t="shared" si="14"/>
        <v>0.43640460889632682</v>
      </c>
      <c r="N46" s="73">
        <f t="shared" si="14"/>
        <v>0.43999918411467431</v>
      </c>
      <c r="O46" s="73">
        <f t="shared" si="14"/>
        <v>0.45726030633407971</v>
      </c>
      <c r="P46" s="73">
        <f t="shared" si="14"/>
        <v>0.45325376146161017</v>
      </c>
      <c r="Q46" s="73">
        <f t="shared" si="14"/>
        <v>0.4604719498555378</v>
      </c>
    </row>
    <row r="47" spans="1:17" x14ac:dyDescent="0.25">
      <c r="A47" s="72" t="str">
        <f>$A$26</f>
        <v>Other processes</v>
      </c>
      <c r="B47" s="71">
        <f t="shared" ref="B47:Q47" si="15">IF(B26=0,0,B26/B$5)</f>
        <v>0.45346010098637668</v>
      </c>
      <c r="C47" s="71">
        <f t="shared" si="15"/>
        <v>0.49502470955941902</v>
      </c>
      <c r="D47" s="71">
        <f t="shared" si="15"/>
        <v>0.5007526559285117</v>
      </c>
      <c r="E47" s="71">
        <f t="shared" si="15"/>
        <v>0.49320657812425922</v>
      </c>
      <c r="F47" s="71">
        <f t="shared" si="15"/>
        <v>0.50192332825999797</v>
      </c>
      <c r="G47" s="71">
        <f t="shared" si="15"/>
        <v>0.50011081874069629</v>
      </c>
      <c r="H47" s="71">
        <f t="shared" si="15"/>
        <v>0.47792070680628879</v>
      </c>
      <c r="I47" s="71">
        <f t="shared" si="15"/>
        <v>0.48186176241350553</v>
      </c>
      <c r="J47" s="71">
        <f t="shared" si="15"/>
        <v>0.4920421006865508</v>
      </c>
      <c r="K47" s="71">
        <f t="shared" si="15"/>
        <v>0.44584496388705858</v>
      </c>
      <c r="L47" s="71">
        <f t="shared" si="15"/>
        <v>0.46275145020803599</v>
      </c>
      <c r="M47" s="71">
        <f t="shared" si="15"/>
        <v>0.47429354316905575</v>
      </c>
      <c r="N47" s="71">
        <f t="shared" si="15"/>
        <v>0.47134771613540233</v>
      </c>
      <c r="O47" s="71">
        <f t="shared" si="15"/>
        <v>0.45384443518233297</v>
      </c>
      <c r="P47" s="71">
        <f t="shared" si="15"/>
        <v>0.45668374581584142</v>
      </c>
      <c r="Q47" s="71">
        <f t="shared" si="15"/>
        <v>0.44929357854889995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tabColor theme="6" tint="-0.249977111117893"/>
    <pageSetUpPr fitToPage="1"/>
  </sheetPr>
  <dimension ref="A1:Q90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388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5</v>
      </c>
      <c r="B5" s="96">
        <v>47.960161413393536</v>
      </c>
      <c r="C5" s="96">
        <v>74.598480000000009</v>
      </c>
      <c r="D5" s="96">
        <v>66.302219999999991</v>
      </c>
      <c r="E5" s="96">
        <v>63.698170000000005</v>
      </c>
      <c r="F5" s="96">
        <v>62.298790000000011</v>
      </c>
      <c r="G5" s="96">
        <v>48.939237181660971</v>
      </c>
      <c r="H5" s="96">
        <v>38.897759999999998</v>
      </c>
      <c r="I5" s="96">
        <v>35.698889999999999</v>
      </c>
      <c r="J5" s="96">
        <v>42.202500000000008</v>
      </c>
      <c r="K5" s="96">
        <v>28.303659999999994</v>
      </c>
      <c r="L5" s="96">
        <v>31.073948457390937</v>
      </c>
      <c r="M5" s="96">
        <v>25.270320513858167</v>
      </c>
      <c r="N5" s="96">
        <v>20.158350604353725</v>
      </c>
      <c r="O5" s="96">
        <v>19.632741382812199</v>
      </c>
      <c r="P5" s="96">
        <v>21.353233862701675</v>
      </c>
      <c r="Q5" s="96">
        <v>22.666519534176011</v>
      </c>
    </row>
    <row r="6" spans="1:17" x14ac:dyDescent="0.25">
      <c r="A6" s="132" t="s">
        <v>83</v>
      </c>
      <c r="B6" s="160">
        <v>2.0218580655119736</v>
      </c>
      <c r="C6" s="160">
        <v>3.1448505179720461</v>
      </c>
      <c r="D6" s="160">
        <v>2.7951048186195826</v>
      </c>
      <c r="E6" s="160">
        <v>2.6853257991097332</v>
      </c>
      <c r="F6" s="160">
        <v>2.6263320914921016</v>
      </c>
      <c r="G6" s="160">
        <v>2.0631329941294156</v>
      </c>
      <c r="H6" s="160">
        <v>1.6398141179813897</v>
      </c>
      <c r="I6" s="160">
        <v>1.5049592526218647</v>
      </c>
      <c r="J6" s="160">
        <v>1.7791321483321816</v>
      </c>
      <c r="K6" s="160">
        <v>1.1931983039266307</v>
      </c>
      <c r="L6" s="160">
        <v>1.3099854434254228</v>
      </c>
      <c r="M6" s="160">
        <v>1.0653217137577935</v>
      </c>
      <c r="N6" s="160">
        <v>0.84981623405147011</v>
      </c>
      <c r="O6" s="160">
        <v>0.82765810921279037</v>
      </c>
      <c r="P6" s="160">
        <v>0.90018896596144571</v>
      </c>
      <c r="Q6" s="160">
        <v>0.95555319220548363</v>
      </c>
    </row>
    <row r="7" spans="1:17" x14ac:dyDescent="0.25">
      <c r="A7" s="76" t="s">
        <v>82</v>
      </c>
      <c r="B7" s="159">
        <v>1.6589604640098243</v>
      </c>
      <c r="C7" s="159">
        <v>2.580390168592448</v>
      </c>
      <c r="D7" s="159">
        <v>2.2934193383545294</v>
      </c>
      <c r="E7" s="159">
        <v>2.2033442454233705</v>
      </c>
      <c r="F7" s="159">
        <v>2.1549391519935193</v>
      </c>
      <c r="G7" s="159">
        <v>1.6928270721061871</v>
      </c>
      <c r="H7" s="159">
        <v>1.3454885070616529</v>
      </c>
      <c r="I7" s="159">
        <v>1.2348383611256324</v>
      </c>
      <c r="J7" s="159">
        <v>1.4598007370930719</v>
      </c>
      <c r="K7" s="159">
        <v>0.97903450578595341</v>
      </c>
      <c r="L7" s="159">
        <v>1.0748598510157314</v>
      </c>
      <c r="M7" s="159">
        <v>0.87411012410895883</v>
      </c>
      <c r="N7" s="159">
        <v>0.69728511511915492</v>
      </c>
      <c r="O7" s="159">
        <v>0.67910408961049462</v>
      </c>
      <c r="P7" s="159">
        <v>0.73861658745554515</v>
      </c>
      <c r="Q7" s="159">
        <v>0.78404364488655065</v>
      </c>
    </row>
    <row r="8" spans="1:17" x14ac:dyDescent="0.25">
      <c r="A8" s="76" t="s">
        <v>81</v>
      </c>
      <c r="B8" s="159">
        <v>1.1923778335070612</v>
      </c>
      <c r="C8" s="159">
        <v>1.8546554336758216</v>
      </c>
      <c r="D8" s="159">
        <v>1.6483951494423179</v>
      </c>
      <c r="E8" s="159">
        <v>1.5836536763980475</v>
      </c>
      <c r="F8" s="159">
        <v>1.5488625154953419</v>
      </c>
      <c r="G8" s="159">
        <v>1.2167194580763219</v>
      </c>
      <c r="H8" s="159">
        <v>0.96706986445056298</v>
      </c>
      <c r="I8" s="159">
        <v>0.88754007205904828</v>
      </c>
      <c r="J8" s="159">
        <v>1.0492317797856454</v>
      </c>
      <c r="K8" s="159">
        <v>0.70368105103365397</v>
      </c>
      <c r="L8" s="159">
        <v>0.77255551791755706</v>
      </c>
      <c r="M8" s="159">
        <v>0.62826665170331408</v>
      </c>
      <c r="N8" s="159">
        <v>0.50117367649189259</v>
      </c>
      <c r="O8" s="159">
        <v>0.48810606440754301</v>
      </c>
      <c r="P8" s="159">
        <v>0.53088067223367308</v>
      </c>
      <c r="Q8" s="159">
        <v>0.5635313697622083</v>
      </c>
    </row>
    <row r="9" spans="1:17" x14ac:dyDescent="0.25">
      <c r="A9" s="76" t="s">
        <v>80</v>
      </c>
      <c r="B9" s="159">
        <v>2.3329131525138149</v>
      </c>
      <c r="C9" s="159">
        <v>3.6286736745831294</v>
      </c>
      <c r="D9" s="159">
        <v>3.2251209445610565</v>
      </c>
      <c r="E9" s="159">
        <v>3.0984528451266145</v>
      </c>
      <c r="F9" s="159">
        <v>3.030383182490886</v>
      </c>
      <c r="G9" s="159">
        <v>2.3805380701493251</v>
      </c>
      <c r="H9" s="159">
        <v>1.8920932130554491</v>
      </c>
      <c r="I9" s="159">
        <v>1.7364914453329203</v>
      </c>
      <c r="J9" s="159">
        <v>2.0528447865371322</v>
      </c>
      <c r="K9" s="159">
        <v>1.3767672737614967</v>
      </c>
      <c r="L9" s="159">
        <v>1.5115216654908723</v>
      </c>
      <c r="M9" s="159">
        <v>1.2292173620282232</v>
      </c>
      <c r="N9" s="159">
        <v>0.9805571931363114</v>
      </c>
      <c r="O9" s="159">
        <v>0.95499012601475797</v>
      </c>
      <c r="P9" s="159">
        <v>1.0386795761093601</v>
      </c>
      <c r="Q9" s="159">
        <v>1.1025613756217116</v>
      </c>
    </row>
    <row r="10" spans="1:17" x14ac:dyDescent="0.25">
      <c r="A10" s="129" t="s">
        <v>79</v>
      </c>
      <c r="B10" s="158">
        <v>3.9400311020233318</v>
      </c>
      <c r="C10" s="158">
        <v>6.1284266504070626</v>
      </c>
      <c r="D10" s="158">
        <v>5.4468709285920056</v>
      </c>
      <c r="E10" s="158">
        <v>5.2329425828805043</v>
      </c>
      <c r="F10" s="158">
        <v>5.1179804859846083</v>
      </c>
      <c r="G10" s="158">
        <v>4.020464296252193</v>
      </c>
      <c r="H10" s="158">
        <v>3.1955352042714251</v>
      </c>
      <c r="I10" s="158">
        <v>2.9327411076733769</v>
      </c>
      <c r="J10" s="158">
        <v>3.467026750596045</v>
      </c>
      <c r="K10" s="158">
        <v>2.3252069512416389</v>
      </c>
      <c r="L10" s="158">
        <v>2.5527921461623624</v>
      </c>
      <c r="M10" s="158">
        <v>2.0760115447587766</v>
      </c>
      <c r="N10" s="158">
        <v>1.6560521484079926</v>
      </c>
      <c r="O10" s="158">
        <v>1.6128722128249244</v>
      </c>
      <c r="P10" s="158">
        <v>1.7542143952069194</v>
      </c>
      <c r="Q10" s="158">
        <v>1.8621036566055575</v>
      </c>
    </row>
    <row r="11" spans="1:17" x14ac:dyDescent="0.25">
      <c r="A11" s="92" t="s">
        <v>125</v>
      </c>
      <c r="B11" s="91">
        <v>0</v>
      </c>
      <c r="C11" s="91">
        <v>1.2256853300814126</v>
      </c>
      <c r="D11" s="91">
        <v>1.0893741857184012</v>
      </c>
      <c r="E11" s="91">
        <v>1.0465885165761009</v>
      </c>
      <c r="F11" s="91">
        <v>1.0235960971969216</v>
      </c>
      <c r="G11" s="91">
        <v>0.80409285925043861</v>
      </c>
      <c r="H11" s="91">
        <v>3.9302937104596314E-2</v>
      </c>
      <c r="I11" s="91">
        <v>0.58654822153467534</v>
      </c>
      <c r="J11" s="91">
        <v>0.69340535011920901</v>
      </c>
      <c r="K11" s="91">
        <v>0.4650413902483278</v>
      </c>
      <c r="L11" s="91">
        <v>0.51055842923247241</v>
      </c>
      <c r="M11" s="91">
        <v>0.41520230895175536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1.0501272475760937</v>
      </c>
      <c r="D12" s="91">
        <v>0.30883570432371266</v>
      </c>
      <c r="E12" s="91">
        <v>1.5698827748641513</v>
      </c>
      <c r="F12" s="91">
        <v>1.5353941457953821</v>
      </c>
      <c r="G12" s="91">
        <v>1.2061392888756579</v>
      </c>
      <c r="H12" s="91">
        <v>0</v>
      </c>
      <c r="I12" s="91">
        <v>0.8798223323020129</v>
      </c>
      <c r="J12" s="91">
        <v>0.88377915043713173</v>
      </c>
      <c r="K12" s="91">
        <v>0.69756208537249165</v>
      </c>
      <c r="L12" s="91">
        <v>0.76583764384870856</v>
      </c>
      <c r="M12" s="91">
        <v>0.62280346342763293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3.9400311020233318</v>
      </c>
      <c r="C14" s="157">
        <v>3.8526140727495566</v>
      </c>
      <c r="D14" s="157">
        <v>4.0486610385498922</v>
      </c>
      <c r="E14" s="157">
        <v>2.6164712914402521</v>
      </c>
      <c r="F14" s="157">
        <v>2.5589902429923042</v>
      </c>
      <c r="G14" s="157">
        <v>2.0102321481260965</v>
      </c>
      <c r="H14" s="157">
        <v>3.1562322671668288</v>
      </c>
      <c r="I14" s="157">
        <v>1.4663705538366885</v>
      </c>
      <c r="J14" s="157">
        <v>1.8898422500397043</v>
      </c>
      <c r="K14" s="157">
        <v>1.1626034756208194</v>
      </c>
      <c r="L14" s="157">
        <v>1.2763960730811812</v>
      </c>
      <c r="M14" s="157">
        <v>1.0380057723793883</v>
      </c>
      <c r="N14" s="157">
        <v>1.6560521484079926</v>
      </c>
      <c r="O14" s="157">
        <v>1.6128722128249244</v>
      </c>
      <c r="P14" s="157">
        <v>1.7542143952069194</v>
      </c>
      <c r="Q14" s="157">
        <v>1.8621036566055575</v>
      </c>
    </row>
    <row r="15" spans="1:17" x14ac:dyDescent="0.25">
      <c r="A15" s="156" t="s">
        <v>306</v>
      </c>
      <c r="B15" s="206">
        <v>1.0017420624714977</v>
      </c>
      <c r="C15" s="206">
        <v>1.5581356069325027</v>
      </c>
      <c r="D15" s="206">
        <v>1.3848519406919866</v>
      </c>
      <c r="E15" s="206">
        <v>1.3304612476479381</v>
      </c>
      <c r="F15" s="206">
        <v>1.3012324509535655</v>
      </c>
      <c r="G15" s="206">
        <v>1.0221919807060553</v>
      </c>
      <c r="H15" s="206">
        <v>0.81245602974638131</v>
      </c>
      <c r="I15" s="206">
        <v>0.74564135404590914</v>
      </c>
      <c r="J15" s="206">
        <v>0.88148200809948074</v>
      </c>
      <c r="K15" s="206">
        <v>0.59117746705443863</v>
      </c>
      <c r="L15" s="206">
        <v>0.6490403764184759</v>
      </c>
      <c r="M15" s="206">
        <v>0.52782022088438374</v>
      </c>
      <c r="N15" s="206">
        <v>0.42104670033052782</v>
      </c>
      <c r="O15" s="206">
        <v>0.41006832056439957</v>
      </c>
      <c r="P15" s="206">
        <v>0.44600418138053677</v>
      </c>
      <c r="Q15" s="206">
        <v>0.4734347291182176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0.20671770861705885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2.4124210611938335E-3</v>
      </c>
      <c r="I18" s="87">
        <v>0</v>
      </c>
      <c r="J18" s="87">
        <v>1.2553758582333924E-16</v>
      </c>
      <c r="K18" s="87">
        <v>0</v>
      </c>
      <c r="L18" s="87">
        <v>1.2553758582333926E-16</v>
      </c>
      <c r="M18" s="87">
        <v>0</v>
      </c>
      <c r="N18" s="87">
        <v>3.2840828052933667E-2</v>
      </c>
      <c r="O18" s="87">
        <v>2.8622648089918778E-2</v>
      </c>
      <c r="P18" s="87">
        <v>0.19000944651560087</v>
      </c>
      <c r="Q18" s="87">
        <v>0.18091637334758501</v>
      </c>
    </row>
    <row r="19" spans="1:17" x14ac:dyDescent="0.25">
      <c r="A19" s="88" t="s">
        <v>125</v>
      </c>
      <c r="B19" s="87">
        <v>0</v>
      </c>
      <c r="C19" s="87">
        <v>0.42987322160219138</v>
      </c>
      <c r="D19" s="87">
        <v>0.46773361590921014</v>
      </c>
      <c r="E19" s="87">
        <v>0.2463316071379722</v>
      </c>
      <c r="F19" s="87">
        <v>0.25891202063296831</v>
      </c>
      <c r="G19" s="87">
        <v>0.14706581259463267</v>
      </c>
      <c r="H19" s="87">
        <v>0.21634961575232534</v>
      </c>
      <c r="I19" s="87">
        <v>0.1636024004611315</v>
      </c>
      <c r="J19" s="87">
        <v>0.34292081731765267</v>
      </c>
      <c r="K19" s="87">
        <v>0.15177539602660631</v>
      </c>
      <c r="L19" s="87">
        <v>0.17424535893673726</v>
      </c>
      <c r="M19" s="87">
        <v>0.14367191148850533</v>
      </c>
      <c r="N19" s="87">
        <v>0.21773184963559317</v>
      </c>
      <c r="O19" s="87">
        <v>0.21771465399871481</v>
      </c>
      <c r="P19" s="87">
        <v>0</v>
      </c>
      <c r="Q19" s="87">
        <v>8.6750851808711796E-2</v>
      </c>
    </row>
    <row r="20" spans="1:17" x14ac:dyDescent="0.25">
      <c r="A20" s="88" t="s">
        <v>29</v>
      </c>
      <c r="B20" s="87">
        <v>0.60765681655650183</v>
      </c>
      <c r="C20" s="87">
        <v>1.0119639575971731</v>
      </c>
      <c r="D20" s="87">
        <v>0.81150600706713771</v>
      </c>
      <c r="E20" s="87">
        <v>0.94553215547703173</v>
      </c>
      <c r="F20" s="87">
        <v>0.87637243816254407</v>
      </c>
      <c r="G20" s="87">
        <v>0.74270373626736352</v>
      </c>
      <c r="H20" s="87">
        <v>0.40284240282685507</v>
      </c>
      <c r="I20" s="87">
        <v>0.33665724381625439</v>
      </c>
      <c r="J20" s="87">
        <v>0.26973639575971725</v>
      </c>
      <c r="K20" s="87">
        <v>0.26863180212014126</v>
      </c>
      <c r="L20" s="87">
        <v>0.27007491095419167</v>
      </c>
      <c r="M20" s="87">
        <v>0.20255488360732501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0.18736753729793698</v>
      </c>
      <c r="C22" s="87">
        <v>0.11629842773313824</v>
      </c>
      <c r="D22" s="87">
        <v>0.10561231771563867</v>
      </c>
      <c r="E22" s="87">
        <v>0.13859748503293418</v>
      </c>
      <c r="F22" s="87">
        <v>0.16594799215805314</v>
      </c>
      <c r="G22" s="87">
        <v>0.13242243184405902</v>
      </c>
      <c r="H22" s="87">
        <v>0.19085159010600705</v>
      </c>
      <c r="I22" s="87">
        <v>0.24538170976852328</v>
      </c>
      <c r="J22" s="87">
        <v>0.26882479502211076</v>
      </c>
      <c r="K22" s="87">
        <v>0.17077026890769112</v>
      </c>
      <c r="L22" s="87">
        <v>0.2047201065275468</v>
      </c>
      <c r="M22" s="87">
        <v>0.18159342578855339</v>
      </c>
      <c r="N22" s="87">
        <v>0.17047402264200101</v>
      </c>
      <c r="O22" s="87">
        <v>0.16373101847576599</v>
      </c>
      <c r="P22" s="87">
        <v>0.2559947348649359</v>
      </c>
      <c r="Q22" s="87">
        <v>0.20576750396192081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305</v>
      </c>
      <c r="B26" s="204">
        <v>11.26959820280435</v>
      </c>
      <c r="C26" s="204">
        <v>17.529025577990659</v>
      </c>
      <c r="D26" s="204">
        <v>15.579584332784851</v>
      </c>
      <c r="E26" s="204">
        <v>14.967689036039303</v>
      </c>
      <c r="F26" s="204">
        <v>14.638865073227613</v>
      </c>
      <c r="G26" s="204">
        <v>11.49965978294312</v>
      </c>
      <c r="H26" s="204">
        <v>9.1401303346467913</v>
      </c>
      <c r="I26" s="204">
        <v>8.3884652330164791</v>
      </c>
      <c r="J26" s="204">
        <v>9.9166725911191609</v>
      </c>
      <c r="K26" s="204">
        <v>6.650746504362437</v>
      </c>
      <c r="L26" s="204">
        <v>7.301704234707854</v>
      </c>
      <c r="M26" s="204">
        <v>5.9379774849493163</v>
      </c>
      <c r="N26" s="204">
        <v>4.7367753787184386</v>
      </c>
      <c r="O26" s="204">
        <v>4.6132686063494956</v>
      </c>
      <c r="P26" s="204">
        <v>3.6175470405310399</v>
      </c>
      <c r="Q26" s="204">
        <v>4.2261407025799489</v>
      </c>
    </row>
    <row r="27" spans="1:17" x14ac:dyDescent="0.25">
      <c r="A27" s="88" t="s">
        <v>33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31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88" t="s">
        <v>30</v>
      </c>
      <c r="B29" s="87">
        <v>2.3255742219419124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2.7139736938430629E-2</v>
      </c>
      <c r="I29" s="87">
        <v>0</v>
      </c>
      <c r="J29" s="87">
        <v>1.4122978405125664E-15</v>
      </c>
      <c r="K29" s="87">
        <v>0</v>
      </c>
      <c r="L29" s="87">
        <v>1.4122978405125668E-15</v>
      </c>
      <c r="M29" s="87">
        <v>0</v>
      </c>
      <c r="N29" s="87">
        <v>0.36945931559550377</v>
      </c>
      <c r="O29" s="87">
        <v>0.3220047910115863</v>
      </c>
      <c r="P29" s="87">
        <v>1.5411696562749959</v>
      </c>
      <c r="Q29" s="87">
        <v>1.6149597867300998</v>
      </c>
    </row>
    <row r="30" spans="1:17" x14ac:dyDescent="0.25">
      <c r="A30" s="88" t="s">
        <v>125</v>
      </c>
      <c r="B30" s="87">
        <v>0</v>
      </c>
      <c r="C30" s="87">
        <v>4.8360737430246532</v>
      </c>
      <c r="D30" s="87">
        <v>5.2620031789786141</v>
      </c>
      <c r="E30" s="87">
        <v>2.7712305803021873</v>
      </c>
      <c r="F30" s="87">
        <v>2.9127602321208941</v>
      </c>
      <c r="G30" s="87">
        <v>1.6544903916896172</v>
      </c>
      <c r="H30" s="87">
        <v>2.4339331772136603</v>
      </c>
      <c r="I30" s="87">
        <v>1.8405270051877296</v>
      </c>
      <c r="J30" s="87">
        <v>3.8578591948235932</v>
      </c>
      <c r="K30" s="87">
        <v>1.7074732052993213</v>
      </c>
      <c r="L30" s="87">
        <v>1.9602602880382944</v>
      </c>
      <c r="M30" s="87">
        <v>1.6163090042456851</v>
      </c>
      <c r="N30" s="87">
        <v>2.4494833084004233</v>
      </c>
      <c r="O30" s="87">
        <v>2.449289857485542</v>
      </c>
      <c r="P30" s="87">
        <v>0</v>
      </c>
      <c r="Q30" s="87">
        <v>0.77438616827945517</v>
      </c>
    </row>
    <row r="31" spans="1:17" x14ac:dyDescent="0.25">
      <c r="A31" s="88" t="s">
        <v>29</v>
      </c>
      <c r="B31" s="87">
        <v>6.8361391862606462</v>
      </c>
      <c r="C31" s="87">
        <v>11.384594522968198</v>
      </c>
      <c r="D31" s="87">
        <v>9.1294425795053016</v>
      </c>
      <c r="E31" s="87">
        <v>10.637236749116607</v>
      </c>
      <c r="F31" s="87">
        <v>9.8591899293286218</v>
      </c>
      <c r="G31" s="87">
        <v>8.3554170330078392</v>
      </c>
      <c r="H31" s="87">
        <v>4.5319770318021204</v>
      </c>
      <c r="I31" s="87">
        <v>3.7873939929328624</v>
      </c>
      <c r="J31" s="87">
        <v>3.0345344522968194</v>
      </c>
      <c r="K31" s="87">
        <v>3.02210777385159</v>
      </c>
      <c r="L31" s="87">
        <v>3.0383427482346566</v>
      </c>
      <c r="M31" s="87">
        <v>2.2787424405824064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88" t="s">
        <v>28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26</v>
      </c>
      <c r="B33" s="87">
        <v>2.1078847946017913</v>
      </c>
      <c r="C33" s="87">
        <v>1.3083573119978054</v>
      </c>
      <c r="D33" s="87">
        <v>1.1881385743009352</v>
      </c>
      <c r="E33" s="87">
        <v>1.5592217066205096</v>
      </c>
      <c r="F33" s="87">
        <v>1.8669149117780981</v>
      </c>
      <c r="G33" s="87">
        <v>1.489752358245664</v>
      </c>
      <c r="H33" s="87">
        <v>2.1470803886925793</v>
      </c>
      <c r="I33" s="87">
        <v>2.7605442348958875</v>
      </c>
      <c r="J33" s="87">
        <v>3.0242789439987461</v>
      </c>
      <c r="K33" s="87">
        <v>1.9211655252115254</v>
      </c>
      <c r="L33" s="87">
        <v>2.3031011984349017</v>
      </c>
      <c r="M33" s="87">
        <v>2.0429260401212255</v>
      </c>
      <c r="N33" s="87">
        <v>1.9178327547225116</v>
      </c>
      <c r="O33" s="87">
        <v>1.8419739578523677</v>
      </c>
      <c r="P33" s="87">
        <v>2.0763773842560438</v>
      </c>
      <c r="Q33" s="87">
        <v>1.8367947475703941</v>
      </c>
    </row>
    <row r="34" spans="1:17" x14ac:dyDescent="0.25">
      <c r="A34" s="88" t="s">
        <v>25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88" t="s">
        <v>86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22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6" t="s">
        <v>304</v>
      </c>
      <c r="B37" s="204">
        <v>10.158353302685059</v>
      </c>
      <c r="C37" s="204">
        <v>13.795606356509515</v>
      </c>
      <c r="D37" s="204">
        <v>11.428583255438465</v>
      </c>
      <c r="E37" s="204">
        <v>10.089421959338358</v>
      </c>
      <c r="F37" s="204">
        <v>10.61436588981398</v>
      </c>
      <c r="G37" s="204">
        <v>8.1406585991037943</v>
      </c>
      <c r="H37" s="204">
        <v>7.645517637161686</v>
      </c>
      <c r="I37" s="204">
        <v>7.1730809888853679</v>
      </c>
      <c r="J37" s="204">
        <v>9.6654612892765819</v>
      </c>
      <c r="K37" s="204">
        <v>6.0811999947627475</v>
      </c>
      <c r="L37" s="204">
        <v>6.6721169358722268</v>
      </c>
      <c r="M37" s="204">
        <v>5.5033030554542304</v>
      </c>
      <c r="N37" s="204">
        <v>5.043409303755948</v>
      </c>
      <c r="O37" s="204">
        <v>4.8439533886901707</v>
      </c>
      <c r="P37" s="204">
        <v>7.3707727929517457</v>
      </c>
      <c r="Q37" s="204">
        <v>7.6102793629156604</v>
      </c>
    </row>
    <row r="38" spans="1:17" x14ac:dyDescent="0.25">
      <c r="A38" s="156" t="s">
        <v>303</v>
      </c>
      <c r="B38" s="204">
        <v>11.155570284802577</v>
      </c>
      <c r="C38" s="204">
        <v>19.993885275505988</v>
      </c>
      <c r="D38" s="204">
        <v>18.86779921798831</v>
      </c>
      <c r="E38" s="204">
        <v>19.300030979089598</v>
      </c>
      <c r="F38" s="204">
        <v>17.892132010812766</v>
      </c>
      <c r="G38" s="204">
        <v>14.315597219910666</v>
      </c>
      <c r="H38" s="204">
        <v>9.8295842505386695</v>
      </c>
      <c r="I38" s="204">
        <v>8.8152218143426957</v>
      </c>
      <c r="J38" s="204">
        <v>8.8587530217521344</v>
      </c>
      <c r="K38" s="204">
        <v>6.469783819387712</v>
      </c>
      <c r="L38" s="204">
        <v>7.1086896088111651</v>
      </c>
      <c r="M38" s="204">
        <v>5.6791084658097084</v>
      </c>
      <c r="N38" s="204">
        <v>3.6692247678635264</v>
      </c>
      <c r="O38" s="204">
        <v>3.663105955817676</v>
      </c>
      <c r="P38" s="204">
        <v>2.6135844123591538</v>
      </c>
      <c r="Q38" s="204">
        <v>2.6700008824272232</v>
      </c>
    </row>
    <row r="39" spans="1:17" x14ac:dyDescent="0.25">
      <c r="A39" s="152" t="s">
        <v>310</v>
      </c>
      <c r="B39" s="264">
        <v>6.963053988036858</v>
      </c>
      <c r="C39" s="264">
        <v>13.924558584247579</v>
      </c>
      <c r="D39" s="264">
        <v>13.661125149166274</v>
      </c>
      <c r="E39" s="264">
        <v>14.498482054341423</v>
      </c>
      <c r="F39" s="264">
        <v>13.02782057601474</v>
      </c>
      <c r="G39" s="264">
        <v>10.538917842686617</v>
      </c>
      <c r="H39" s="264">
        <v>6.5629842419841076</v>
      </c>
      <c r="I39" s="264">
        <v>5.7820342864136958</v>
      </c>
      <c r="J39" s="264">
        <v>5.0058050848360036</v>
      </c>
      <c r="K39" s="264">
        <v>3.9761353655588705</v>
      </c>
      <c r="L39" s="264">
        <v>4.371937246095559</v>
      </c>
      <c r="M39" s="264">
        <v>3.4360690758861723</v>
      </c>
      <c r="N39" s="264">
        <v>1.7326930955440423</v>
      </c>
      <c r="O39" s="264">
        <v>1.7923810168996446</v>
      </c>
      <c r="P39" s="264">
        <v>0.10515724678926164</v>
      </c>
      <c r="Q39" s="264">
        <v>5.5482364614573232E-2</v>
      </c>
    </row>
    <row r="40" spans="1:17" x14ac:dyDescent="0.25">
      <c r="A40" s="154" t="s">
        <v>33</v>
      </c>
      <c r="B40" s="83">
        <v>0</v>
      </c>
      <c r="C40" s="83">
        <v>0</v>
      </c>
      <c r="D40" s="83">
        <v>0</v>
      </c>
      <c r="E40" s="83">
        <v>0</v>
      </c>
      <c r="F40" s="83">
        <v>0</v>
      </c>
      <c r="G40" s="83">
        <v>0</v>
      </c>
      <c r="H40" s="83">
        <v>0</v>
      </c>
      <c r="I40" s="83">
        <v>0</v>
      </c>
      <c r="J40" s="83">
        <v>0</v>
      </c>
      <c r="K40" s="83">
        <v>0</v>
      </c>
      <c r="L40" s="83">
        <v>0</v>
      </c>
      <c r="M40" s="83">
        <v>0</v>
      </c>
      <c r="N40" s="83">
        <v>0</v>
      </c>
      <c r="O40" s="83">
        <v>0</v>
      </c>
      <c r="P40" s="83">
        <v>0</v>
      </c>
      <c r="Q40" s="83">
        <v>0</v>
      </c>
    </row>
    <row r="41" spans="1:17" x14ac:dyDescent="0.25">
      <c r="A41" s="154" t="s">
        <v>30</v>
      </c>
      <c r="B41" s="208">
        <v>6.963053988036858</v>
      </c>
      <c r="C41" s="208">
        <v>11.013170000000001</v>
      </c>
      <c r="D41" s="208">
        <v>13.177960000000001</v>
      </c>
      <c r="E41" s="208">
        <v>9.8813399999999998</v>
      </c>
      <c r="F41" s="208">
        <v>9.8983600000000003</v>
      </c>
      <c r="G41" s="208">
        <v>8.7895447769237087</v>
      </c>
      <c r="H41" s="208">
        <v>6.5629842419841076</v>
      </c>
      <c r="I41" s="208">
        <v>5.4574400000000001</v>
      </c>
      <c r="J41" s="208">
        <v>4.4185099999999986</v>
      </c>
      <c r="K41" s="208">
        <v>1.0993900000000001</v>
      </c>
      <c r="L41" s="208">
        <v>2.197401392616563</v>
      </c>
      <c r="M41" s="208">
        <v>2.1973673905893922</v>
      </c>
      <c r="N41" s="208">
        <v>1.7326930955440423</v>
      </c>
      <c r="O41" s="208">
        <v>1.7923810168996446</v>
      </c>
      <c r="P41" s="208">
        <v>0.10515724678926164</v>
      </c>
      <c r="Q41" s="208">
        <v>5.5482364614573232E-2</v>
      </c>
    </row>
    <row r="42" spans="1:17" x14ac:dyDescent="0.25">
      <c r="A42" s="154" t="s">
        <v>125</v>
      </c>
      <c r="B42" s="208">
        <v>0</v>
      </c>
      <c r="C42" s="208">
        <v>2.9113885842475788</v>
      </c>
      <c r="D42" s="208">
        <v>0.48316514916627451</v>
      </c>
      <c r="E42" s="208">
        <v>3.656199242421593</v>
      </c>
      <c r="F42" s="208">
        <v>2.5132888108465758</v>
      </c>
      <c r="G42" s="208">
        <v>1.2228580636844355</v>
      </c>
      <c r="H42" s="208">
        <v>0</v>
      </c>
      <c r="I42" s="208">
        <v>0.17603781194031365</v>
      </c>
      <c r="J42" s="208">
        <v>0.58729508483600501</v>
      </c>
      <c r="K42" s="208">
        <v>1.4899967559751923</v>
      </c>
      <c r="L42" s="208">
        <v>1.1316291913459149</v>
      </c>
      <c r="M42" s="208">
        <v>0.63344584584519303</v>
      </c>
      <c r="N42" s="208">
        <v>0</v>
      </c>
      <c r="O42" s="208">
        <v>0</v>
      </c>
      <c r="P42" s="208">
        <v>0</v>
      </c>
      <c r="Q42" s="208">
        <v>0</v>
      </c>
    </row>
    <row r="43" spans="1:17" x14ac:dyDescent="0.25">
      <c r="A43" s="154" t="s">
        <v>29</v>
      </c>
      <c r="B43" s="208">
        <v>0</v>
      </c>
      <c r="C43" s="208">
        <v>0</v>
      </c>
      <c r="D43" s="208">
        <v>0</v>
      </c>
      <c r="E43" s="208">
        <v>0</v>
      </c>
      <c r="F43" s="208">
        <v>0</v>
      </c>
      <c r="G43" s="208">
        <v>0</v>
      </c>
      <c r="H43" s="208">
        <v>0</v>
      </c>
      <c r="I43" s="208">
        <v>0</v>
      </c>
      <c r="J43" s="208">
        <v>0</v>
      </c>
      <c r="K43" s="208">
        <v>0</v>
      </c>
      <c r="L43" s="208">
        <v>0</v>
      </c>
      <c r="M43" s="208">
        <v>0</v>
      </c>
      <c r="N43" s="208">
        <v>0</v>
      </c>
      <c r="O43" s="208">
        <v>0</v>
      </c>
      <c r="P43" s="208">
        <v>0</v>
      </c>
      <c r="Q43" s="208">
        <v>0</v>
      </c>
    </row>
    <row r="44" spans="1:17" x14ac:dyDescent="0.25">
      <c r="A44" s="154" t="s">
        <v>26</v>
      </c>
      <c r="B44" s="208">
        <v>0</v>
      </c>
      <c r="C44" s="208">
        <v>0</v>
      </c>
      <c r="D44" s="208">
        <v>0</v>
      </c>
      <c r="E44" s="208">
        <v>0.96094281191982978</v>
      </c>
      <c r="F44" s="208">
        <v>0.6161717651681653</v>
      </c>
      <c r="G44" s="208">
        <v>0.52651500207847302</v>
      </c>
      <c r="H44" s="208">
        <v>0</v>
      </c>
      <c r="I44" s="208">
        <v>0.14855647447338249</v>
      </c>
      <c r="J44" s="208">
        <v>0</v>
      </c>
      <c r="K44" s="208">
        <v>1.3867486095836781</v>
      </c>
      <c r="L44" s="208">
        <v>1.0429066621330811</v>
      </c>
      <c r="M44" s="208">
        <v>0.60525583945158701</v>
      </c>
      <c r="N44" s="208">
        <v>0</v>
      </c>
      <c r="O44" s="208">
        <v>0</v>
      </c>
      <c r="P44" s="208">
        <v>0</v>
      </c>
      <c r="Q44" s="208">
        <v>0</v>
      </c>
    </row>
    <row r="45" spans="1:17" x14ac:dyDescent="0.25">
      <c r="A45" s="152" t="s">
        <v>309</v>
      </c>
      <c r="B45" s="264">
        <v>1.9033099186958458</v>
      </c>
      <c r="C45" s="264">
        <v>2.9604576531717552</v>
      </c>
      <c r="D45" s="264">
        <v>2.6312186873147745</v>
      </c>
      <c r="E45" s="264">
        <v>2.5278763705310827</v>
      </c>
      <c r="F45" s="264">
        <v>2.4723416568117753</v>
      </c>
      <c r="G45" s="264">
        <v>1.9421647633415047</v>
      </c>
      <c r="H45" s="264">
        <v>1.5436664565181246</v>
      </c>
      <c r="I45" s="264">
        <v>1.4167185726872273</v>
      </c>
      <c r="J45" s="264">
        <v>1.6748158153890136</v>
      </c>
      <c r="K45" s="264">
        <v>1.1232371874034337</v>
      </c>
      <c r="L45" s="264">
        <v>1.2331767151951043</v>
      </c>
      <c r="M45" s="264">
        <v>1.0028584196803292</v>
      </c>
      <c r="N45" s="264">
        <v>0.79998873062800291</v>
      </c>
      <c r="O45" s="264">
        <v>0.77912980907235929</v>
      </c>
      <c r="P45" s="264">
        <v>0.84740794462301994</v>
      </c>
      <c r="Q45" s="264">
        <v>0.89952598532461348</v>
      </c>
    </row>
    <row r="46" spans="1:17" x14ac:dyDescent="0.25">
      <c r="A46" s="150" t="s">
        <v>33</v>
      </c>
      <c r="B46" s="87">
        <v>0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0.39276364637241185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4.5836000162682838E-3</v>
      </c>
      <c r="I48" s="87">
        <v>0</v>
      </c>
      <c r="J48" s="87">
        <v>2.3852141306434451E-16</v>
      </c>
      <c r="K48" s="87">
        <v>0</v>
      </c>
      <c r="L48" s="87">
        <v>2.385214130643446E-16</v>
      </c>
      <c r="M48" s="87">
        <v>0</v>
      </c>
      <c r="N48" s="87">
        <v>6.2397573300573966E-2</v>
      </c>
      <c r="O48" s="87">
        <v>5.4383031370845686E-2</v>
      </c>
      <c r="P48" s="87">
        <v>0.36101794837964168</v>
      </c>
      <c r="Q48" s="87">
        <v>0.34374110936041152</v>
      </c>
    </row>
    <row r="49" spans="1:17" x14ac:dyDescent="0.25">
      <c r="A49" s="150" t="s">
        <v>125</v>
      </c>
      <c r="B49" s="87">
        <v>0</v>
      </c>
      <c r="C49" s="87">
        <v>0.81675912104416371</v>
      </c>
      <c r="D49" s="87">
        <v>0.88869387022749924</v>
      </c>
      <c r="E49" s="87">
        <v>0.46803005356214716</v>
      </c>
      <c r="F49" s="87">
        <v>0.49193283920263992</v>
      </c>
      <c r="G49" s="87">
        <v>0.27942504392980205</v>
      </c>
      <c r="H49" s="87">
        <v>0.41106426992941814</v>
      </c>
      <c r="I49" s="87">
        <v>0.31084456087614981</v>
      </c>
      <c r="J49" s="87">
        <v>0.65154955290354011</v>
      </c>
      <c r="K49" s="87">
        <v>0.28837325245055201</v>
      </c>
      <c r="L49" s="87">
        <v>0.33106618197980087</v>
      </c>
      <c r="M49" s="87">
        <v>0.27297663182816018</v>
      </c>
      <c r="N49" s="87">
        <v>0.41369051430762704</v>
      </c>
      <c r="O49" s="87">
        <v>0.41365784259755817</v>
      </c>
      <c r="P49" s="87">
        <v>0</v>
      </c>
      <c r="Q49" s="87">
        <v>0.16482661843655241</v>
      </c>
    </row>
    <row r="50" spans="1:17" x14ac:dyDescent="0.25">
      <c r="A50" s="150" t="s">
        <v>29</v>
      </c>
      <c r="B50" s="87">
        <v>1.1545479514573536</v>
      </c>
      <c r="C50" s="87">
        <v>1.9227315194346291</v>
      </c>
      <c r="D50" s="87">
        <v>1.5418614134275617</v>
      </c>
      <c r="E50" s="87">
        <v>1.7965110954063603</v>
      </c>
      <c r="F50" s="87">
        <v>1.6651076325088341</v>
      </c>
      <c r="G50" s="87">
        <v>1.4111370989079906</v>
      </c>
      <c r="H50" s="87">
        <v>0.76540056537102474</v>
      </c>
      <c r="I50" s="87">
        <v>0.63964876325088327</v>
      </c>
      <c r="J50" s="87">
        <v>0.51249915194346274</v>
      </c>
      <c r="K50" s="87">
        <v>0.51040042402826846</v>
      </c>
      <c r="L50" s="87">
        <v>0.51314233081296423</v>
      </c>
      <c r="M50" s="87">
        <v>0.38485427885391754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0.3559983208660803</v>
      </c>
      <c r="C52" s="87">
        <v>0.22096701269296271</v>
      </c>
      <c r="D52" s="87">
        <v>0.20066340365971347</v>
      </c>
      <c r="E52" s="87">
        <v>0.26333522156257494</v>
      </c>
      <c r="F52" s="87">
        <v>0.31530118510030103</v>
      </c>
      <c r="G52" s="87">
        <v>0.25160262050371213</v>
      </c>
      <c r="H52" s="87">
        <v>0.3626180212014134</v>
      </c>
      <c r="I52" s="87">
        <v>0.46622524856019426</v>
      </c>
      <c r="J52" s="87">
        <v>0.51076711054201041</v>
      </c>
      <c r="K52" s="87">
        <v>0.32446351092461317</v>
      </c>
      <c r="L52" s="87">
        <v>0.38896820240233893</v>
      </c>
      <c r="M52" s="87">
        <v>0.34502750899825146</v>
      </c>
      <c r="N52" s="87">
        <v>0.32390064301980193</v>
      </c>
      <c r="O52" s="87">
        <v>0.31108893510395541</v>
      </c>
      <c r="P52" s="87">
        <v>0.48638999624337825</v>
      </c>
      <c r="Q52" s="87">
        <v>0.39095825752764957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0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</row>
    <row r="56" spans="1:17" x14ac:dyDescent="0.25">
      <c r="A56" s="152" t="s">
        <v>308</v>
      </c>
      <c r="B56" s="264">
        <v>2.2892063780698724</v>
      </c>
      <c r="C56" s="264">
        <v>3.1088690380866515</v>
      </c>
      <c r="D56" s="264">
        <v>2.5754553815072598</v>
      </c>
      <c r="E56" s="264">
        <v>2.2736725542170948</v>
      </c>
      <c r="F56" s="264">
        <v>2.3919697779862492</v>
      </c>
      <c r="G56" s="264">
        <v>1.8345146138825454</v>
      </c>
      <c r="H56" s="264">
        <v>1.7229335520364364</v>
      </c>
      <c r="I56" s="264">
        <v>1.616468955241773</v>
      </c>
      <c r="J56" s="264">
        <v>2.1781321215271174</v>
      </c>
      <c r="K56" s="264">
        <v>1.3704112664254078</v>
      </c>
      <c r="L56" s="264">
        <v>1.503575647520502</v>
      </c>
      <c r="M56" s="264">
        <v>1.2401809702432069</v>
      </c>
      <c r="N56" s="264">
        <v>1.1365429416914812</v>
      </c>
      <c r="O56" s="264">
        <v>1.0915951298456723</v>
      </c>
      <c r="P56" s="264">
        <v>1.6610192209468724</v>
      </c>
      <c r="Q56" s="264">
        <v>1.7149925324880364</v>
      </c>
    </row>
    <row r="57" spans="1:17" x14ac:dyDescent="0.25">
      <c r="A57" s="152" t="s">
        <v>307</v>
      </c>
      <c r="B57" s="264">
        <v>0</v>
      </c>
      <c r="C57" s="264">
        <v>0</v>
      </c>
      <c r="D57" s="264">
        <v>0</v>
      </c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>
        <v>0</v>
      </c>
      <c r="K57" s="264">
        <v>0</v>
      </c>
      <c r="L57" s="264">
        <v>0</v>
      </c>
      <c r="M57" s="264">
        <v>0</v>
      </c>
      <c r="N57" s="264">
        <v>0</v>
      </c>
      <c r="O57" s="264">
        <v>0</v>
      </c>
      <c r="P57" s="264">
        <v>0</v>
      </c>
      <c r="Q57" s="264">
        <v>0</v>
      </c>
    </row>
    <row r="58" spans="1:17" x14ac:dyDescent="0.25">
      <c r="A58" s="243" t="s">
        <v>302</v>
      </c>
      <c r="B58" s="242">
        <v>3.228756943064063</v>
      </c>
      <c r="C58" s="242">
        <v>4.3848307378308347</v>
      </c>
      <c r="D58" s="242">
        <v>3.6324900735268963</v>
      </c>
      <c r="E58" s="242">
        <v>3.2068476289465311</v>
      </c>
      <c r="F58" s="242">
        <v>3.3736971477356157</v>
      </c>
      <c r="G58" s="242">
        <v>2.5874477082838907</v>
      </c>
      <c r="H58" s="242">
        <v>2.4300708410859921</v>
      </c>
      <c r="I58" s="242">
        <v>2.2799103708967055</v>
      </c>
      <c r="J58" s="242">
        <v>3.072094887408567</v>
      </c>
      <c r="K58" s="242">
        <v>1.9328641286832888</v>
      </c>
      <c r="L58" s="242">
        <v>2.1206826775692691</v>
      </c>
      <c r="M58" s="242">
        <v>1.7491838904034631</v>
      </c>
      <c r="N58" s="242">
        <v>1.6030100864784582</v>
      </c>
      <c r="O58" s="242">
        <v>1.5396145093199436</v>
      </c>
      <c r="P58" s="242">
        <v>2.3427452385122534</v>
      </c>
      <c r="Q58" s="242">
        <v>2.4188706180534481</v>
      </c>
    </row>
    <row r="60" spans="1:17" ht="12.75" x14ac:dyDescent="0.25">
      <c r="A60" s="98" t="str">
        <f>FBT_fec!$A$81</f>
        <v>Market shares of energy uses (%)</v>
      </c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</row>
    <row r="62" spans="1:17" x14ac:dyDescent="0.25">
      <c r="A62" s="78" t="s">
        <v>5</v>
      </c>
      <c r="B62" s="77">
        <f t="shared" ref="B62:Q62" si="0">SUM(B$63:B$70,B$72:B$76)</f>
        <v>1.0000000000000002</v>
      </c>
      <c r="C62" s="77">
        <f t="shared" si="0"/>
        <v>0.99999999999999989</v>
      </c>
      <c r="D62" s="77">
        <f t="shared" si="0"/>
        <v>1</v>
      </c>
      <c r="E62" s="77">
        <f t="shared" si="0"/>
        <v>0.99999999999999989</v>
      </c>
      <c r="F62" s="77">
        <f t="shared" si="0"/>
        <v>0.99999999999999978</v>
      </c>
      <c r="G62" s="77">
        <f t="shared" si="0"/>
        <v>0.99999999999999989</v>
      </c>
      <c r="H62" s="77">
        <f t="shared" si="0"/>
        <v>1</v>
      </c>
      <c r="I62" s="77">
        <f t="shared" si="0"/>
        <v>0.99999999999999989</v>
      </c>
      <c r="J62" s="77">
        <f t="shared" si="0"/>
        <v>0.99999999999999989</v>
      </c>
      <c r="K62" s="77">
        <f t="shared" si="0"/>
        <v>1</v>
      </c>
      <c r="L62" s="77">
        <f t="shared" si="0"/>
        <v>0.99999999999999989</v>
      </c>
      <c r="M62" s="77">
        <f t="shared" si="0"/>
        <v>1</v>
      </c>
      <c r="N62" s="77">
        <f t="shared" si="0"/>
        <v>0.99999999999999967</v>
      </c>
      <c r="O62" s="77">
        <f t="shared" si="0"/>
        <v>0.99999999999999978</v>
      </c>
      <c r="P62" s="77">
        <f t="shared" si="0"/>
        <v>0.99999999999999989</v>
      </c>
      <c r="Q62" s="77">
        <f t="shared" si="0"/>
        <v>1</v>
      </c>
    </row>
    <row r="63" spans="1:17" x14ac:dyDescent="0.25">
      <c r="A63" s="132" t="s">
        <v>83</v>
      </c>
      <c r="B63" s="203">
        <f t="shared" ref="B63:Q63" si="1">IF(B$6=0,0,B$6/B$5)</f>
        <v>4.2157032126821446E-2</v>
      </c>
      <c r="C63" s="203">
        <f t="shared" si="1"/>
        <v>4.2157032126821425E-2</v>
      </c>
      <c r="D63" s="203">
        <f t="shared" si="1"/>
        <v>4.2157032126821439E-2</v>
      </c>
      <c r="E63" s="203">
        <f t="shared" si="1"/>
        <v>4.2157032126821432E-2</v>
      </c>
      <c r="F63" s="203">
        <f t="shared" si="1"/>
        <v>4.2157032126821418E-2</v>
      </c>
      <c r="G63" s="203">
        <f t="shared" si="1"/>
        <v>4.2157032126821432E-2</v>
      </c>
      <c r="H63" s="203">
        <f t="shared" si="1"/>
        <v>4.2157032126821432E-2</v>
      </c>
      <c r="I63" s="203">
        <f t="shared" si="1"/>
        <v>4.2157032126821446E-2</v>
      </c>
      <c r="J63" s="203">
        <f t="shared" si="1"/>
        <v>4.2157032126821425E-2</v>
      </c>
      <c r="K63" s="203">
        <f t="shared" si="1"/>
        <v>4.2157032126821446E-2</v>
      </c>
      <c r="L63" s="203">
        <f t="shared" si="1"/>
        <v>4.2157032126821425E-2</v>
      </c>
      <c r="M63" s="203">
        <f t="shared" si="1"/>
        <v>4.2157032126821432E-2</v>
      </c>
      <c r="N63" s="203">
        <f t="shared" si="1"/>
        <v>4.2157032126821425E-2</v>
      </c>
      <c r="O63" s="203">
        <f t="shared" si="1"/>
        <v>4.2157032126821425E-2</v>
      </c>
      <c r="P63" s="203">
        <f t="shared" si="1"/>
        <v>4.2157032126821425E-2</v>
      </c>
      <c r="Q63" s="203">
        <f t="shared" si="1"/>
        <v>4.2157032126821432E-2</v>
      </c>
    </row>
    <row r="64" spans="1:17" x14ac:dyDescent="0.25">
      <c r="A64" s="76" t="s">
        <v>82</v>
      </c>
      <c r="B64" s="202">
        <f t="shared" ref="B64:Q64" si="2">IF(B$7=0,0,B$7/B$5)</f>
        <v>3.4590385334827854E-2</v>
      </c>
      <c r="C64" s="202">
        <f t="shared" si="2"/>
        <v>3.4590385334827833E-2</v>
      </c>
      <c r="D64" s="202">
        <f t="shared" si="2"/>
        <v>3.4590385334827847E-2</v>
      </c>
      <c r="E64" s="202">
        <f t="shared" si="2"/>
        <v>3.4590385334827833E-2</v>
      </c>
      <c r="F64" s="202">
        <f t="shared" si="2"/>
        <v>3.4590385334827833E-2</v>
      </c>
      <c r="G64" s="202">
        <f t="shared" si="2"/>
        <v>3.459038533482784E-2</v>
      </c>
      <c r="H64" s="202">
        <f t="shared" si="2"/>
        <v>3.459038533482784E-2</v>
      </c>
      <c r="I64" s="202">
        <f t="shared" si="2"/>
        <v>3.4590385334827847E-2</v>
      </c>
      <c r="J64" s="202">
        <f t="shared" si="2"/>
        <v>3.4590385334827833E-2</v>
      </c>
      <c r="K64" s="202">
        <f t="shared" si="2"/>
        <v>3.4590385334827847E-2</v>
      </c>
      <c r="L64" s="202">
        <f t="shared" si="2"/>
        <v>3.4590385334827833E-2</v>
      </c>
      <c r="M64" s="202">
        <f t="shared" si="2"/>
        <v>3.4590385334827847E-2</v>
      </c>
      <c r="N64" s="202">
        <f t="shared" si="2"/>
        <v>3.4590385334827833E-2</v>
      </c>
      <c r="O64" s="202">
        <f t="shared" si="2"/>
        <v>3.4590385334827833E-2</v>
      </c>
      <c r="P64" s="202">
        <f t="shared" si="2"/>
        <v>3.4590385334827833E-2</v>
      </c>
      <c r="Q64" s="202">
        <f t="shared" si="2"/>
        <v>3.459038533482784E-2</v>
      </c>
    </row>
    <row r="65" spans="1:17" x14ac:dyDescent="0.25">
      <c r="A65" s="76" t="s">
        <v>81</v>
      </c>
      <c r="B65" s="202">
        <f t="shared" ref="B65:Q65" si="3">IF(B$8=0,0,B$8/B$5)</f>
        <v>2.4861839459407516E-2</v>
      </c>
      <c r="C65" s="202">
        <f t="shared" si="3"/>
        <v>2.4861839459407502E-2</v>
      </c>
      <c r="D65" s="202">
        <f t="shared" si="3"/>
        <v>2.4861839459407516E-2</v>
      </c>
      <c r="E65" s="202">
        <f t="shared" si="3"/>
        <v>2.4861839459407505E-2</v>
      </c>
      <c r="F65" s="202">
        <f t="shared" si="3"/>
        <v>2.4861839459407505E-2</v>
      </c>
      <c r="G65" s="202">
        <f t="shared" si="3"/>
        <v>2.4861839459407509E-2</v>
      </c>
      <c r="H65" s="202">
        <f t="shared" si="3"/>
        <v>2.4861839459407509E-2</v>
      </c>
      <c r="I65" s="202">
        <f t="shared" si="3"/>
        <v>2.4861839459407516E-2</v>
      </c>
      <c r="J65" s="202">
        <f t="shared" si="3"/>
        <v>2.4861839459407505E-2</v>
      </c>
      <c r="K65" s="202">
        <f t="shared" si="3"/>
        <v>2.4861839459407516E-2</v>
      </c>
      <c r="L65" s="202">
        <f t="shared" si="3"/>
        <v>2.4861839459407509E-2</v>
      </c>
      <c r="M65" s="202">
        <f t="shared" si="3"/>
        <v>2.4861839459407512E-2</v>
      </c>
      <c r="N65" s="202">
        <f t="shared" si="3"/>
        <v>2.4861839459407505E-2</v>
      </c>
      <c r="O65" s="202">
        <f t="shared" si="3"/>
        <v>2.4861839459407505E-2</v>
      </c>
      <c r="P65" s="202">
        <f t="shared" si="3"/>
        <v>2.4861839459407505E-2</v>
      </c>
      <c r="Q65" s="202">
        <f t="shared" si="3"/>
        <v>2.4861839459407512E-2</v>
      </c>
    </row>
    <row r="66" spans="1:17" x14ac:dyDescent="0.25">
      <c r="A66" s="76" t="s">
        <v>80</v>
      </c>
      <c r="B66" s="202">
        <f t="shared" ref="B66:Q66" si="4">IF(B$9=0,0,B$9/B$5)</f>
        <v>4.8642729377101651E-2</v>
      </c>
      <c r="C66" s="202">
        <f t="shared" si="4"/>
        <v>4.8642729377101637E-2</v>
      </c>
      <c r="D66" s="202">
        <f t="shared" si="4"/>
        <v>4.8642729377101658E-2</v>
      </c>
      <c r="E66" s="202">
        <f t="shared" si="4"/>
        <v>4.8642729377101637E-2</v>
      </c>
      <c r="F66" s="202">
        <f t="shared" si="4"/>
        <v>4.864272937710163E-2</v>
      </c>
      <c r="G66" s="202">
        <f t="shared" si="4"/>
        <v>4.8642729377101644E-2</v>
      </c>
      <c r="H66" s="202">
        <f t="shared" si="4"/>
        <v>4.8642729377101644E-2</v>
      </c>
      <c r="I66" s="202">
        <f t="shared" si="4"/>
        <v>4.8642729377101651E-2</v>
      </c>
      <c r="J66" s="202">
        <f t="shared" si="4"/>
        <v>4.8642729377101637E-2</v>
      </c>
      <c r="K66" s="202">
        <f t="shared" si="4"/>
        <v>4.8642729377101651E-2</v>
      </c>
      <c r="L66" s="202">
        <f t="shared" si="4"/>
        <v>4.8642729377101637E-2</v>
      </c>
      <c r="M66" s="202">
        <f t="shared" si="4"/>
        <v>4.8642729377101651E-2</v>
      </c>
      <c r="N66" s="202">
        <f t="shared" si="4"/>
        <v>4.864272937710163E-2</v>
      </c>
      <c r="O66" s="202">
        <f t="shared" si="4"/>
        <v>4.8642729377101637E-2</v>
      </c>
      <c r="P66" s="202">
        <f t="shared" si="4"/>
        <v>4.864272937710163E-2</v>
      </c>
      <c r="Q66" s="202">
        <f t="shared" si="4"/>
        <v>4.8642729377101637E-2</v>
      </c>
    </row>
    <row r="67" spans="1:17" x14ac:dyDescent="0.25">
      <c r="A67" s="129" t="s">
        <v>79</v>
      </c>
      <c r="B67" s="201">
        <f t="shared" ref="B67:Q67" si="5">IF(B$10=0,0,B$10/B$5)</f>
        <v>8.2152165170216132E-2</v>
      </c>
      <c r="C67" s="201">
        <f t="shared" si="5"/>
        <v>8.215216517021609E-2</v>
      </c>
      <c r="D67" s="201">
        <f t="shared" si="5"/>
        <v>8.2152165170216118E-2</v>
      </c>
      <c r="E67" s="201">
        <f t="shared" si="5"/>
        <v>8.2152165170216104E-2</v>
      </c>
      <c r="F67" s="201">
        <f t="shared" si="5"/>
        <v>8.2152165170216104E-2</v>
      </c>
      <c r="G67" s="201">
        <f t="shared" si="5"/>
        <v>8.2152165170216104E-2</v>
      </c>
      <c r="H67" s="201">
        <f t="shared" si="5"/>
        <v>8.2152165170216104E-2</v>
      </c>
      <c r="I67" s="201">
        <f t="shared" si="5"/>
        <v>8.2152165170216132E-2</v>
      </c>
      <c r="J67" s="201">
        <f t="shared" si="5"/>
        <v>8.215216517021609E-2</v>
      </c>
      <c r="K67" s="201">
        <f t="shared" si="5"/>
        <v>8.2152165170216132E-2</v>
      </c>
      <c r="L67" s="201">
        <f t="shared" si="5"/>
        <v>8.2152165170216104E-2</v>
      </c>
      <c r="M67" s="201">
        <f t="shared" si="5"/>
        <v>8.2152165170216118E-2</v>
      </c>
      <c r="N67" s="201">
        <f t="shared" si="5"/>
        <v>8.215216517021609E-2</v>
      </c>
      <c r="O67" s="201">
        <f t="shared" si="5"/>
        <v>8.215216517021609E-2</v>
      </c>
      <c r="P67" s="201">
        <f t="shared" si="5"/>
        <v>8.215216517021609E-2</v>
      </c>
      <c r="Q67" s="201">
        <f t="shared" si="5"/>
        <v>8.2152165170216104E-2</v>
      </c>
    </row>
    <row r="68" spans="1:17" x14ac:dyDescent="0.25">
      <c r="A68" s="127" t="s">
        <v>306</v>
      </c>
      <c r="B68" s="200">
        <f t="shared" ref="B68:Q68" si="6">IF(B$15=0,0,B$15/B$5)</f>
        <v>2.0886961864806139E-2</v>
      </c>
      <c r="C68" s="200">
        <f t="shared" si="6"/>
        <v>2.0886961864806129E-2</v>
      </c>
      <c r="D68" s="200">
        <f t="shared" si="6"/>
        <v>2.0886961864806135E-2</v>
      </c>
      <c r="E68" s="200">
        <f t="shared" si="6"/>
        <v>2.0886961864806132E-2</v>
      </c>
      <c r="F68" s="200">
        <f t="shared" si="6"/>
        <v>2.0886961864806129E-2</v>
      </c>
      <c r="G68" s="200">
        <f t="shared" si="6"/>
        <v>2.0886961864806139E-2</v>
      </c>
      <c r="H68" s="200">
        <f t="shared" si="6"/>
        <v>2.0886961864806132E-2</v>
      </c>
      <c r="I68" s="200">
        <f t="shared" si="6"/>
        <v>2.0886961864806139E-2</v>
      </c>
      <c r="J68" s="200">
        <f t="shared" si="6"/>
        <v>2.0886961864806129E-2</v>
      </c>
      <c r="K68" s="200">
        <f t="shared" si="6"/>
        <v>2.0886961864806132E-2</v>
      </c>
      <c r="L68" s="200">
        <f t="shared" si="6"/>
        <v>2.0886961864806135E-2</v>
      </c>
      <c r="M68" s="200">
        <f t="shared" si="6"/>
        <v>2.0886961864806135E-2</v>
      </c>
      <c r="N68" s="200">
        <f t="shared" si="6"/>
        <v>2.0886961864806129E-2</v>
      </c>
      <c r="O68" s="200">
        <f t="shared" si="6"/>
        <v>2.0886961864806129E-2</v>
      </c>
      <c r="P68" s="200">
        <f t="shared" si="6"/>
        <v>2.0886961864806129E-2</v>
      </c>
      <c r="Q68" s="200">
        <f t="shared" si="6"/>
        <v>2.0886961864806132E-2</v>
      </c>
    </row>
    <row r="69" spans="1:17" x14ac:dyDescent="0.25">
      <c r="A69" s="127" t="s">
        <v>305</v>
      </c>
      <c r="B69" s="200">
        <f t="shared" ref="B69:Q69" si="7">IF(B$26=0,0,B$26/B$5)</f>
        <v>0.23497832097906907</v>
      </c>
      <c r="C69" s="200">
        <f t="shared" si="7"/>
        <v>0.23497832097906896</v>
      </c>
      <c r="D69" s="200">
        <f t="shared" si="7"/>
        <v>0.23497832097906907</v>
      </c>
      <c r="E69" s="200">
        <f t="shared" si="7"/>
        <v>0.23497832097906898</v>
      </c>
      <c r="F69" s="200">
        <f t="shared" si="7"/>
        <v>0.23497832097906896</v>
      </c>
      <c r="G69" s="200">
        <f t="shared" si="7"/>
        <v>0.23497832097906898</v>
      </c>
      <c r="H69" s="200">
        <f t="shared" si="7"/>
        <v>0.23497832097906901</v>
      </c>
      <c r="I69" s="200">
        <f t="shared" si="7"/>
        <v>0.23497832097906907</v>
      </c>
      <c r="J69" s="200">
        <f t="shared" si="7"/>
        <v>0.23497832097906898</v>
      </c>
      <c r="K69" s="200">
        <f t="shared" si="7"/>
        <v>0.23497832097906909</v>
      </c>
      <c r="L69" s="200">
        <f t="shared" si="7"/>
        <v>0.23497832097906901</v>
      </c>
      <c r="M69" s="200">
        <f t="shared" si="7"/>
        <v>0.23497832097906901</v>
      </c>
      <c r="N69" s="200">
        <f t="shared" si="7"/>
        <v>0.23497832097906898</v>
      </c>
      <c r="O69" s="200">
        <f t="shared" si="7"/>
        <v>0.23497832097906898</v>
      </c>
      <c r="P69" s="200">
        <f t="shared" si="7"/>
        <v>0.16941448137510995</v>
      </c>
      <c r="Q69" s="200">
        <f t="shared" si="7"/>
        <v>0.18644859420114676</v>
      </c>
    </row>
    <row r="70" spans="1:17" x14ac:dyDescent="0.25">
      <c r="A70" s="127" t="s">
        <v>304</v>
      </c>
      <c r="B70" s="200">
        <f t="shared" ref="B70:Q70" si="8">IF(B$37=0,0,B$37/B$5)</f>
        <v>0.21180815500441996</v>
      </c>
      <c r="C70" s="200">
        <f t="shared" si="8"/>
        <v>0.18493146718953943</v>
      </c>
      <c r="D70" s="200">
        <f t="shared" si="8"/>
        <v>0.17237104964869149</v>
      </c>
      <c r="E70" s="200">
        <f t="shared" si="8"/>
        <v>0.15839422010614052</v>
      </c>
      <c r="F70" s="200">
        <f t="shared" si="8"/>
        <v>0.17037836352542285</v>
      </c>
      <c r="G70" s="200">
        <f t="shared" si="8"/>
        <v>0.16634216362804993</v>
      </c>
      <c r="H70" s="200">
        <f t="shared" si="8"/>
        <v>0.19655418813735512</v>
      </c>
      <c r="I70" s="200">
        <f t="shared" si="8"/>
        <v>0.20093288583721702</v>
      </c>
      <c r="J70" s="200">
        <f t="shared" si="8"/>
        <v>0.22902579916537125</v>
      </c>
      <c r="K70" s="200">
        <f t="shared" si="8"/>
        <v>0.21485560506177465</v>
      </c>
      <c r="L70" s="200">
        <f t="shared" si="8"/>
        <v>0.21471738440388846</v>
      </c>
      <c r="M70" s="200">
        <f t="shared" si="8"/>
        <v>0.21777733497429269</v>
      </c>
      <c r="N70" s="200">
        <f t="shared" si="8"/>
        <v>0.25018958161520871</v>
      </c>
      <c r="O70" s="200">
        <f t="shared" si="8"/>
        <v>0.24672832460019506</v>
      </c>
      <c r="P70" s="200">
        <f t="shared" si="8"/>
        <v>0.34518297511022406</v>
      </c>
      <c r="Q70" s="200">
        <f t="shared" si="8"/>
        <v>0.33574979835087038</v>
      </c>
    </row>
    <row r="71" spans="1:17" x14ac:dyDescent="0.25">
      <c r="A71" s="127" t="s">
        <v>303</v>
      </c>
      <c r="B71" s="200">
        <f t="shared" ref="B71:Q71" si="9">IF(B$38=0,0,B$38/B$5)</f>
        <v>0.23260076605345265</v>
      </c>
      <c r="C71" s="200">
        <f t="shared" si="9"/>
        <v>0.2680200089265356</v>
      </c>
      <c r="D71" s="200">
        <f t="shared" si="9"/>
        <v>0.28457266163920775</v>
      </c>
      <c r="E71" s="200">
        <f t="shared" si="9"/>
        <v>0.30299192235961564</v>
      </c>
      <c r="F71" s="200">
        <f t="shared" si="9"/>
        <v>0.28719870820625509</v>
      </c>
      <c r="G71" s="200">
        <f t="shared" si="9"/>
        <v>0.29251778418146573</v>
      </c>
      <c r="H71" s="200">
        <f t="shared" si="9"/>
        <v>0.25270309268550861</v>
      </c>
      <c r="I71" s="200">
        <f t="shared" si="9"/>
        <v>0.24693265853203547</v>
      </c>
      <c r="J71" s="200">
        <f t="shared" si="9"/>
        <v>0.20991062192410717</v>
      </c>
      <c r="K71" s="200">
        <f t="shared" si="9"/>
        <v>0.22858470669120931</v>
      </c>
      <c r="L71" s="200">
        <f t="shared" si="9"/>
        <v>0.22876685975580821</v>
      </c>
      <c r="M71" s="200">
        <f t="shared" si="9"/>
        <v>0.22473432668554016</v>
      </c>
      <c r="N71" s="200">
        <f t="shared" si="9"/>
        <v>0.18202008883956314</v>
      </c>
      <c r="O71" s="200">
        <f t="shared" si="9"/>
        <v>0.1865814806191356</v>
      </c>
      <c r="P71" s="200">
        <f t="shared" si="9"/>
        <v>0.12239759228808798</v>
      </c>
      <c r="Q71" s="200">
        <f t="shared" si="9"/>
        <v>0.11779492120091321</v>
      </c>
    </row>
    <row r="72" spans="1:17" x14ac:dyDescent="0.25">
      <c r="A72" s="142" t="s">
        <v>310</v>
      </c>
      <c r="B72" s="199">
        <f t="shared" ref="B72:Q72" si="10">IF(B$39=0,0,B$39/B$5)</f>
        <v>0.14518412329805733</v>
      </c>
      <c r="C72" s="199">
        <f t="shared" si="10"/>
        <v>0.1866600845519584</v>
      </c>
      <c r="D72" s="199">
        <f t="shared" si="10"/>
        <v>0.20604325389355402</v>
      </c>
      <c r="E72" s="199">
        <f t="shared" si="10"/>
        <v>0.22761222267988895</v>
      </c>
      <c r="F72" s="199">
        <f t="shared" si="10"/>
        <v>0.20911835648838023</v>
      </c>
      <c r="G72" s="199">
        <f t="shared" si="10"/>
        <v>0.21534699863764675</v>
      </c>
      <c r="H72" s="199">
        <f t="shared" si="10"/>
        <v>0.16872396359029693</v>
      </c>
      <c r="I72" s="199">
        <f t="shared" si="10"/>
        <v>0.16196678065939013</v>
      </c>
      <c r="J72" s="199">
        <f t="shared" si="10"/>
        <v>0.11861394668173693</v>
      </c>
      <c r="K72" s="199">
        <f t="shared" si="10"/>
        <v>0.14048131462711436</v>
      </c>
      <c r="L72" s="199">
        <f t="shared" si="10"/>
        <v>0.14069461600898336</v>
      </c>
      <c r="M72" s="199">
        <f t="shared" si="10"/>
        <v>0.13597251661299042</v>
      </c>
      <c r="N72" s="199">
        <f t="shared" si="10"/>
        <v>8.595411050990559E-2</v>
      </c>
      <c r="O72" s="199">
        <f t="shared" si="10"/>
        <v>9.12955038703262E-2</v>
      </c>
      <c r="P72" s="199">
        <f t="shared" si="10"/>
        <v>4.9246520440607783E-3</v>
      </c>
      <c r="Q72" s="199">
        <f t="shared" si="10"/>
        <v>2.4477672688530019E-3</v>
      </c>
    </row>
    <row r="73" spans="1:17" x14ac:dyDescent="0.25">
      <c r="A73" s="142" t="s">
        <v>309</v>
      </c>
      <c r="B73" s="199">
        <f t="shared" ref="B73:Q73" si="11">IF(B$45=0,0,B$45/B$5)</f>
        <v>3.9685227543131668E-2</v>
      </c>
      <c r="C73" s="199">
        <f t="shared" si="11"/>
        <v>3.968522754313164E-2</v>
      </c>
      <c r="D73" s="199">
        <f t="shared" si="11"/>
        <v>3.9685227543131661E-2</v>
      </c>
      <c r="E73" s="199">
        <f t="shared" si="11"/>
        <v>3.9685227543131654E-2</v>
      </c>
      <c r="F73" s="199">
        <f t="shared" si="11"/>
        <v>3.9685227543131654E-2</v>
      </c>
      <c r="G73" s="199">
        <f t="shared" si="11"/>
        <v>3.9685227543131654E-2</v>
      </c>
      <c r="H73" s="199">
        <f t="shared" si="11"/>
        <v>3.9685227543131654E-2</v>
      </c>
      <c r="I73" s="199">
        <f t="shared" si="11"/>
        <v>3.9685227543131661E-2</v>
      </c>
      <c r="J73" s="199">
        <f t="shared" si="11"/>
        <v>3.9685227543131647E-2</v>
      </c>
      <c r="K73" s="199">
        <f t="shared" si="11"/>
        <v>3.9685227543131661E-2</v>
      </c>
      <c r="L73" s="199">
        <f t="shared" si="11"/>
        <v>3.9685227543131654E-2</v>
      </c>
      <c r="M73" s="199">
        <f t="shared" si="11"/>
        <v>3.9685227543131661E-2</v>
      </c>
      <c r="N73" s="199">
        <f t="shared" si="11"/>
        <v>3.9685227543131647E-2</v>
      </c>
      <c r="O73" s="199">
        <f t="shared" si="11"/>
        <v>3.9685227543131654E-2</v>
      </c>
      <c r="P73" s="199">
        <f t="shared" si="11"/>
        <v>3.9685227543131647E-2</v>
      </c>
      <c r="Q73" s="199">
        <f t="shared" si="11"/>
        <v>3.9685227543131654E-2</v>
      </c>
    </row>
    <row r="74" spans="1:17" x14ac:dyDescent="0.25">
      <c r="A74" s="142" t="s">
        <v>308</v>
      </c>
      <c r="B74" s="199">
        <f t="shared" ref="B74:Q74" si="12">IF(B$56=0,0,B$56/B$5)</f>
        <v>4.773141521226365E-2</v>
      </c>
      <c r="C74" s="199">
        <f t="shared" si="12"/>
        <v>4.1674696831445507E-2</v>
      </c>
      <c r="D74" s="199">
        <f t="shared" si="12"/>
        <v>3.8844180202522033E-2</v>
      </c>
      <c r="E74" s="199">
        <f t="shared" si="12"/>
        <v>3.5694472136595046E-2</v>
      </c>
      <c r="F74" s="199">
        <f t="shared" si="12"/>
        <v>3.8395124174743181E-2</v>
      </c>
      <c r="G74" s="199">
        <f t="shared" si="12"/>
        <v>3.7485558000687313E-2</v>
      </c>
      <c r="H74" s="199">
        <f t="shared" si="12"/>
        <v>4.4293901552080031E-2</v>
      </c>
      <c r="I74" s="199">
        <f t="shared" si="12"/>
        <v>4.5280650329513693E-2</v>
      </c>
      <c r="J74" s="199">
        <f t="shared" si="12"/>
        <v>5.1611447699238602E-2</v>
      </c>
      <c r="K74" s="199">
        <f t="shared" si="12"/>
        <v>4.84181645209633E-2</v>
      </c>
      <c r="L74" s="199">
        <f t="shared" si="12"/>
        <v>4.8387016203693178E-2</v>
      </c>
      <c r="M74" s="199">
        <f t="shared" si="12"/>
        <v>4.9076582529418079E-2</v>
      </c>
      <c r="N74" s="199">
        <f t="shared" si="12"/>
        <v>5.63807507865259E-2</v>
      </c>
      <c r="O74" s="199">
        <f t="shared" si="12"/>
        <v>5.5600749205677764E-2</v>
      </c>
      <c r="P74" s="199">
        <f t="shared" si="12"/>
        <v>7.7787712700895573E-2</v>
      </c>
      <c r="Q74" s="199">
        <f t="shared" si="12"/>
        <v>7.5661926388928546E-2</v>
      </c>
    </row>
    <row r="75" spans="1:17" x14ac:dyDescent="0.25">
      <c r="A75" s="142" t="s">
        <v>307</v>
      </c>
      <c r="B75" s="199">
        <f t="shared" ref="B75:Q75" si="13">IF(B$57=0,0,B$57/B$5)</f>
        <v>0</v>
      </c>
      <c r="C75" s="199">
        <f t="shared" si="13"/>
        <v>0</v>
      </c>
      <c r="D75" s="199">
        <f t="shared" si="13"/>
        <v>0</v>
      </c>
      <c r="E75" s="199">
        <f t="shared" si="13"/>
        <v>0</v>
      </c>
      <c r="F75" s="199">
        <f t="shared" si="13"/>
        <v>0</v>
      </c>
      <c r="G75" s="199">
        <f t="shared" si="13"/>
        <v>0</v>
      </c>
      <c r="H75" s="199">
        <f t="shared" si="13"/>
        <v>0</v>
      </c>
      <c r="I75" s="199">
        <f t="shared" si="13"/>
        <v>0</v>
      </c>
      <c r="J75" s="199">
        <f t="shared" si="13"/>
        <v>0</v>
      </c>
      <c r="K75" s="199">
        <f t="shared" si="13"/>
        <v>0</v>
      </c>
      <c r="L75" s="199">
        <f t="shared" si="13"/>
        <v>0</v>
      </c>
      <c r="M75" s="199">
        <f t="shared" si="13"/>
        <v>0</v>
      </c>
      <c r="N75" s="199">
        <f t="shared" si="13"/>
        <v>0</v>
      </c>
      <c r="O75" s="199">
        <f t="shared" si="13"/>
        <v>0</v>
      </c>
      <c r="P75" s="199">
        <f t="shared" si="13"/>
        <v>0</v>
      </c>
      <c r="Q75" s="199">
        <f t="shared" si="13"/>
        <v>0</v>
      </c>
    </row>
    <row r="76" spans="1:17" x14ac:dyDescent="0.25">
      <c r="A76" s="72" t="s">
        <v>302</v>
      </c>
      <c r="B76" s="276">
        <f t="shared" ref="B76:Q76" si="14">IF(B$58=0,0,B$58/B$5)</f>
        <v>6.7321644629877914E-2</v>
      </c>
      <c r="C76" s="276">
        <f t="shared" si="14"/>
        <v>5.8779089571675373E-2</v>
      </c>
      <c r="D76" s="276">
        <f t="shared" si="14"/>
        <v>5.478685439985112E-2</v>
      </c>
      <c r="E76" s="276">
        <f t="shared" si="14"/>
        <v>5.0344423221994145E-2</v>
      </c>
      <c r="F76" s="276">
        <f t="shared" si="14"/>
        <v>5.415349395607226E-2</v>
      </c>
      <c r="G76" s="276">
        <f t="shared" si="14"/>
        <v>5.2870617878234653E-2</v>
      </c>
      <c r="H76" s="276">
        <f t="shared" si="14"/>
        <v>6.2473284864886625E-2</v>
      </c>
      <c r="I76" s="276">
        <f t="shared" si="14"/>
        <v>6.3865021318497736E-2</v>
      </c>
      <c r="J76" s="276">
        <f t="shared" si="14"/>
        <v>7.2794144598271812E-2</v>
      </c>
      <c r="K76" s="276">
        <f t="shared" si="14"/>
        <v>6.8290253934766357E-2</v>
      </c>
      <c r="L76" s="276">
        <f t="shared" si="14"/>
        <v>6.8246321528053669E-2</v>
      </c>
      <c r="M76" s="276">
        <f t="shared" si="14"/>
        <v>6.9218904027917499E-2</v>
      </c>
      <c r="N76" s="276">
        <f t="shared" si="14"/>
        <v>7.9520895232978339E-2</v>
      </c>
      <c r="O76" s="276">
        <f t="shared" si="14"/>
        <v>7.8420760468419559E-2</v>
      </c>
      <c r="P76" s="276">
        <f t="shared" si="14"/>
        <v>0.1097138378933973</v>
      </c>
      <c r="Q76" s="276">
        <f t="shared" si="14"/>
        <v>0.10671557291388895</v>
      </c>
    </row>
    <row r="78" spans="1:17" ht="12.75" x14ac:dyDescent="0.25">
      <c r="A78" s="98" t="str">
        <f>FBT_fec!$A$110</f>
        <v>Energy intensity (toe/physical output index)</v>
      </c>
      <c r="B78" s="197"/>
      <c r="C78" s="197"/>
      <c r="D78" s="197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</row>
    <row r="80" spans="1:17" x14ac:dyDescent="0.25">
      <c r="A80" s="78" t="s">
        <v>5</v>
      </c>
      <c r="B80" s="230">
        <f t="shared" ref="B80:Q80" si="15">SUM(B$81:B$90)</f>
        <v>76.196155739891324</v>
      </c>
      <c r="C80" s="230">
        <f t="shared" si="15"/>
        <v>78.266201863832194</v>
      </c>
      <c r="D80" s="230">
        <f t="shared" si="15"/>
        <v>78.466153856257037</v>
      </c>
      <c r="E80" s="230">
        <f t="shared" si="15"/>
        <v>79.844100678467044</v>
      </c>
      <c r="F80" s="230">
        <f t="shared" si="15"/>
        <v>79.178196995348785</v>
      </c>
      <c r="G80" s="230">
        <f t="shared" si="15"/>
        <v>79.479935855443273</v>
      </c>
      <c r="H80" s="230">
        <f t="shared" si="15"/>
        <v>76.273457192348047</v>
      </c>
      <c r="I80" s="230">
        <f t="shared" si="15"/>
        <v>77.052480971727789</v>
      </c>
      <c r="J80" s="230">
        <f t="shared" si="15"/>
        <v>74.403266316748642</v>
      </c>
      <c r="K80" s="230">
        <f t="shared" si="15"/>
        <v>75.194928149670346</v>
      </c>
      <c r="L80" s="230">
        <f t="shared" si="15"/>
        <v>75.165025825899903</v>
      </c>
      <c r="M80" s="230">
        <f t="shared" si="15"/>
        <v>74.977265599338082</v>
      </c>
      <c r="N80" s="230">
        <f t="shared" si="15"/>
        <v>71.7509619974158</v>
      </c>
      <c r="O80" s="230">
        <f t="shared" si="15"/>
        <v>71.900059672679532</v>
      </c>
      <c r="P80" s="230">
        <f t="shared" si="15"/>
        <v>68.743285367415737</v>
      </c>
      <c r="Q80" s="230">
        <f t="shared" si="15"/>
        <v>66.286371660277069</v>
      </c>
    </row>
    <row r="81" spans="1:17" x14ac:dyDescent="0.25">
      <c r="A81" s="132" t="s">
        <v>83</v>
      </c>
      <c r="B81" s="275">
        <f>IF(B$6=0,0,B$6/TEL!B$5*1000)</f>
        <v>3.2122037854668877</v>
      </c>
      <c r="C81" s="275">
        <f>IF(C$6=0,0,C$6/TEL!C$5*1000)</f>
        <v>3.299470786417865</v>
      </c>
      <c r="D81" s="275">
        <f>IF(D$6=0,0,D$6/TEL!D$5*1000)</f>
        <v>3.3079001689863414</v>
      </c>
      <c r="E81" s="275">
        <f>IF(E$6=0,0,E$6/TEL!E$5*1000)</f>
        <v>3.3659903174393007</v>
      </c>
      <c r="F81" s="275">
        <f>IF(F$6=0,0,F$6/TEL!F$5*1000)</f>
        <v>3.3379177944767155</v>
      </c>
      <c r="G81" s="275">
        <f>IF(G$6=0,0,G$6/TEL!G$5*1000)</f>
        <v>3.3506382092956288</v>
      </c>
      <c r="H81" s="275">
        <f>IF(H$6=0,0,H$6/TEL!H$5*1000)</f>
        <v>3.2154625852815566</v>
      </c>
      <c r="I81" s="275">
        <f>IF(I$6=0,0,I$6/TEL!I$5*1000)</f>
        <v>3.2483039157764262</v>
      </c>
      <c r="J81" s="275">
        <f>IF(J$6=0,0,J$6/TEL!J$5*1000)</f>
        <v>3.1366208884556239</v>
      </c>
      <c r="K81" s="275">
        <f>IF(K$6=0,0,K$6/TEL!K$5*1000)</f>
        <v>3.1699950017796819</v>
      </c>
      <c r="L81" s="275">
        <f>IF(L$6=0,0,L$6/TEL!L$5*1000)</f>
        <v>3.1687344085558244</v>
      </c>
      <c r="M81" s="275">
        <f>IF(M$6=0,0,M$6/TEL!M$5*1000)</f>
        <v>3.1608189946525198</v>
      </c>
      <c r="N81" s="275">
        <f>IF(N$6=0,0,N$6/TEL!N$5*1000)</f>
        <v>3.0248076100554027</v>
      </c>
      <c r="O81" s="275">
        <f>IF(O$6=0,0,O$6/TEL!O$5*1000)</f>
        <v>3.031093125541529</v>
      </c>
      <c r="P81" s="275">
        <f>IF(P$6=0,0,P$6/TEL!P$5*1000)</f>
        <v>2.8980128897373989</v>
      </c>
      <c r="Q81" s="275">
        <f>IF(Q$6=0,0,Q$6/TEL!Q$5*1000)</f>
        <v>2.7944366996527266</v>
      </c>
    </row>
    <row r="82" spans="1:17" x14ac:dyDescent="0.25">
      <c r="A82" s="76" t="s">
        <v>82</v>
      </c>
      <c r="B82" s="274">
        <f>IF(B$7=0,0,B$7/TEL!B$5*1000)</f>
        <v>2.6356543880753946</v>
      </c>
      <c r="C82" s="274">
        <f>IF(C$7=0,0,C$7/TEL!C$5*1000)</f>
        <v>2.7072580811633764</v>
      </c>
      <c r="D82" s="274">
        <f>IF(D$7=0,0,D$7/TEL!D$5*1000)</f>
        <v>2.7141744976298185</v>
      </c>
      <c r="E82" s="274">
        <f>IF(E$7=0,0,E$7/TEL!E$5*1000)</f>
        <v>2.7618382091809641</v>
      </c>
      <c r="F82" s="274">
        <f>IF(F$7=0,0,F$7/TEL!F$5*1000)</f>
        <v>2.7388043441860233</v>
      </c>
      <c r="G82" s="274">
        <f>IF(G$7=0,0,G$7/TEL!G$5*1000)</f>
        <v>2.7492416076271828</v>
      </c>
      <c r="H82" s="274">
        <f>IF(H$7=0,0,H$7/TEL!H$5*1000)</f>
        <v>2.6383282751028152</v>
      </c>
      <c r="I82" s="274">
        <f>IF(I$7=0,0,I$7/TEL!I$5*1000)</f>
        <v>2.6652750078165544</v>
      </c>
      <c r="J82" s="274">
        <f>IF(J$7=0,0,J$7/TEL!J$5*1000)</f>
        <v>2.5736376520661524</v>
      </c>
      <c r="K82" s="274">
        <f>IF(K$7=0,0,K$7/TEL!K$5*1000)</f>
        <v>2.6010215399217902</v>
      </c>
      <c r="L82" s="274">
        <f>IF(L$7=0,0,L$7/TEL!L$5*1000)</f>
        <v>2.5999872070201637</v>
      </c>
      <c r="M82" s="274">
        <f>IF(M$7=0,0,M$7/TEL!M$5*1000)</f>
        <v>2.5934925084328366</v>
      </c>
      <c r="N82" s="274">
        <f>IF(N$7=0,0,N$7/TEL!N$5*1000)</f>
        <v>2.4818934236352019</v>
      </c>
      <c r="O82" s="274">
        <f>IF(O$7=0,0,O$7/TEL!O$5*1000)</f>
        <v>2.487050769675101</v>
      </c>
      <c r="P82" s="274">
        <f>IF(P$7=0,0,P$7/TEL!P$5*1000)</f>
        <v>2.3778567300409423</v>
      </c>
      <c r="Q82" s="274">
        <f>IF(Q$7=0,0,Q$7/TEL!Q$5*1000)</f>
        <v>2.2928711381765958</v>
      </c>
    </row>
    <row r="83" spans="1:17" x14ac:dyDescent="0.25">
      <c r="A83" s="76" t="s">
        <v>81</v>
      </c>
      <c r="B83" s="274">
        <f>IF(B$8=0,0,B$8/TEL!B$5*1000)</f>
        <v>1.8943765914291899</v>
      </c>
      <c r="C83" s="274">
        <f>IF(C$8=0,0,C$8/TEL!C$5*1000)</f>
        <v>1.9458417458361765</v>
      </c>
      <c r="D83" s="274">
        <f>IF(D$8=0,0,D$8/TEL!D$5*1000)</f>
        <v>1.9508129201714319</v>
      </c>
      <c r="E83" s="274">
        <f>IF(E$8=0,0,E$8/TEL!E$5*1000)</f>
        <v>1.9850712128488182</v>
      </c>
      <c r="F83" s="274">
        <f>IF(F$8=0,0,F$8/TEL!F$5*1000)</f>
        <v>1.9685156223837037</v>
      </c>
      <c r="G83" s="274">
        <f>IF(G$8=0,0,G$8/TEL!G$5*1000)</f>
        <v>1.9760174054820374</v>
      </c>
      <c r="H83" s="274">
        <f>IF(H$8=0,0,H$8/TEL!H$5*1000)</f>
        <v>1.8962984477301483</v>
      </c>
      <c r="I83" s="274">
        <f>IF(I$8=0,0,I$8/TEL!I$5*1000)</f>
        <v>1.9156664118681483</v>
      </c>
      <c r="J83" s="274">
        <f>IF(J$8=0,0,J$8/TEL!J$5*1000)</f>
        <v>1.8498020624225471</v>
      </c>
      <c r="K83" s="274">
        <f>IF(K$8=0,0,K$8/TEL!K$5*1000)</f>
        <v>1.8694842318187865</v>
      </c>
      <c r="L83" s="274">
        <f>IF(L$8=0,0,L$8/TEL!L$5*1000)</f>
        <v>1.8687408050457428</v>
      </c>
      <c r="M83" s="274">
        <f>IF(M$8=0,0,M$8/TEL!M$5*1000)</f>
        <v>1.864072740436101</v>
      </c>
      <c r="N83" s="274">
        <f>IF(N$8=0,0,N$8/TEL!N$5*1000)</f>
        <v>1.7838608982378015</v>
      </c>
      <c r="O83" s="274">
        <f>IF(O$8=0,0,O$8/TEL!O$5*1000)</f>
        <v>1.7875677407039785</v>
      </c>
      <c r="P83" s="274">
        <f>IF(P$8=0,0,P$8/TEL!P$5*1000)</f>
        <v>1.7090845247169275</v>
      </c>
      <c r="Q83" s="274">
        <f>IF(Q$8=0,0,Q$8/TEL!Q$5*1000)</f>
        <v>1.6480011305644282</v>
      </c>
    </row>
    <row r="84" spans="1:17" x14ac:dyDescent="0.25">
      <c r="A84" s="76" t="s">
        <v>80</v>
      </c>
      <c r="B84" s="274">
        <f>IF(B$9=0,0,B$9/TEL!B$5*1000)</f>
        <v>3.7063889832310228</v>
      </c>
      <c r="C84" s="274">
        <f>IF(C$9=0,0,C$9/TEL!C$5*1000)</f>
        <v>3.8070816766359976</v>
      </c>
      <c r="D84" s="274">
        <f>IF(D$9=0,0,D$9/TEL!D$5*1000)</f>
        <v>3.8168078872919313</v>
      </c>
      <c r="E84" s="274">
        <f>IF(E$9=0,0,E$9/TEL!E$5*1000)</f>
        <v>3.8838349816607303</v>
      </c>
      <c r="F84" s="274">
        <f>IF(F$9=0,0,F$9/TEL!F$5*1000)</f>
        <v>3.8514436090115942</v>
      </c>
      <c r="G84" s="274">
        <f>IF(G$9=0,0,G$9/TEL!G$5*1000)</f>
        <v>3.8661210107257249</v>
      </c>
      <c r="H84" s="274">
        <f>IF(H$9=0,0,H$9/TEL!H$5*1000)</f>
        <v>3.710149136863333</v>
      </c>
      <c r="I84" s="274">
        <f>IF(I$9=0,0,I$9/TEL!I$5*1000)</f>
        <v>3.7480429797420292</v>
      </c>
      <c r="J84" s="274">
        <f>IF(J$9=0,0,J$9/TEL!J$5*1000)</f>
        <v>3.6191779482180264</v>
      </c>
      <c r="K84" s="274">
        <f>IF(K$9=0,0,K$9/TEL!K$5*1000)</f>
        <v>3.6576865405150167</v>
      </c>
      <c r="L84" s="274">
        <f>IF(L$9=0,0,L$9/TEL!L$5*1000)</f>
        <v>3.6562320098721051</v>
      </c>
      <c r="M84" s="274">
        <f>IF(M$9=0,0,M$9/TEL!M$5*1000)</f>
        <v>3.6470988399836766</v>
      </c>
      <c r="N84" s="274">
        <f>IF(N$9=0,0,N$9/TEL!N$5*1000)</f>
        <v>3.4901626269870021</v>
      </c>
      <c r="O84" s="274">
        <f>IF(O$9=0,0,O$9/TEL!O$5*1000)</f>
        <v>3.4974151448556099</v>
      </c>
      <c r="P84" s="274">
        <f>IF(P$9=0,0,P$9/TEL!P$5*1000)</f>
        <v>3.3438610266200746</v>
      </c>
      <c r="Q84" s="274">
        <f>IF(Q$9=0,0,Q$9/TEL!Q$5*1000)</f>
        <v>3.224350038060837</v>
      </c>
    </row>
    <row r="85" spans="1:17" x14ac:dyDescent="0.25">
      <c r="A85" s="129" t="s">
        <v>79</v>
      </c>
      <c r="B85" s="273">
        <f>IF(B$10=0,0,B$10/TEL!B$5*1000)</f>
        <v>6.2596791716790614</v>
      </c>
      <c r="C85" s="273">
        <f>IF(C$10=0,0,C$10/TEL!C$5*1000)</f>
        <v>6.4297379427630172</v>
      </c>
      <c r="D85" s="273">
        <f>IF(D$10=0,0,D$10/TEL!D$5*1000)</f>
        <v>6.4461644318708169</v>
      </c>
      <c r="E85" s="273">
        <f>IF(E$10=0,0,E$10/TEL!E$5*1000)</f>
        <v>6.5593657468047892</v>
      </c>
      <c r="F85" s="273">
        <f>IF(F$10=0,0,F$10/TEL!F$5*1000)</f>
        <v>6.5046603174418047</v>
      </c>
      <c r="G85" s="273">
        <f>IF(G$10=0,0,G$10/TEL!G$5*1000)</f>
        <v>6.529448818114556</v>
      </c>
      <c r="H85" s="273">
        <f>IF(H$10=0,0,H$10/TEL!H$5*1000)</f>
        <v>6.2660296533691842</v>
      </c>
      <c r="I85" s="273">
        <f>IF(I$10=0,0,I$10/TEL!I$5*1000)</f>
        <v>6.3300281435643164</v>
      </c>
      <c r="J85" s="273">
        <f>IF(J$10=0,0,J$10/TEL!J$5*1000)</f>
        <v>6.1123894236571115</v>
      </c>
      <c r="K85" s="273">
        <f>IF(K$10=0,0,K$10/TEL!K$5*1000)</f>
        <v>6.177426157314251</v>
      </c>
      <c r="L85" s="273">
        <f>IF(L$10=0,0,L$10/TEL!L$5*1000)</f>
        <v>6.1749696166728887</v>
      </c>
      <c r="M85" s="273">
        <f>IF(M$10=0,0,M$10/TEL!M$5*1000)</f>
        <v>6.159544707527985</v>
      </c>
      <c r="N85" s="273">
        <f>IF(N$10=0,0,N$10/TEL!N$5*1000)</f>
        <v>5.8944968811336036</v>
      </c>
      <c r="O85" s="273">
        <f>IF(O$10=0,0,O$10/TEL!O$5*1000)</f>
        <v>5.9067455779783629</v>
      </c>
      <c r="P85" s="273">
        <f>IF(P$10=0,0,P$10/TEL!P$5*1000)</f>
        <v>5.6474097338472369</v>
      </c>
      <c r="Q85" s="273">
        <f>IF(Q$10=0,0,Q$10/TEL!Q$5*1000)</f>
        <v>5.4455689531694143</v>
      </c>
    </row>
    <row r="86" spans="1:17" x14ac:dyDescent="0.25">
      <c r="A86" s="127" t="s">
        <v>306</v>
      </c>
      <c r="B86" s="296">
        <f>IF(B$15=0,0,B$15/TEL!B$5*1000)</f>
        <v>1.5915061991839388</v>
      </c>
      <c r="C86" s="296">
        <f>IF(C$15=0,0,C$15/TEL!C$5*1000)</f>
        <v>1.6347431736330813</v>
      </c>
      <c r="D86" s="296">
        <f>IF(D$15=0,0,D$15/TEL!D$5*1000)</f>
        <v>1.6389195632736515</v>
      </c>
      <c r="E86" s="296">
        <f>IF(E$15=0,0,E$15/TEL!E$5*1000)</f>
        <v>1.6677006860008827</v>
      </c>
      <c r="F86" s="296">
        <f>IF(F$15=0,0,F$15/TEL!F$5*1000)</f>
        <v>1.6537919811659578</v>
      </c>
      <c r="G86" s="296">
        <f>IF(G$15=0,0,G$15/TEL!G$5*1000)</f>
        <v>1.6600943892298818</v>
      </c>
      <c r="H86" s="296">
        <f>IF(H$15=0,0,H$15/TEL!H$5*1000)</f>
        <v>1.5931207916734966</v>
      </c>
      <c r="I86" s="296">
        <f>IF(I$15=0,0,I$15/TEL!I$5*1000)</f>
        <v>1.6093922316451788</v>
      </c>
      <c r="J86" s="296">
        <f>IF(J$15=0,0,J$15/TEL!J$5*1000)</f>
        <v>1.5540581861749436</v>
      </c>
      <c r="K86" s="296">
        <f>IF(K$15=0,0,K$15/TEL!K$5*1000)</f>
        <v>1.5705935966890012</v>
      </c>
      <c r="L86" s="296">
        <f>IF(L$15=0,0,L$15/TEL!L$5*1000)</f>
        <v>1.5699690279927396</v>
      </c>
      <c r="M86" s="296">
        <f>IF(M$15=0,0,M$15/TEL!M$5*1000)</f>
        <v>1.5660472873008158</v>
      </c>
      <c r="N86" s="296">
        <f>IF(N$15=0,0,N$15/TEL!N$5*1000)</f>
        <v>1.4986596070031784</v>
      </c>
      <c r="O86" s="296">
        <f>IF(O$15=0,0,O$15/TEL!O$5*1000)</f>
        <v>1.5017738044605426</v>
      </c>
      <c r="P86" s="296">
        <f>IF(P$15=0,0,P$15/TEL!P$5*1000)</f>
        <v>1.435838379930698</v>
      </c>
      <c r="Q86" s="296">
        <f>IF(Q$15=0,0,Q$15/TEL!Q$5*1000)</f>
        <v>1.3845209170245731</v>
      </c>
    </row>
    <row r="87" spans="1:17" x14ac:dyDescent="0.25">
      <c r="A87" s="127" t="s">
        <v>305</v>
      </c>
      <c r="B87" s="296">
        <f>IF(B$26=0,0,B$26/TEL!B$5*1000)</f>
        <v>17.904444740819315</v>
      </c>
      <c r="C87" s="296">
        <f>IF(C$26=0,0,C$26/TEL!C$5*1000)</f>
        <v>18.390860703372169</v>
      </c>
      <c r="D87" s="296">
        <f>IF(D$26=0,0,D$26/TEL!D$5*1000)</f>
        <v>18.437845086828581</v>
      </c>
      <c r="E87" s="296">
        <f>IF(E$26=0,0,E$26/TEL!E$5*1000)</f>
        <v>18.761632717509929</v>
      </c>
      <c r="F87" s="296">
        <f>IF(F$26=0,0,F$26/TEL!F$5*1000)</f>
        <v>18.605159788117025</v>
      </c>
      <c r="G87" s="296">
        <f>IF(G$26=0,0,G$26/TEL!G$5*1000)</f>
        <v>18.676061878836165</v>
      </c>
      <c r="H87" s="296">
        <f>IF(H$26=0,0,H$26/TEL!H$5*1000)</f>
        <v>17.92260890632684</v>
      </c>
      <c r="I87" s="296">
        <f>IF(I$26=0,0,I$26/TEL!I$5*1000)</f>
        <v>18.105662606008263</v>
      </c>
      <c r="J87" s="296">
        <f>IF(J$26=0,0,J$26/TEL!J$5*1000)</f>
        <v>17.483154594468118</v>
      </c>
      <c r="K87" s="296">
        <f>IF(K$26=0,0,K$26/TEL!K$5*1000)</f>
        <v>17.669177962751274</v>
      </c>
      <c r="L87" s="296">
        <f>IF(L$26=0,0,L$26/TEL!L$5*1000)</f>
        <v>17.662151564918322</v>
      </c>
      <c r="M87" s="296">
        <f>IF(M$26=0,0,M$26/TEL!M$5*1000)</f>
        <v>17.618031982134177</v>
      </c>
      <c r="N87" s="296">
        <f>IF(N$26=0,0,N$26/TEL!N$5*1000)</f>
        <v>16.859920578785754</v>
      </c>
      <c r="O87" s="296">
        <f>IF(O$26=0,0,O$26/TEL!O$5*1000)</f>
        <v>16.89495530018111</v>
      </c>
      <c r="P87" s="296">
        <f>IF(P$26=0,0,P$26/TEL!P$5*1000)</f>
        <v>11.646108038541923</v>
      </c>
      <c r="Q87" s="296">
        <f>IF(Q$26=0,0,Q$26/TEL!Q$5*1000)</f>
        <v>12.359000810753393</v>
      </c>
    </row>
    <row r="88" spans="1:17" x14ac:dyDescent="0.25">
      <c r="A88" s="127" t="s">
        <v>304</v>
      </c>
      <c r="B88" s="296">
        <f>IF(B$37=0,0,B$37/TEL!B$5*1000)</f>
        <v>16.138967165695817</v>
      </c>
      <c r="C88" s="296">
        <f>IF(C$37=0,0,C$37/TEL!C$5*1000)</f>
        <v>14.473883542031155</v>
      </c>
      <c r="D88" s="296">
        <f>IF(D$37=0,0,D$37/TEL!D$5*1000)</f>
        <v>13.525293302098744</v>
      </c>
      <c r="E88" s="296">
        <f>IF(E$37=0,0,E$37/TEL!E$5*1000)</f>
        <v>12.646844057041955</v>
      </c>
      <c r="F88" s="296">
        <f>IF(F$37=0,0,F$37/TEL!F$5*1000)</f>
        <v>13.490251630961083</v>
      </c>
      <c r="G88" s="296">
        <f>IF(G$37=0,0,G$37/TEL!G$5*1000)</f>
        <v>13.220864495213059</v>
      </c>
      <c r="H88" s="296">
        <f>IF(H$37=0,0,H$37/TEL!H$5*1000)</f>
        <v>14.991867454871281</v>
      </c>
      <c r="I88" s="296">
        <f>IF(I$37=0,0,I$37/TEL!I$5*1000)</f>
        <v>15.482377362566515</v>
      </c>
      <c r="J88" s="296">
        <f>IF(J$37=0,0,J$37/TEL!J$5*1000)</f>
        <v>17.040267528707307</v>
      </c>
      <c r="K88" s="296">
        <f>IF(K$37=0,0,K$37/TEL!K$5*1000)</f>
        <v>16.156051785174089</v>
      </c>
      <c r="L88" s="296">
        <f>IF(L$37=0,0,L$37/TEL!L$5*1000)</f>
        <v>16.139237743987955</v>
      </c>
      <c r="M88" s="296">
        <f>IF(M$37=0,0,M$37/TEL!M$5*1000)</f>
        <v>16.328349085883563</v>
      </c>
      <c r="N88" s="296">
        <f>IF(N$37=0,0,N$37/TEL!N$5*1000)</f>
        <v>17.951343162622205</v>
      </c>
      <c r="O88" s="296">
        <f>IF(O$37=0,0,O$37/TEL!O$5*1000)</f>
        <v>17.739781261694272</v>
      </c>
      <c r="P88" s="296">
        <f>IF(P$37=0,0,P$37/TEL!P$5*1000)</f>
        <v>23.729011761975698</v>
      </c>
      <c r="Q88" s="296">
        <f>IF(Q$37=0,0,Q$37/TEL!Q$5*1000)</f>
        <v>22.255635918348876</v>
      </c>
    </row>
    <row r="89" spans="1:17" x14ac:dyDescent="0.25">
      <c r="A89" s="127" t="s">
        <v>303</v>
      </c>
      <c r="B89" s="296">
        <f>IF(B$38=0,0,B$38/TEL!B$5*1000)</f>
        <v>17.723284195426899</v>
      </c>
      <c r="C89" s="296">
        <f>IF(C$38=0,0,C$38/TEL!C$5*1000)</f>
        <v>20.976908122190341</v>
      </c>
      <c r="D89" s="296">
        <f>IF(D$38=0,0,D$38/TEL!D$5*1000)</f>
        <v>22.329322251466646</v>
      </c>
      <c r="E89" s="296">
        <f>IF(E$38=0,0,E$38/TEL!E$5*1000)</f>
        <v>24.192117553643421</v>
      </c>
      <c r="F89" s="296">
        <f>IF(F$38=0,0,F$38/TEL!F$5*1000)</f>
        <v>22.739875895164566</v>
      </c>
      <c r="G89" s="296">
        <f>IF(G$38=0,0,G$38/TEL!G$5*1000)</f>
        <v>23.249294723319295</v>
      </c>
      <c r="H89" s="296">
        <f>IF(H$38=0,0,H$38/TEL!H$5*1000)</f>
        <v>19.274538522322104</v>
      </c>
      <c r="I89" s="296">
        <f>IF(I$38=0,0,I$38/TEL!I$5*1000)</f>
        <v>19.026773972837816</v>
      </c>
      <c r="J89" s="296">
        <f>IF(J$38=0,0,J$38/TEL!J$5*1000)</f>
        <v>15.618035905733686</v>
      </c>
      <c r="K89" s="296">
        <f>IF(K$38=0,0,K$38/TEL!K$5*1000)</f>
        <v>17.188410595758949</v>
      </c>
      <c r="L89" s="296">
        <f>IF(L$38=0,0,L$38/TEL!L$5*1000)</f>
        <v>17.195266921655346</v>
      </c>
      <c r="M89" s="296">
        <f>IF(M$38=0,0,M$38/TEL!M$5*1000)</f>
        <v>16.84996530119016</v>
      </c>
      <c r="N89" s="296">
        <f>IF(N$38=0,0,N$38/TEL!N$5*1000)</f>
        <v>13.060116477093748</v>
      </c>
      <c r="O89" s="296">
        <f>IF(O$38=0,0,O$38/TEL!O$5*1000)</f>
        <v>13.415219590332752</v>
      </c>
      <c r="P89" s="296">
        <f>IF(P$38=0,0,P$38/TEL!P$5*1000)</f>
        <v>8.414012614944637</v>
      </c>
      <c r="Q89" s="296">
        <f>IF(Q$38=0,0,Q$38/TEL!Q$5*1000)</f>
        <v>7.8081979264167849</v>
      </c>
    </row>
    <row r="90" spans="1:17" x14ac:dyDescent="0.25">
      <c r="A90" s="72" t="s">
        <v>302</v>
      </c>
      <c r="B90" s="272">
        <f>IF(B$58=0,0,B$58/TEL!B$5*1000)</f>
        <v>5.1296505188837935</v>
      </c>
      <c r="C90" s="272">
        <f>IF(C$58=0,0,C$58/TEL!C$5*1000)</f>
        <v>4.6004160897890198</v>
      </c>
      <c r="D90" s="272">
        <f>IF(D$58=0,0,D$58/TEL!D$5*1000)</f>
        <v>4.2989137466390694</v>
      </c>
      <c r="E90" s="272">
        <f>IF(E$58=0,0,E$58/TEL!E$5*1000)</f>
        <v>4.0197051963362558</v>
      </c>
      <c r="F90" s="272">
        <f>IF(F$58=0,0,F$58/TEL!F$5*1000)</f>
        <v>4.2877760124403208</v>
      </c>
      <c r="G90" s="272">
        <f>IF(G$58=0,0,G$58/TEL!G$5*1000)</f>
        <v>4.202153317599743</v>
      </c>
      <c r="H90" s="272">
        <f>IF(H$58=0,0,H$58/TEL!H$5*1000)</f>
        <v>4.7650534188072955</v>
      </c>
      <c r="I90" s="272">
        <f>IF(I$58=0,0,I$58/TEL!I$5*1000)</f>
        <v>4.9209583399025361</v>
      </c>
      <c r="J90" s="272">
        <f>IF(J$58=0,0,J$58/TEL!J$5*1000)</f>
        <v>5.4161221268451287</v>
      </c>
      <c r="K90" s="272">
        <f>IF(K$58=0,0,K$58/TEL!K$5*1000)</f>
        <v>5.1350807379474972</v>
      </c>
      <c r="L90" s="272">
        <f>IF(L$58=0,0,L$58/TEL!L$5*1000)</f>
        <v>5.129736520178823</v>
      </c>
      <c r="M90" s="272">
        <f>IF(M$58=0,0,M$58/TEL!M$5*1000)</f>
        <v>5.1898441517962626</v>
      </c>
      <c r="N90" s="272">
        <f>IF(N$58=0,0,N$58/TEL!N$5*1000)</f>
        <v>5.7057007318619153</v>
      </c>
      <c r="O90" s="272">
        <f>IF(O$58=0,0,O$58/TEL!O$5*1000)</f>
        <v>5.6384573572562751</v>
      </c>
      <c r="P90" s="272">
        <f>IF(P$58=0,0,P$58/TEL!P$5*1000)</f>
        <v>7.5420896670602016</v>
      </c>
      <c r="Q90" s="272">
        <f>IF(Q$58=0,0,Q$58/TEL!Q$5*1000)</f>
        <v>7.073788128109439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theme="6" tint="-0.249977111117893"/>
    <pageSetUpPr fitToPage="1"/>
  </sheetPr>
  <dimension ref="A1:Q90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389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5</v>
      </c>
      <c r="B5" s="96">
        <v>21.574893260754809</v>
      </c>
      <c r="C5" s="96">
        <v>32.670576668734981</v>
      </c>
      <c r="D5" s="96">
        <v>28.96321613461658</v>
      </c>
      <c r="E5" s="96">
        <v>27.345458052796957</v>
      </c>
      <c r="F5" s="96">
        <v>26.96963594840765</v>
      </c>
      <c r="G5" s="96">
        <v>21.105748964215437</v>
      </c>
      <c r="H5" s="96">
        <v>17.480435211599765</v>
      </c>
      <c r="I5" s="96">
        <v>15.88068261598786</v>
      </c>
      <c r="J5" s="96">
        <v>19.442282869288906</v>
      </c>
      <c r="K5" s="96">
        <v>12.901943342411744</v>
      </c>
      <c r="L5" s="96">
        <v>14.170386977578852</v>
      </c>
      <c r="M5" s="96">
        <v>11.552666409890568</v>
      </c>
      <c r="N5" s="96">
        <v>9.630045668272885</v>
      </c>
      <c r="O5" s="96">
        <v>9.3595027329951321</v>
      </c>
      <c r="P5" s="96">
        <v>10.647176487533423</v>
      </c>
      <c r="Q5" s="96">
        <v>11.720919194186703</v>
      </c>
    </row>
    <row r="6" spans="1:17" x14ac:dyDescent="0.25">
      <c r="A6" s="132" t="s">
        <v>83</v>
      </c>
      <c r="B6" s="160">
        <v>0.90320443093464431</v>
      </c>
      <c r="C6" s="160">
        <v>1.4135350463439069</v>
      </c>
      <c r="D6" s="160">
        <v>1.2563327244791567</v>
      </c>
      <c r="E6" s="160">
        <v>1.2069896824033417</v>
      </c>
      <c r="F6" s="160">
        <v>1.1804734226464038</v>
      </c>
      <c r="G6" s="160">
        <v>0.92732890666960754</v>
      </c>
      <c r="H6" s="160">
        <v>0.73705720256329832</v>
      </c>
      <c r="I6" s="160">
        <v>0.6764431678846009</v>
      </c>
      <c r="J6" s="160">
        <v>0.81109618256604987</v>
      </c>
      <c r="K6" s="160">
        <v>0.54397229023511418</v>
      </c>
      <c r="L6" s="160">
        <v>0.59721487994891242</v>
      </c>
      <c r="M6" s="160">
        <v>0.48567408331285827</v>
      </c>
      <c r="N6" s="160">
        <v>0.38742636625838112</v>
      </c>
      <c r="O6" s="160">
        <v>0.37732460372976673</v>
      </c>
      <c r="P6" s="160">
        <v>0.41039100696587727</v>
      </c>
      <c r="Q6" s="160">
        <v>0.45334847556887831</v>
      </c>
    </row>
    <row r="7" spans="1:17" x14ac:dyDescent="0.25">
      <c r="A7" s="76" t="s">
        <v>82</v>
      </c>
      <c r="B7" s="159">
        <v>0.18846653800776977</v>
      </c>
      <c r="C7" s="159">
        <v>0.2949543286245962</v>
      </c>
      <c r="D7" s="159">
        <v>0.26215181309887647</v>
      </c>
      <c r="E7" s="159">
        <v>0.25185568079893045</v>
      </c>
      <c r="F7" s="159">
        <v>0.24632268349937836</v>
      </c>
      <c r="G7" s="159">
        <v>0.19350045532183349</v>
      </c>
      <c r="H7" s="159">
        <v>0.15379753965229148</v>
      </c>
      <c r="I7" s="159">
        <v>0.14114955335005908</v>
      </c>
      <c r="J7" s="159">
        <v>0.16924683303574567</v>
      </c>
      <c r="K7" s="159">
        <v>0.11350760780334133</v>
      </c>
      <c r="L7" s="159">
        <v>0.12461743655777287</v>
      </c>
      <c r="M7" s="159">
        <v>0.10134285212413324</v>
      </c>
      <c r="N7" s="159">
        <v>8.0842059096287583E-2</v>
      </c>
      <c r="O7" s="159">
        <v>7.8734181691861624E-2</v>
      </c>
      <c r="P7" s="159">
        <v>8.5633960223538905E-2</v>
      </c>
      <c r="Q7" s="159">
        <v>9.4597651179757103E-2</v>
      </c>
    </row>
    <row r="8" spans="1:17" x14ac:dyDescent="0.25">
      <c r="A8" s="76" t="s">
        <v>81</v>
      </c>
      <c r="B8" s="159">
        <v>0.73047737713456318</v>
      </c>
      <c r="C8" s="159">
        <v>1.1432133609802844</v>
      </c>
      <c r="D8" s="159">
        <v>1.0160741045481658</v>
      </c>
      <c r="E8" s="159">
        <v>0.97616732960233954</v>
      </c>
      <c r="F8" s="159">
        <v>0.95472198764512295</v>
      </c>
      <c r="G8" s="159">
        <v>0.74998833518133279</v>
      </c>
      <c r="H8" s="159">
        <v>0.59610382067040069</v>
      </c>
      <c r="I8" s="159">
        <v>0.54708149576459841</v>
      </c>
      <c r="J8" s="159">
        <v>0.65598373053993275</v>
      </c>
      <c r="K8" s="159">
        <v>0.43994409039118226</v>
      </c>
      <c r="L8" s="159">
        <v>0.48300467109021716</v>
      </c>
      <c r="M8" s="159">
        <v>0.39279471885837258</v>
      </c>
      <c r="N8" s="159">
        <v>0.31333570359518653</v>
      </c>
      <c r="O8" s="159">
        <v>0.30516578243049247</v>
      </c>
      <c r="P8" s="159">
        <v>0.33190863120304864</v>
      </c>
      <c r="Q8" s="159">
        <v>0.36665099729284828</v>
      </c>
    </row>
    <row r="9" spans="1:17" x14ac:dyDescent="0.25">
      <c r="A9" s="76" t="s">
        <v>80</v>
      </c>
      <c r="B9" s="159">
        <v>1.0048258027047452</v>
      </c>
      <c r="C9" s="159">
        <v>1.5725747559984924</v>
      </c>
      <c r="D9" s="159">
        <v>1.3976852804327702</v>
      </c>
      <c r="E9" s="159">
        <v>1.3427905521037493</v>
      </c>
      <c r="F9" s="159">
        <v>1.313290893906301</v>
      </c>
      <c r="G9" s="159">
        <v>1.0316645723840869</v>
      </c>
      <c r="H9" s="159">
        <v>0.81998501096654941</v>
      </c>
      <c r="I9" s="159">
        <v>0.75255116768018648</v>
      </c>
      <c r="J9" s="159">
        <v>0.90235426754306969</v>
      </c>
      <c r="K9" s="159">
        <v>0.60517572153517141</v>
      </c>
      <c r="L9" s="159">
        <v>0.66440874355642654</v>
      </c>
      <c r="M9" s="159">
        <v>0.54031826450710496</v>
      </c>
      <c r="N9" s="159">
        <v>0.43101649652195945</v>
      </c>
      <c r="O9" s="159">
        <v>0.41977816409809859</v>
      </c>
      <c r="P9" s="159">
        <v>0.45656493577048834</v>
      </c>
      <c r="Q9" s="159">
        <v>0.50435563673782868</v>
      </c>
    </row>
    <row r="10" spans="1:17" x14ac:dyDescent="0.25">
      <c r="A10" s="129" t="s">
        <v>79</v>
      </c>
      <c r="B10" s="158">
        <v>3.0053745046965532</v>
      </c>
      <c r="C10" s="158">
        <v>4.2841601903299127</v>
      </c>
      <c r="D10" s="158">
        <v>3.9023417837527603</v>
      </c>
      <c r="E10" s="158">
        <v>3.5561485483933404</v>
      </c>
      <c r="F10" s="158">
        <v>3.4780238054744999</v>
      </c>
      <c r="G10" s="158">
        <v>2.7321851987748009</v>
      </c>
      <c r="H10" s="158">
        <v>2.4441833609503449</v>
      </c>
      <c r="I10" s="158">
        <v>1.9930016176721181</v>
      </c>
      <c r="J10" s="158">
        <v>2.4137563028314464</v>
      </c>
      <c r="K10" s="158">
        <v>1.6027032363971487</v>
      </c>
      <c r="L10" s="158">
        <v>1.7595716511680339</v>
      </c>
      <c r="M10" s="158">
        <v>1.4309394782283893</v>
      </c>
      <c r="N10" s="158">
        <v>1.2891448311378142</v>
      </c>
      <c r="O10" s="158">
        <v>1.2555316440052178</v>
      </c>
      <c r="P10" s="158">
        <v>1.3655587008310857</v>
      </c>
      <c r="Q10" s="158">
        <v>1.5084978589042644</v>
      </c>
    </row>
    <row r="11" spans="1:17" x14ac:dyDescent="0.25">
      <c r="A11" s="92" t="s">
        <v>125</v>
      </c>
      <c r="B11" s="91">
        <v>0</v>
      </c>
      <c r="C11" s="91">
        <v>0.68050562310051976</v>
      </c>
      <c r="D11" s="91">
        <v>0.604825105471958</v>
      </c>
      <c r="E11" s="91">
        <v>0.58107032296385697</v>
      </c>
      <c r="F11" s="91">
        <v>0.56830483553228461</v>
      </c>
      <c r="G11" s="91">
        <v>0.44643571949951688</v>
      </c>
      <c r="H11" s="91">
        <v>2.1821155110233172E-2</v>
      </c>
      <c r="I11" s="91">
        <v>0.32565402650894387</v>
      </c>
      <c r="J11" s="91">
        <v>0.39047883145111234</v>
      </c>
      <c r="K11" s="91">
        <v>0.26187974841750117</v>
      </c>
      <c r="L11" s="91">
        <v>0.28751185551126374</v>
      </c>
      <c r="M11" s="91">
        <v>0.23381376043235383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0.64682948797327589</v>
      </c>
      <c r="D12" s="91">
        <v>0.19022841370573801</v>
      </c>
      <c r="E12" s="91">
        <v>0.96697469167408101</v>
      </c>
      <c r="F12" s="91">
        <v>0.94573130204397271</v>
      </c>
      <c r="G12" s="91">
        <v>0.74292564110556603</v>
      </c>
      <c r="H12" s="91">
        <v>0</v>
      </c>
      <c r="I12" s="91">
        <v>0.5419295899844051</v>
      </c>
      <c r="J12" s="91">
        <v>0.55214000107385608</v>
      </c>
      <c r="K12" s="91">
        <v>0.43580110526045612</v>
      </c>
      <c r="L12" s="91">
        <v>0.4784561813750382</v>
      </c>
      <c r="M12" s="91">
        <v>0.38909574274936048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3.0053745046965532</v>
      </c>
      <c r="C14" s="157">
        <v>2.956825079256117</v>
      </c>
      <c r="D14" s="157">
        <v>3.1072882645750641</v>
      </c>
      <c r="E14" s="157">
        <v>2.0081035337554023</v>
      </c>
      <c r="F14" s="157">
        <v>1.9639876678982424</v>
      </c>
      <c r="G14" s="157">
        <v>1.5428238381697179</v>
      </c>
      <c r="H14" s="157">
        <v>2.4223622058401117</v>
      </c>
      <c r="I14" s="157">
        <v>1.1254180011787691</v>
      </c>
      <c r="J14" s="157">
        <v>1.4711374703064777</v>
      </c>
      <c r="K14" s="157">
        <v>0.90502238271919144</v>
      </c>
      <c r="L14" s="157">
        <v>0.99360361428173194</v>
      </c>
      <c r="M14" s="157">
        <v>0.80802997504667506</v>
      </c>
      <c r="N14" s="157">
        <v>1.2891448311378142</v>
      </c>
      <c r="O14" s="157">
        <v>1.2555316440052178</v>
      </c>
      <c r="P14" s="157">
        <v>1.3655587008310857</v>
      </c>
      <c r="Q14" s="157">
        <v>1.5084978589042644</v>
      </c>
    </row>
    <row r="15" spans="1:17" x14ac:dyDescent="0.25">
      <c r="A15" s="156" t="s">
        <v>306</v>
      </c>
      <c r="B15" s="206">
        <v>0.45062604003066908</v>
      </c>
      <c r="C15" s="206">
        <v>0.69319395281813601</v>
      </c>
      <c r="D15" s="206">
        <v>0.62016322781407429</v>
      </c>
      <c r="E15" s="206">
        <v>0.58931728267680572</v>
      </c>
      <c r="F15" s="206">
        <v>0.57943322307917877</v>
      </c>
      <c r="G15" s="206">
        <v>0.45276908340821731</v>
      </c>
      <c r="H15" s="206">
        <v>0.37085195057347764</v>
      </c>
      <c r="I15" s="206">
        <v>0.34382204858375626</v>
      </c>
      <c r="J15" s="206">
        <v>0.41756570402268545</v>
      </c>
      <c r="K15" s="206">
        <v>0.27572623981672767</v>
      </c>
      <c r="L15" s="206">
        <v>0.30435568846982614</v>
      </c>
      <c r="M15" s="206">
        <v>0.2487341924849264</v>
      </c>
      <c r="N15" s="206">
        <v>0.20702428979788978</v>
      </c>
      <c r="O15" s="206">
        <v>0.20151735625644143</v>
      </c>
      <c r="P15" s="206">
        <v>0.22344386734873656</v>
      </c>
      <c r="Q15" s="206">
        <v>0.24458095702765578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9.9613750810889926E-2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1.1696768669553102E-3</v>
      </c>
      <c r="I18" s="87">
        <v>0</v>
      </c>
      <c r="J18" s="87">
        <v>6.1736803390851908E-17</v>
      </c>
      <c r="K18" s="87">
        <v>0</v>
      </c>
      <c r="L18" s="87">
        <v>6.1736803390851933E-17</v>
      </c>
      <c r="M18" s="87">
        <v>0</v>
      </c>
      <c r="N18" s="87">
        <v>1.6150443959866249E-2</v>
      </c>
      <c r="O18" s="87">
        <v>1.4076029788716355E-2</v>
      </c>
      <c r="P18" s="87">
        <v>9.3442738802113873E-2</v>
      </c>
      <c r="Q18" s="87">
        <v>9.2589423808005819E-2</v>
      </c>
    </row>
    <row r="19" spans="1:17" x14ac:dyDescent="0.25">
      <c r="A19" s="88" t="s">
        <v>125</v>
      </c>
      <c r="B19" s="87">
        <v>0</v>
      </c>
      <c r="C19" s="87">
        <v>0.20302777915713172</v>
      </c>
      <c r="D19" s="87">
        <v>0.22090912507004531</v>
      </c>
      <c r="E19" s="87">
        <v>0.11634164823532848</v>
      </c>
      <c r="F19" s="87">
        <v>0.12228333821370803</v>
      </c>
      <c r="G19" s="87">
        <v>6.9458723690070848E-2</v>
      </c>
      <c r="H19" s="87">
        <v>0.102181247401221</v>
      </c>
      <c r="I19" s="87">
        <v>7.7268902460589803E-2</v>
      </c>
      <c r="J19" s="87">
        <v>0.16427311740628076</v>
      </c>
      <c r="K19" s="87">
        <v>7.2706631361396754E-2</v>
      </c>
      <c r="L19" s="87">
        <v>8.3470663956803456E-2</v>
      </c>
      <c r="M19" s="87">
        <v>6.8824730351886604E-2</v>
      </c>
      <c r="N19" s="87">
        <v>0.10430247419229292</v>
      </c>
      <c r="O19" s="87">
        <v>0.1042942367779012</v>
      </c>
      <c r="P19" s="87">
        <v>0</v>
      </c>
      <c r="Q19" s="87">
        <v>4.3247353724918898E-2</v>
      </c>
    </row>
    <row r="20" spans="1:17" x14ac:dyDescent="0.25">
      <c r="A20" s="88" t="s">
        <v>29</v>
      </c>
      <c r="B20" s="87">
        <v>0.25777670800424873</v>
      </c>
      <c r="C20" s="87">
        <v>0.43193810894195822</v>
      </c>
      <c r="D20" s="87">
        <v>0.34637633826396469</v>
      </c>
      <c r="E20" s="87">
        <v>0.40358292221227188</v>
      </c>
      <c r="F20" s="87">
        <v>0.37406337530794281</v>
      </c>
      <c r="G20" s="87">
        <v>0.31700936079696995</v>
      </c>
      <c r="H20" s="87">
        <v>0.17194583302336422</v>
      </c>
      <c r="I20" s="87">
        <v>0.14369592134573753</v>
      </c>
      <c r="J20" s="87">
        <v>0.11677600258342676</v>
      </c>
      <c r="K20" s="87">
        <v>0.1162977948527071</v>
      </c>
      <c r="L20" s="87">
        <v>0.11692255474266779</v>
      </c>
      <c r="M20" s="87">
        <v>8.7691353422270149E-2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9.3235581215530453E-2</v>
      </c>
      <c r="C22" s="87">
        <v>5.822806471904602E-2</v>
      </c>
      <c r="D22" s="87">
        <v>5.2877764480064267E-2</v>
      </c>
      <c r="E22" s="87">
        <v>6.93927122292054E-2</v>
      </c>
      <c r="F22" s="87">
        <v>8.3086509557527888E-2</v>
      </c>
      <c r="G22" s="87">
        <v>6.6300998921176552E-2</v>
      </c>
      <c r="H22" s="87">
        <v>9.5555193281937123E-2</v>
      </c>
      <c r="I22" s="87">
        <v>0.12285722477742893</v>
      </c>
      <c r="J22" s="87">
        <v>0.13651658403297787</v>
      </c>
      <c r="K22" s="87">
        <v>8.6721813602623807E-2</v>
      </c>
      <c r="L22" s="87">
        <v>0.10396246977035482</v>
      </c>
      <c r="M22" s="87">
        <v>9.2218108710769645E-2</v>
      </c>
      <c r="N22" s="87">
        <v>8.6571371645730616E-2</v>
      </c>
      <c r="O22" s="87">
        <v>8.3147089689823872E-2</v>
      </c>
      <c r="P22" s="87">
        <v>0.13000112854662269</v>
      </c>
      <c r="Q22" s="87">
        <v>0.10874417949473106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305</v>
      </c>
      <c r="B26" s="204">
        <v>4.4845956868436785</v>
      </c>
      <c r="C26" s="204">
        <v>6.8986128958343329</v>
      </c>
      <c r="D26" s="204">
        <v>6.1718167383419891</v>
      </c>
      <c r="E26" s="204">
        <v>5.8648402651009031</v>
      </c>
      <c r="F26" s="204">
        <v>5.7664748642975958</v>
      </c>
      <c r="G26" s="204">
        <v>4.5059230896875464</v>
      </c>
      <c r="H26" s="204">
        <v>3.6906900850341278</v>
      </c>
      <c r="I26" s="204">
        <v>3.4216905796556523</v>
      </c>
      <c r="J26" s="204">
        <v>4.1555817659949952</v>
      </c>
      <c r="K26" s="204">
        <v>2.7440063289453187</v>
      </c>
      <c r="L26" s="204">
        <v>3.0289243996756738</v>
      </c>
      <c r="M26" s="204">
        <v>2.475383550210565</v>
      </c>
      <c r="N26" s="204">
        <v>2.0602898071232301</v>
      </c>
      <c r="O26" s="204">
        <v>2.0054852281290088</v>
      </c>
      <c r="P26" s="204">
        <v>1.6032386880539962</v>
      </c>
      <c r="Q26" s="204">
        <v>1.9313499267203069</v>
      </c>
    </row>
    <row r="27" spans="1:17" x14ac:dyDescent="0.25">
      <c r="A27" s="88" t="s">
        <v>33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31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88" t="s">
        <v>30</v>
      </c>
      <c r="B29" s="87">
        <v>0.99134838547376036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1.1640534204795636E-2</v>
      </c>
      <c r="I29" s="87">
        <v>0</v>
      </c>
      <c r="J29" s="87">
        <v>6.1439991836088193E-16</v>
      </c>
      <c r="K29" s="87">
        <v>0</v>
      </c>
      <c r="L29" s="87">
        <v>6.1439991836088213E-16</v>
      </c>
      <c r="M29" s="87">
        <v>0</v>
      </c>
      <c r="N29" s="87">
        <v>0.16072797594674584</v>
      </c>
      <c r="O29" s="87">
        <v>0.14008356568578295</v>
      </c>
      <c r="P29" s="87">
        <v>0.6704637533482094</v>
      </c>
      <c r="Q29" s="87">
        <v>0.73113859337154885</v>
      </c>
    </row>
    <row r="30" spans="1:17" x14ac:dyDescent="0.25">
      <c r="A30" s="88" t="s">
        <v>125</v>
      </c>
      <c r="B30" s="87">
        <v>0</v>
      </c>
      <c r="C30" s="87">
        <v>2.0205168406503007</v>
      </c>
      <c r="D30" s="87">
        <v>2.1984706196874702</v>
      </c>
      <c r="E30" s="87">
        <v>1.1578231338804323</v>
      </c>
      <c r="F30" s="87">
        <v>1.2169543754921903</v>
      </c>
      <c r="G30" s="87">
        <v>0.69124787518483943</v>
      </c>
      <c r="H30" s="87">
        <v>1.0168999140409973</v>
      </c>
      <c r="I30" s="87">
        <v>0.76897417352606201</v>
      </c>
      <c r="J30" s="87">
        <v>1.6348334280336594</v>
      </c>
      <c r="K30" s="87">
        <v>0.72357080249082362</v>
      </c>
      <c r="L30" s="87">
        <v>0.83069362687780368</v>
      </c>
      <c r="M30" s="87">
        <v>0.68493842225194845</v>
      </c>
      <c r="N30" s="87">
        <v>1.0380101998944535</v>
      </c>
      <c r="O30" s="87">
        <v>1.0379282217800745</v>
      </c>
      <c r="P30" s="87">
        <v>0</v>
      </c>
      <c r="Q30" s="87">
        <v>0.34150562849430954</v>
      </c>
    </row>
    <row r="31" spans="1:17" x14ac:dyDescent="0.25">
      <c r="A31" s="88" t="s">
        <v>29</v>
      </c>
      <c r="B31" s="87">
        <v>2.5653739690807447</v>
      </c>
      <c r="C31" s="87">
        <v>4.2986148341819881</v>
      </c>
      <c r="D31" s="87">
        <v>3.4471106740692647</v>
      </c>
      <c r="E31" s="87">
        <v>4.0164261970163588</v>
      </c>
      <c r="F31" s="87">
        <v>3.7226499369588537</v>
      </c>
      <c r="G31" s="87">
        <v>3.1548527733159983</v>
      </c>
      <c r="H31" s="87">
        <v>1.7111917036459803</v>
      </c>
      <c r="I31" s="87">
        <v>1.4300507557003692</v>
      </c>
      <c r="J31" s="87">
        <v>1.1621457949408338</v>
      </c>
      <c r="K31" s="87">
        <v>1.1573867083899216</v>
      </c>
      <c r="L31" s="87">
        <v>1.1636042707563572</v>
      </c>
      <c r="M31" s="87">
        <v>0.87269760376970751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88" t="s">
        <v>28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26</v>
      </c>
      <c r="B33" s="87">
        <v>0.92787333228917324</v>
      </c>
      <c r="C33" s="87">
        <v>0.57948122100204436</v>
      </c>
      <c r="D33" s="87">
        <v>0.52623544458525495</v>
      </c>
      <c r="E33" s="87">
        <v>0.69059093420411144</v>
      </c>
      <c r="F33" s="87">
        <v>0.82687055184655178</v>
      </c>
      <c r="G33" s="87">
        <v>0.65982244118670896</v>
      </c>
      <c r="H33" s="87">
        <v>0.95095793314235488</v>
      </c>
      <c r="I33" s="87">
        <v>1.2226656504292206</v>
      </c>
      <c r="J33" s="87">
        <v>1.3586025430205009</v>
      </c>
      <c r="K33" s="87">
        <v>0.86304881806457356</v>
      </c>
      <c r="L33" s="87">
        <v>1.034626502041512</v>
      </c>
      <c r="M33" s="87">
        <v>0.91774752418890926</v>
      </c>
      <c r="N33" s="87">
        <v>0.86155163128203049</v>
      </c>
      <c r="O33" s="87">
        <v>0.82747344066315109</v>
      </c>
      <c r="P33" s="87">
        <v>0.93277493470578687</v>
      </c>
      <c r="Q33" s="87">
        <v>0.85870570485444842</v>
      </c>
    </row>
    <row r="34" spans="1:17" x14ac:dyDescent="0.25">
      <c r="A34" s="88" t="s">
        <v>25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88" t="s">
        <v>86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22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6" t="s">
        <v>304</v>
      </c>
      <c r="B37" s="204">
        <v>5.4579254494439553</v>
      </c>
      <c r="C37" s="204">
        <v>7.4578948933360723</v>
      </c>
      <c r="D37" s="204">
        <v>6.1782839040331874</v>
      </c>
      <c r="E37" s="204">
        <v>5.4543342686606371</v>
      </c>
      <c r="F37" s="204">
        <v>5.7381185806517241</v>
      </c>
      <c r="G37" s="204">
        <v>4.4008341950117522</v>
      </c>
      <c r="H37" s="204">
        <v>4.1331613464162187</v>
      </c>
      <c r="I37" s="204">
        <v>3.8777624334904202</v>
      </c>
      <c r="J37" s="204">
        <v>5.2997529737376423</v>
      </c>
      <c r="K37" s="204">
        <v>3.3344355526925291</v>
      </c>
      <c r="L37" s="204">
        <v>3.6584463497096791</v>
      </c>
      <c r="M37" s="204">
        <v>3.0175638658738007</v>
      </c>
      <c r="N37" s="204">
        <v>2.7653955310970177</v>
      </c>
      <c r="O37" s="204">
        <v>2.6560301270710158</v>
      </c>
      <c r="P37" s="204">
        <v>4.0415324068939746</v>
      </c>
      <c r="Q37" s="204">
        <v>4.3425695501225015</v>
      </c>
    </row>
    <row r="38" spans="1:17" x14ac:dyDescent="0.25">
      <c r="A38" s="156" t="s">
        <v>303</v>
      </c>
      <c r="B38" s="204">
        <v>3.9785599809023675</v>
      </c>
      <c r="C38" s="204">
        <v>7.0392783468139122</v>
      </c>
      <c r="D38" s="204">
        <v>6.6066005929742326</v>
      </c>
      <c r="E38" s="204">
        <v>6.733078970346341</v>
      </c>
      <c r="F38" s="204">
        <v>6.2715644523270218</v>
      </c>
      <c r="G38" s="204">
        <v>5.0062215386882745</v>
      </c>
      <c r="H38" s="204">
        <v>3.4965012392224106</v>
      </c>
      <c r="I38" s="204">
        <v>3.1532240522276398</v>
      </c>
      <c r="J38" s="204">
        <v>3.2858349794012165</v>
      </c>
      <c r="K38" s="204">
        <v>2.4049802324687786</v>
      </c>
      <c r="L38" s="204">
        <v>2.6309710856496373</v>
      </c>
      <c r="M38" s="204">
        <v>2.1020103003105555</v>
      </c>
      <c r="N38" s="204">
        <v>1.4010012287941616</v>
      </c>
      <c r="O38" s="204">
        <v>1.3928350044345819</v>
      </c>
      <c r="P38" s="204">
        <v>1.1138145770716983</v>
      </c>
      <c r="Q38" s="204">
        <v>1.1842685655062499</v>
      </c>
    </row>
    <row r="39" spans="1:17" x14ac:dyDescent="0.25">
      <c r="A39" s="152" t="s">
        <v>310</v>
      </c>
      <c r="B39" s="264">
        <v>2.3157618305568946</v>
      </c>
      <c r="C39" s="264">
        <v>4.6595796977496864</v>
      </c>
      <c r="D39" s="264">
        <v>4.5714268792321988</v>
      </c>
      <c r="E39" s="264">
        <v>4.8782740756890366</v>
      </c>
      <c r="F39" s="264">
        <v>4.3765873430939033</v>
      </c>
      <c r="G39" s="264">
        <v>3.5412392516504116</v>
      </c>
      <c r="H39" s="264">
        <v>2.1961736126555076</v>
      </c>
      <c r="I39" s="264">
        <v>1.9389628015110436</v>
      </c>
      <c r="J39" s="264">
        <v>1.6990134600682165</v>
      </c>
      <c r="K39" s="264">
        <v>1.3885313319749646</v>
      </c>
      <c r="L39" s="264">
        <v>1.5132007510367886</v>
      </c>
      <c r="M39" s="264">
        <v>1.1832518657735478</v>
      </c>
      <c r="N39" s="264">
        <v>0.58809099467624126</v>
      </c>
      <c r="O39" s="264">
        <v>0.60834959046013681</v>
      </c>
      <c r="P39" s="264">
        <v>3.5691277365132154E-2</v>
      </c>
      <c r="Q39" s="264">
        <v>1.9597062982833466E-2</v>
      </c>
    </row>
    <row r="40" spans="1:17" x14ac:dyDescent="0.25">
      <c r="A40" s="154" t="s">
        <v>33</v>
      </c>
      <c r="B40" s="83">
        <v>0</v>
      </c>
      <c r="C40" s="83">
        <v>0</v>
      </c>
      <c r="D40" s="83">
        <v>0</v>
      </c>
      <c r="E40" s="83">
        <v>0</v>
      </c>
      <c r="F40" s="83">
        <v>0</v>
      </c>
      <c r="G40" s="83">
        <v>0</v>
      </c>
      <c r="H40" s="83">
        <v>0</v>
      </c>
      <c r="I40" s="83">
        <v>0</v>
      </c>
      <c r="J40" s="83">
        <v>0</v>
      </c>
      <c r="K40" s="83">
        <v>0</v>
      </c>
      <c r="L40" s="83">
        <v>0</v>
      </c>
      <c r="M40" s="83">
        <v>0</v>
      </c>
      <c r="N40" s="83">
        <v>0</v>
      </c>
      <c r="O40" s="83">
        <v>0</v>
      </c>
      <c r="P40" s="83">
        <v>0</v>
      </c>
      <c r="Q40" s="83">
        <v>0</v>
      </c>
    </row>
    <row r="41" spans="1:17" x14ac:dyDescent="0.25">
      <c r="A41" s="154" t="s">
        <v>30</v>
      </c>
      <c r="B41" s="208">
        <v>2.3157618305568946</v>
      </c>
      <c r="C41" s="208">
        <v>3.6853407617473022</v>
      </c>
      <c r="D41" s="208">
        <v>4.4097451637153959</v>
      </c>
      <c r="E41" s="208">
        <v>3.3065961101739179</v>
      </c>
      <c r="F41" s="208">
        <v>3.3122915184682546</v>
      </c>
      <c r="G41" s="208">
        <v>2.9412483093968445</v>
      </c>
      <c r="H41" s="208">
        <v>2.1961736126555076</v>
      </c>
      <c r="I41" s="208">
        <v>1.8262249730813376</v>
      </c>
      <c r="J41" s="208">
        <v>1.4996804382550095</v>
      </c>
      <c r="K41" s="208">
        <v>0.37314245684929431</v>
      </c>
      <c r="L41" s="208">
        <v>0.74581700245136384</v>
      </c>
      <c r="M41" s="208">
        <v>0.74580546186980834</v>
      </c>
      <c r="N41" s="208">
        <v>0.58809099467624126</v>
      </c>
      <c r="O41" s="208">
        <v>0.60834959046013681</v>
      </c>
      <c r="P41" s="208">
        <v>3.5691277365132154E-2</v>
      </c>
      <c r="Q41" s="208">
        <v>1.9597062982833466E-2</v>
      </c>
    </row>
    <row r="42" spans="1:17" x14ac:dyDescent="0.25">
      <c r="A42" s="154" t="s">
        <v>125</v>
      </c>
      <c r="B42" s="208">
        <v>0</v>
      </c>
      <c r="C42" s="208">
        <v>0.97423893600238387</v>
      </c>
      <c r="D42" s="208">
        <v>0.16168171551680277</v>
      </c>
      <c r="E42" s="208">
        <v>1.2234751757364957</v>
      </c>
      <c r="F42" s="208">
        <v>0.8410226756380127</v>
      </c>
      <c r="G42" s="208">
        <v>0.40920540297912666</v>
      </c>
      <c r="H42" s="208">
        <v>0</v>
      </c>
      <c r="I42" s="208">
        <v>5.8907591906094597E-2</v>
      </c>
      <c r="J42" s="208">
        <v>0.199333021813207</v>
      </c>
      <c r="K42" s="208">
        <v>0.50571776186982031</v>
      </c>
      <c r="L42" s="208">
        <v>0.38408471670762395</v>
      </c>
      <c r="M42" s="208">
        <v>0.21499698851149693</v>
      </c>
      <c r="N42" s="208">
        <v>0</v>
      </c>
      <c r="O42" s="208">
        <v>0</v>
      </c>
      <c r="P42" s="208">
        <v>0</v>
      </c>
      <c r="Q42" s="208">
        <v>0</v>
      </c>
    </row>
    <row r="43" spans="1:17" x14ac:dyDescent="0.25">
      <c r="A43" s="154" t="s">
        <v>29</v>
      </c>
      <c r="B43" s="208">
        <v>0</v>
      </c>
      <c r="C43" s="208">
        <v>0</v>
      </c>
      <c r="D43" s="208">
        <v>0</v>
      </c>
      <c r="E43" s="208">
        <v>0</v>
      </c>
      <c r="F43" s="208">
        <v>0</v>
      </c>
      <c r="G43" s="208">
        <v>0</v>
      </c>
      <c r="H43" s="208">
        <v>0</v>
      </c>
      <c r="I43" s="208">
        <v>0</v>
      </c>
      <c r="J43" s="208">
        <v>0</v>
      </c>
      <c r="K43" s="208">
        <v>0</v>
      </c>
      <c r="L43" s="208">
        <v>0</v>
      </c>
      <c r="M43" s="208">
        <v>0</v>
      </c>
      <c r="N43" s="208">
        <v>0</v>
      </c>
      <c r="O43" s="208">
        <v>0</v>
      </c>
      <c r="P43" s="208">
        <v>0</v>
      </c>
      <c r="Q43" s="208">
        <v>0</v>
      </c>
    </row>
    <row r="44" spans="1:17" x14ac:dyDescent="0.25">
      <c r="A44" s="154" t="s">
        <v>26</v>
      </c>
      <c r="B44" s="208">
        <v>0</v>
      </c>
      <c r="C44" s="208">
        <v>0</v>
      </c>
      <c r="D44" s="208">
        <v>0</v>
      </c>
      <c r="E44" s="208">
        <v>0.34820278977862346</v>
      </c>
      <c r="F44" s="208">
        <v>0.22327314898763592</v>
      </c>
      <c r="G44" s="208">
        <v>0.19078553927444053</v>
      </c>
      <c r="H44" s="208">
        <v>0</v>
      </c>
      <c r="I44" s="208">
        <v>5.3830236523611373E-2</v>
      </c>
      <c r="J44" s="208">
        <v>0</v>
      </c>
      <c r="K44" s="208">
        <v>0.50967111325585002</v>
      </c>
      <c r="L44" s="208">
        <v>0.38329903187780079</v>
      </c>
      <c r="M44" s="208">
        <v>0.22244941539224253</v>
      </c>
      <c r="N44" s="208">
        <v>0</v>
      </c>
      <c r="O44" s="208">
        <v>0</v>
      </c>
      <c r="P44" s="208">
        <v>0</v>
      </c>
      <c r="Q44" s="208">
        <v>0</v>
      </c>
    </row>
    <row r="45" spans="1:17" x14ac:dyDescent="0.25">
      <c r="A45" s="152" t="s">
        <v>309</v>
      </c>
      <c r="B45" s="264">
        <v>0.62607146308174044</v>
      </c>
      <c r="C45" s="264">
        <v>0.96308005682656184</v>
      </c>
      <c r="D45" s="264">
        <v>0.86161576317388855</v>
      </c>
      <c r="E45" s="264">
        <v>0.81876034806979359</v>
      </c>
      <c r="F45" s="264">
        <v>0.80502805764766838</v>
      </c>
      <c r="G45" s="264">
        <v>0.62904887269335075</v>
      </c>
      <c r="H45" s="264">
        <v>0.51523836320345029</v>
      </c>
      <c r="I45" s="264">
        <v>0.47768471831309034</v>
      </c>
      <c r="J45" s="264">
        <v>0.58013951264877484</v>
      </c>
      <c r="K45" s="264">
        <v>0.38307668673638323</v>
      </c>
      <c r="L45" s="264">
        <v>0.42285264110477488</v>
      </c>
      <c r="M45" s="264">
        <v>0.34557563472562447</v>
      </c>
      <c r="N45" s="264">
        <v>0.28762652064759031</v>
      </c>
      <c r="O45" s="264">
        <v>0.27997553372470002</v>
      </c>
      <c r="P45" s="264">
        <v>0.31043884844769509</v>
      </c>
      <c r="Q45" s="264">
        <v>0.33980539073555366</v>
      </c>
    </row>
    <row r="46" spans="1:17" x14ac:dyDescent="0.25">
      <c r="A46" s="150" t="s">
        <v>33</v>
      </c>
      <c r="B46" s="87">
        <v>0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0.138397076895488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1.625075433673868E-3</v>
      </c>
      <c r="I48" s="87">
        <v>0</v>
      </c>
      <c r="J48" s="87">
        <v>8.5773229665710882E-17</v>
      </c>
      <c r="K48" s="87">
        <v>0</v>
      </c>
      <c r="L48" s="87">
        <v>8.5773229665710919E-17</v>
      </c>
      <c r="M48" s="87">
        <v>0</v>
      </c>
      <c r="N48" s="87">
        <v>2.2438410524800018E-2</v>
      </c>
      <c r="O48" s="87">
        <v>1.9556350013869673E-2</v>
      </c>
      <c r="P48" s="87">
        <v>0.12982346113913612</v>
      </c>
      <c r="Q48" s="87">
        <v>0.1286379189836174</v>
      </c>
    </row>
    <row r="49" spans="1:17" x14ac:dyDescent="0.25">
      <c r="A49" s="150" t="s">
        <v>125</v>
      </c>
      <c r="B49" s="87">
        <v>0</v>
      </c>
      <c r="C49" s="87">
        <v>0.28207402025522316</v>
      </c>
      <c r="D49" s="87">
        <v>0.30691723703161394</v>
      </c>
      <c r="E49" s="87">
        <v>0.16163776492604823</v>
      </c>
      <c r="F49" s="87">
        <v>0.16989277508411418</v>
      </c>
      <c r="G49" s="87">
        <v>9.6501579805448837E-2</v>
      </c>
      <c r="H49" s="87">
        <v>0.1419641950910023</v>
      </c>
      <c r="I49" s="87">
        <v>0.10735255071129342</v>
      </c>
      <c r="J49" s="87">
        <v>0.22823073196690785</v>
      </c>
      <c r="K49" s="87">
        <v>0.10101401834007731</v>
      </c>
      <c r="L49" s="87">
        <v>0.11596888787049142</v>
      </c>
      <c r="M49" s="87">
        <v>9.5620749357226059E-2</v>
      </c>
      <c r="N49" s="87">
        <v>0.14491129411023387</v>
      </c>
      <c r="O49" s="87">
        <v>0.14489984956504093</v>
      </c>
      <c r="P49" s="87">
        <v>0</v>
      </c>
      <c r="Q49" s="87">
        <v>6.0085151801548733E-2</v>
      </c>
    </row>
    <row r="50" spans="1:17" x14ac:dyDescent="0.25">
      <c r="A50" s="150" t="s">
        <v>29</v>
      </c>
      <c r="B50" s="87">
        <v>0.35813873676192975</v>
      </c>
      <c r="C50" s="87">
        <v>0.60010762761878389</v>
      </c>
      <c r="D50" s="87">
        <v>0.48123348765876295</v>
      </c>
      <c r="E50" s="87">
        <v>0.56071271550806234</v>
      </c>
      <c r="F50" s="87">
        <v>0.51970011464139809</v>
      </c>
      <c r="G50" s="87">
        <v>0.44043285716746106</v>
      </c>
      <c r="H50" s="87">
        <v>0.23889072021763261</v>
      </c>
      <c r="I50" s="87">
        <v>0.19964207063950801</v>
      </c>
      <c r="J50" s="87">
        <v>0.16224122952430201</v>
      </c>
      <c r="K50" s="87">
        <v>0.16157683779583401</v>
      </c>
      <c r="L50" s="87">
        <v>0.16244483987213623</v>
      </c>
      <c r="M50" s="87">
        <v>0.12183284821481276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0.12953564942432275</v>
      </c>
      <c r="C52" s="87">
        <v>8.0898408952554846E-2</v>
      </c>
      <c r="D52" s="87">
        <v>7.3465038483511547E-2</v>
      </c>
      <c r="E52" s="87">
        <v>9.6409867635683016E-2</v>
      </c>
      <c r="F52" s="87">
        <v>0.11543516792215609</v>
      </c>
      <c r="G52" s="87">
        <v>9.2114435720440896E-2</v>
      </c>
      <c r="H52" s="87">
        <v>0.13275837246114158</v>
      </c>
      <c r="I52" s="87">
        <v>0.1706900969622889</v>
      </c>
      <c r="J52" s="87">
        <v>0.18966755115756492</v>
      </c>
      <c r="K52" s="87">
        <v>0.12048583060047191</v>
      </c>
      <c r="L52" s="87">
        <v>0.14443891336214715</v>
      </c>
      <c r="M52" s="87">
        <v>0.12812203715358564</v>
      </c>
      <c r="N52" s="87">
        <v>0.12027681601255641</v>
      </c>
      <c r="O52" s="87">
        <v>0.1155193341457894</v>
      </c>
      <c r="P52" s="87">
        <v>0.18061538730855894</v>
      </c>
      <c r="Q52" s="87">
        <v>0.15108231995038751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0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</row>
    <row r="56" spans="1:17" x14ac:dyDescent="0.25">
      <c r="A56" s="152" t="s">
        <v>308</v>
      </c>
      <c r="B56" s="264">
        <v>1.0367266872637324</v>
      </c>
      <c r="C56" s="264">
        <v>1.4166185922376637</v>
      </c>
      <c r="D56" s="264">
        <v>1.1735579505681446</v>
      </c>
      <c r="E56" s="264">
        <v>1.0360445465875103</v>
      </c>
      <c r="F56" s="264">
        <v>1.0899490515854506</v>
      </c>
      <c r="G56" s="264">
        <v>0.83593341434451207</v>
      </c>
      <c r="H56" s="264">
        <v>0.78508926336345242</v>
      </c>
      <c r="I56" s="264">
        <v>0.73657653240350562</v>
      </c>
      <c r="J56" s="264">
        <v>1.0066820066842253</v>
      </c>
      <c r="K56" s="264">
        <v>0.63337221375743091</v>
      </c>
      <c r="L56" s="264">
        <v>0.69491769350807386</v>
      </c>
      <c r="M56" s="264">
        <v>0.57318279981138309</v>
      </c>
      <c r="N56" s="264">
        <v>0.52528371347032998</v>
      </c>
      <c r="O56" s="264">
        <v>0.50450988024974486</v>
      </c>
      <c r="P56" s="264">
        <v>0.76768445125887108</v>
      </c>
      <c r="Q56" s="264">
        <v>0.82486611178786284</v>
      </c>
    </row>
    <row r="57" spans="1:17" x14ac:dyDescent="0.25">
      <c r="A57" s="152" t="s">
        <v>307</v>
      </c>
      <c r="B57" s="264">
        <v>0</v>
      </c>
      <c r="C57" s="264">
        <v>0</v>
      </c>
      <c r="D57" s="264">
        <v>0</v>
      </c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>
        <v>0</v>
      </c>
      <c r="K57" s="264">
        <v>0</v>
      </c>
      <c r="L57" s="264">
        <v>0</v>
      </c>
      <c r="M57" s="264">
        <v>0</v>
      </c>
      <c r="N57" s="264">
        <v>0</v>
      </c>
      <c r="O57" s="264">
        <v>0</v>
      </c>
      <c r="P57" s="264">
        <v>0</v>
      </c>
      <c r="Q57" s="264">
        <v>0</v>
      </c>
    </row>
    <row r="58" spans="1:17" x14ac:dyDescent="0.25">
      <c r="A58" s="243" t="s">
        <v>302</v>
      </c>
      <c r="B58" s="242">
        <v>1.3708374500558624</v>
      </c>
      <c r="C58" s="242">
        <v>1.8731588976553388</v>
      </c>
      <c r="D58" s="242">
        <v>1.551765965141368</v>
      </c>
      <c r="E58" s="242">
        <v>1.3699354727105699</v>
      </c>
      <c r="F58" s="242">
        <v>1.4412120348804236</v>
      </c>
      <c r="G58" s="242">
        <v>1.1053335890879876</v>
      </c>
      <c r="H58" s="242">
        <v>1.0381036555506447</v>
      </c>
      <c r="I58" s="242">
        <v>0.97395649967882691</v>
      </c>
      <c r="J58" s="242">
        <v>1.3311101296161238</v>
      </c>
      <c r="K58" s="242">
        <v>0.83749204212643091</v>
      </c>
      <c r="L58" s="242">
        <v>0.91887207175267094</v>
      </c>
      <c r="M58" s="242">
        <v>0.75790510397986099</v>
      </c>
      <c r="N58" s="242">
        <v>0.69456935485095794</v>
      </c>
      <c r="O58" s="242">
        <v>0.66710064114864687</v>
      </c>
      <c r="P58" s="242">
        <v>1.015089713170982</v>
      </c>
      <c r="Q58" s="242">
        <v>1.0906995751264137</v>
      </c>
    </row>
    <row r="60" spans="1:17" ht="12.75" x14ac:dyDescent="0.25">
      <c r="A60" s="98" t="s">
        <v>90</v>
      </c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</row>
    <row r="62" spans="1:17" x14ac:dyDescent="0.25">
      <c r="A62" s="78" t="s">
        <v>5</v>
      </c>
      <c r="B62" s="77">
        <f t="shared" ref="B62:Q62" si="0">SUM(B$63:B$70,B$72:B$76)</f>
        <v>1</v>
      </c>
      <c r="C62" s="77">
        <f t="shared" si="0"/>
        <v>1</v>
      </c>
      <c r="D62" s="77">
        <f t="shared" si="0"/>
        <v>1.0000000000000002</v>
      </c>
      <c r="E62" s="77">
        <f t="shared" si="0"/>
        <v>0.99999999999999989</v>
      </c>
      <c r="F62" s="77">
        <f t="shared" si="0"/>
        <v>1.0000000000000002</v>
      </c>
      <c r="G62" s="77">
        <f t="shared" si="0"/>
        <v>1</v>
      </c>
      <c r="H62" s="77">
        <f t="shared" si="0"/>
        <v>0.99999999999999978</v>
      </c>
      <c r="I62" s="77">
        <f t="shared" si="0"/>
        <v>0.99999999999999989</v>
      </c>
      <c r="J62" s="77">
        <f t="shared" si="0"/>
        <v>1</v>
      </c>
      <c r="K62" s="77">
        <f t="shared" si="0"/>
        <v>0.99999999999999989</v>
      </c>
      <c r="L62" s="77">
        <f t="shared" si="0"/>
        <v>0.99999999999999978</v>
      </c>
      <c r="M62" s="77">
        <f t="shared" si="0"/>
        <v>0.99999999999999989</v>
      </c>
      <c r="N62" s="77">
        <f t="shared" si="0"/>
        <v>1</v>
      </c>
      <c r="O62" s="77">
        <f t="shared" si="0"/>
        <v>1</v>
      </c>
      <c r="P62" s="77">
        <f t="shared" si="0"/>
        <v>1.0000000000000002</v>
      </c>
      <c r="Q62" s="77">
        <f t="shared" si="0"/>
        <v>1.0000000000000002</v>
      </c>
    </row>
    <row r="63" spans="1:17" x14ac:dyDescent="0.25">
      <c r="A63" s="132" t="s">
        <v>83</v>
      </c>
      <c r="B63" s="203">
        <f t="shared" ref="B63:Q63" si="1">IF(B$6=0,0,B$6/B$5)</f>
        <v>4.1863680159085301E-2</v>
      </c>
      <c r="C63" s="203">
        <f t="shared" si="1"/>
        <v>4.3266302296299186E-2</v>
      </c>
      <c r="D63" s="203">
        <f t="shared" si="1"/>
        <v>4.337683766332838E-2</v>
      </c>
      <c r="E63" s="203">
        <f t="shared" si="1"/>
        <v>4.4138579798991079E-2</v>
      </c>
      <c r="F63" s="203">
        <f t="shared" si="1"/>
        <v>4.377046189665388E-2</v>
      </c>
      <c r="G63" s="203">
        <f t="shared" si="1"/>
        <v>4.3937266014197528E-2</v>
      </c>
      <c r="H63" s="203">
        <f t="shared" si="1"/>
        <v>4.2164694050305894E-2</v>
      </c>
      <c r="I63" s="203">
        <f t="shared" si="1"/>
        <v>4.2595345819932982E-2</v>
      </c>
      <c r="J63" s="203">
        <f t="shared" si="1"/>
        <v>4.1718155631160991E-2</v>
      </c>
      <c r="K63" s="203">
        <f t="shared" si="1"/>
        <v>4.216204301928287E-2</v>
      </c>
      <c r="L63" s="203">
        <f t="shared" si="1"/>
        <v>4.2145276688198979E-2</v>
      </c>
      <c r="M63" s="203">
        <f t="shared" si="1"/>
        <v>4.2039998912896746E-2</v>
      </c>
      <c r="N63" s="203">
        <f t="shared" si="1"/>
        <v>4.0230999893883644E-2</v>
      </c>
      <c r="O63" s="203">
        <f t="shared" si="1"/>
        <v>4.0314599449774315E-2</v>
      </c>
      <c r="P63" s="203">
        <f t="shared" si="1"/>
        <v>3.8544585735607588E-2</v>
      </c>
      <c r="Q63" s="203">
        <f t="shared" si="1"/>
        <v>3.8678577000490572E-2</v>
      </c>
    </row>
    <row r="64" spans="1:17" x14ac:dyDescent="0.25">
      <c r="A64" s="76" t="s">
        <v>82</v>
      </c>
      <c r="B64" s="202">
        <f t="shared" ref="B64:Q64" si="2">IF(B$7=0,0,B$7/B$5)</f>
        <v>8.735456334822032E-3</v>
      </c>
      <c r="C64" s="202">
        <f t="shared" si="2"/>
        <v>9.028133528688552E-3</v>
      </c>
      <c r="D64" s="202">
        <f t="shared" si="2"/>
        <v>9.0511983158374099E-3</v>
      </c>
      <c r="E64" s="202">
        <f t="shared" si="2"/>
        <v>9.2101467202583606E-3</v>
      </c>
      <c r="F64" s="202">
        <f t="shared" si="2"/>
        <v>9.1333336486480021E-3</v>
      </c>
      <c r="G64" s="202">
        <f t="shared" si="2"/>
        <v>9.1681397163356475E-3</v>
      </c>
      <c r="H64" s="202">
        <f t="shared" si="2"/>
        <v>8.7982671936127563E-3</v>
      </c>
      <c r="I64" s="202">
        <f t="shared" si="2"/>
        <v>8.8881288520908357E-3</v>
      </c>
      <c r="J64" s="202">
        <f t="shared" si="2"/>
        <v>8.7050905582228989E-3</v>
      </c>
      <c r="K64" s="202">
        <f t="shared" si="2"/>
        <v>8.7977140180281934E-3</v>
      </c>
      <c r="L64" s="202">
        <f t="shared" si="2"/>
        <v>8.7942154829610004E-3</v>
      </c>
      <c r="M64" s="202">
        <f t="shared" si="2"/>
        <v>8.7722477676123959E-3</v>
      </c>
      <c r="N64" s="202">
        <f t="shared" si="2"/>
        <v>8.3947742182188759E-3</v>
      </c>
      <c r="O64" s="202">
        <f t="shared" si="2"/>
        <v>8.412218462664621E-3</v>
      </c>
      <c r="P64" s="202">
        <f t="shared" si="2"/>
        <v>8.04287975537985E-3</v>
      </c>
      <c r="Q64" s="202">
        <f t="shared" si="2"/>
        <v>8.0708389514941199E-3</v>
      </c>
    </row>
    <row r="65" spans="1:17" x14ac:dyDescent="0.25">
      <c r="A65" s="76" t="s">
        <v>81</v>
      </c>
      <c r="B65" s="202">
        <f t="shared" ref="B65:Q65" si="3">IF(B$8=0,0,B$8/B$5)</f>
        <v>3.3857751614619437E-2</v>
      </c>
      <c r="C65" s="202">
        <f t="shared" si="3"/>
        <v>3.4992139029927628E-2</v>
      </c>
      <c r="D65" s="202">
        <f t="shared" si="3"/>
        <v>3.5081535828949705E-2</v>
      </c>
      <c r="E65" s="202">
        <f t="shared" si="3"/>
        <v>3.5697603884258022E-2</v>
      </c>
      <c r="F65" s="202">
        <f t="shared" si="3"/>
        <v>3.5399884131602152E-2</v>
      </c>
      <c r="G65" s="202">
        <f t="shared" si="3"/>
        <v>3.5534788955034466E-2</v>
      </c>
      <c r="H65" s="202">
        <f t="shared" si="3"/>
        <v>3.4101200196367809E-2</v>
      </c>
      <c r="I65" s="202">
        <f t="shared" si="3"/>
        <v>3.444949496149647E-2</v>
      </c>
      <c r="J65" s="202">
        <f t="shared" si="3"/>
        <v>3.3740056913590472E-2</v>
      </c>
      <c r="K65" s="202">
        <f t="shared" si="3"/>
        <v>3.4099056143347163E-2</v>
      </c>
      <c r="L65" s="202">
        <f t="shared" si="3"/>
        <v>3.4085496172719429E-2</v>
      </c>
      <c r="M65" s="202">
        <f t="shared" si="3"/>
        <v>3.4000351513836652E-2</v>
      </c>
      <c r="N65" s="202">
        <f t="shared" si="3"/>
        <v>3.2537301939024155E-2</v>
      </c>
      <c r="O65" s="202">
        <f t="shared" si="3"/>
        <v>3.2604914078895347E-2</v>
      </c>
      <c r="P65" s="202">
        <f t="shared" si="3"/>
        <v>3.1173394335265708E-2</v>
      </c>
      <c r="Q65" s="202">
        <f t="shared" si="3"/>
        <v>3.1281761371983394E-2</v>
      </c>
    </row>
    <row r="66" spans="1:17" x14ac:dyDescent="0.25">
      <c r="A66" s="76" t="s">
        <v>80</v>
      </c>
      <c r="B66" s="202">
        <f t="shared" ref="B66:Q66" si="4">IF(B$9=0,0,B$9/B$5)</f>
        <v>4.6573848155835131E-2</v>
      </c>
      <c r="C66" s="202">
        <f t="shared" si="4"/>
        <v>4.8134282169050649E-2</v>
      </c>
      <c r="D66" s="202">
        <f t="shared" si="4"/>
        <v>4.8257254095558436E-2</v>
      </c>
      <c r="E66" s="202">
        <f t="shared" si="4"/>
        <v>4.9104701391769361E-2</v>
      </c>
      <c r="F66" s="202">
        <f t="shared" si="4"/>
        <v>4.8695165793806006E-2</v>
      </c>
      <c r="G66" s="202">
        <f t="shared" si="4"/>
        <v>4.8880737382656393E-2</v>
      </c>
      <c r="H66" s="202">
        <f t="shared" si="4"/>
        <v>4.6908729733594917E-2</v>
      </c>
      <c r="I66" s="202">
        <f t="shared" si="4"/>
        <v>4.7387835011736615E-2</v>
      </c>
      <c r="J66" s="202">
        <f t="shared" si="4"/>
        <v>4.6411950366612116E-2</v>
      </c>
      <c r="K66" s="202">
        <f t="shared" si="4"/>
        <v>4.6905780429667171E-2</v>
      </c>
      <c r="L66" s="202">
        <f t="shared" si="4"/>
        <v>4.6887127684493712E-2</v>
      </c>
      <c r="M66" s="202">
        <f t="shared" si="4"/>
        <v>4.6770004892076091E-2</v>
      </c>
      <c r="N66" s="202">
        <f t="shared" si="4"/>
        <v>4.4757471705662299E-2</v>
      </c>
      <c r="O66" s="202">
        <f t="shared" si="4"/>
        <v>4.4850477218009797E-2</v>
      </c>
      <c r="P66" s="202">
        <f t="shared" si="4"/>
        <v>4.2881315652564936E-2</v>
      </c>
      <c r="Q66" s="202">
        <f t="shared" si="4"/>
        <v>4.3030382547810504E-2</v>
      </c>
    </row>
    <row r="67" spans="1:17" x14ac:dyDescent="0.25">
      <c r="A67" s="129" t="s">
        <v>79</v>
      </c>
      <c r="B67" s="201">
        <f t="shared" ref="B67:Q67" si="5">IF(B$10=0,0,B$10/B$5)</f>
        <v>0.13929962333409981</v>
      </c>
      <c r="C67" s="201">
        <f t="shared" si="5"/>
        <v>0.13113206521480716</v>
      </c>
      <c r="D67" s="201">
        <f t="shared" si="5"/>
        <v>0.1347344081408389</v>
      </c>
      <c r="E67" s="201">
        <f t="shared" si="5"/>
        <v>0.13004530922566168</v>
      </c>
      <c r="F67" s="201">
        <f t="shared" si="5"/>
        <v>0.12896072502157191</v>
      </c>
      <c r="G67" s="201">
        <f t="shared" si="5"/>
        <v>0.12945217928097177</v>
      </c>
      <c r="H67" s="201">
        <f t="shared" si="5"/>
        <v>0.13982394210233506</v>
      </c>
      <c r="I67" s="201">
        <f t="shared" si="5"/>
        <v>0.12549848554152615</v>
      </c>
      <c r="J67" s="201">
        <f t="shared" si="5"/>
        <v>0.12414983976209007</v>
      </c>
      <c r="K67" s="201">
        <f t="shared" si="5"/>
        <v>0.12422184734982392</v>
      </c>
      <c r="L67" s="201">
        <f t="shared" si="5"/>
        <v>0.12417244878013019</v>
      </c>
      <c r="M67" s="201">
        <f t="shared" si="5"/>
        <v>0.12386226932020829</v>
      </c>
      <c r="N67" s="201">
        <f t="shared" si="5"/>
        <v>0.13386694887491823</v>
      </c>
      <c r="O67" s="201">
        <f t="shared" si="5"/>
        <v>0.13414512285776484</v>
      </c>
      <c r="P67" s="201">
        <f t="shared" si="5"/>
        <v>0.12825547716147961</v>
      </c>
      <c r="Q67" s="201">
        <f t="shared" si="5"/>
        <v>0.12870132742254919</v>
      </c>
    </row>
    <row r="68" spans="1:17" x14ac:dyDescent="0.25">
      <c r="A68" s="127" t="s">
        <v>306</v>
      </c>
      <c r="B68" s="200">
        <f t="shared" ref="B68:Q68" si="6">IF(B$15=0,0,B$15/B$5)</f>
        <v>2.0886594180763222E-2</v>
      </c>
      <c r="C68" s="200">
        <f t="shared" si="6"/>
        <v>2.1217683417308862E-2</v>
      </c>
      <c r="D68" s="200">
        <f t="shared" si="6"/>
        <v>2.1412098191431878E-2</v>
      </c>
      <c r="E68" s="200">
        <f t="shared" si="6"/>
        <v>2.1550828716746583E-2</v>
      </c>
      <c r="F68" s="200">
        <f t="shared" si="6"/>
        <v>2.1484651264393129E-2</v>
      </c>
      <c r="G68" s="200">
        <f t="shared" si="6"/>
        <v>2.1452405416926085E-2</v>
      </c>
      <c r="H68" s="200">
        <f t="shared" si="6"/>
        <v>2.1215258435178182E-2</v>
      </c>
      <c r="I68" s="200">
        <f t="shared" si="6"/>
        <v>2.1650331846416588E-2</v>
      </c>
      <c r="J68" s="200">
        <f t="shared" si="6"/>
        <v>2.1477195184844963E-2</v>
      </c>
      <c r="K68" s="200">
        <f t="shared" si="6"/>
        <v>2.1370907660890913E-2</v>
      </c>
      <c r="L68" s="200">
        <f t="shared" si="6"/>
        <v>2.1478290533024542E-2</v>
      </c>
      <c r="M68" s="200">
        <f t="shared" si="6"/>
        <v>2.1530457442446183E-2</v>
      </c>
      <c r="N68" s="200">
        <f t="shared" si="6"/>
        <v>2.14977474592827E-2</v>
      </c>
      <c r="O68" s="200">
        <f t="shared" si="6"/>
        <v>2.1530775940267706E-2</v>
      </c>
      <c r="P68" s="200">
        <f t="shared" si="6"/>
        <v>2.0986208654506924E-2</v>
      </c>
      <c r="Q68" s="200">
        <f t="shared" si="6"/>
        <v>2.0867045747483878E-2</v>
      </c>
    </row>
    <row r="69" spans="1:17" x14ac:dyDescent="0.25">
      <c r="A69" s="127" t="s">
        <v>305</v>
      </c>
      <c r="B69" s="200">
        <f t="shared" ref="B69:Q69" si="7">IF(B$26=0,0,B$26/B$5)</f>
        <v>0.2078617786258648</v>
      </c>
      <c r="C69" s="200">
        <f t="shared" si="7"/>
        <v>0.21115675323956412</v>
      </c>
      <c r="D69" s="200">
        <f t="shared" si="7"/>
        <v>0.21309155411665379</v>
      </c>
      <c r="E69" s="200">
        <f t="shared" si="7"/>
        <v>0.21447218963300685</v>
      </c>
      <c r="F69" s="200">
        <f t="shared" si="7"/>
        <v>0.21381359671775851</v>
      </c>
      <c r="G69" s="200">
        <f t="shared" si="7"/>
        <v>0.21349268852421627</v>
      </c>
      <c r="H69" s="200">
        <f t="shared" si="7"/>
        <v>0.21113262000393668</v>
      </c>
      <c r="I69" s="200">
        <f t="shared" si="7"/>
        <v>0.21546243712539592</v>
      </c>
      <c r="J69" s="200">
        <f t="shared" si="7"/>
        <v>0.21373939438763984</v>
      </c>
      <c r="K69" s="200">
        <f t="shared" si="7"/>
        <v>0.21268162912521246</v>
      </c>
      <c r="L69" s="200">
        <f t="shared" si="7"/>
        <v>0.21375029520846542</v>
      </c>
      <c r="M69" s="200">
        <f t="shared" si="7"/>
        <v>0.21426945627819033</v>
      </c>
      <c r="N69" s="200">
        <f t="shared" si="7"/>
        <v>0.21394392904189996</v>
      </c>
      <c r="O69" s="200">
        <f t="shared" si="7"/>
        <v>0.21427262594401036</v>
      </c>
      <c r="P69" s="200">
        <f t="shared" si="7"/>
        <v>0.15057876517132948</v>
      </c>
      <c r="Q69" s="200">
        <f t="shared" si="7"/>
        <v>0.16477802591440188</v>
      </c>
    </row>
    <row r="70" spans="1:17" x14ac:dyDescent="0.25">
      <c r="A70" s="127" t="s">
        <v>304</v>
      </c>
      <c r="B70" s="200">
        <f t="shared" ref="B70:Q70" si="8">IF(B$37=0,0,B$37/B$5)</f>
        <v>0.25297577992527259</v>
      </c>
      <c r="C70" s="200">
        <f t="shared" si="8"/>
        <v>0.22827558169406642</v>
      </c>
      <c r="D70" s="200">
        <f t="shared" si="8"/>
        <v>0.21331484305187218</v>
      </c>
      <c r="E70" s="200">
        <f t="shared" si="8"/>
        <v>0.19946033663541998</v>
      </c>
      <c r="F70" s="200">
        <f t="shared" si="8"/>
        <v>0.21276218157444265</v>
      </c>
      <c r="G70" s="200">
        <f t="shared" si="8"/>
        <v>0.20851352882446</v>
      </c>
      <c r="H70" s="200">
        <f t="shared" si="8"/>
        <v>0.23644499100763305</v>
      </c>
      <c r="I70" s="200">
        <f t="shared" si="8"/>
        <v>0.24418109266830174</v>
      </c>
      <c r="J70" s="200">
        <f t="shared" si="8"/>
        <v>0.27258902719233397</v>
      </c>
      <c r="K70" s="200">
        <f t="shared" si="8"/>
        <v>0.25844444237570391</v>
      </c>
      <c r="L70" s="200">
        <f t="shared" si="8"/>
        <v>0.25817547223645121</v>
      </c>
      <c r="M70" s="200">
        <f t="shared" si="8"/>
        <v>0.26120064051104064</v>
      </c>
      <c r="N70" s="200">
        <f t="shared" si="8"/>
        <v>0.28716328316156176</v>
      </c>
      <c r="O70" s="200">
        <f t="shared" si="8"/>
        <v>0.28377897873865571</v>
      </c>
      <c r="P70" s="200">
        <f t="shared" si="8"/>
        <v>0.37958724659313464</v>
      </c>
      <c r="Q70" s="200">
        <f t="shared" si="8"/>
        <v>0.37049735419013152</v>
      </c>
    </row>
    <row r="71" spans="1:17" x14ac:dyDescent="0.25">
      <c r="A71" s="127" t="s">
        <v>303</v>
      </c>
      <c r="B71" s="200">
        <f t="shared" ref="B71:Q71" si="9">IF(B$38=0,0,B$38/B$5)</f>
        <v>0.18440693693439739</v>
      </c>
      <c r="C71" s="200">
        <f t="shared" si="9"/>
        <v>0.21546232312300584</v>
      </c>
      <c r="D71" s="200">
        <f t="shared" si="9"/>
        <v>0.22810314166312773</v>
      </c>
      <c r="E71" s="200">
        <f t="shared" si="9"/>
        <v>0.24622293608490739</v>
      </c>
      <c r="F71" s="200">
        <f t="shared" si="9"/>
        <v>0.23254167999614062</v>
      </c>
      <c r="G71" s="200">
        <f t="shared" si="9"/>
        <v>0.23719705693345769</v>
      </c>
      <c r="H71" s="200">
        <f t="shared" si="9"/>
        <v>0.20002369488502109</v>
      </c>
      <c r="I71" s="200">
        <f t="shared" si="9"/>
        <v>0.19855721120281913</v>
      </c>
      <c r="J71" s="200">
        <f t="shared" si="9"/>
        <v>0.16900458662658036</v>
      </c>
      <c r="K71" s="200">
        <f t="shared" si="9"/>
        <v>0.18640449493860656</v>
      </c>
      <c r="L71" s="200">
        <f t="shared" si="9"/>
        <v>0.18566684804109451</v>
      </c>
      <c r="M71" s="200">
        <f t="shared" si="9"/>
        <v>0.1819502291272744</v>
      </c>
      <c r="N71" s="200">
        <f t="shared" si="9"/>
        <v>0.14548230372467447</v>
      </c>
      <c r="O71" s="200">
        <f t="shared" si="9"/>
        <v>0.14881506466410968</v>
      </c>
      <c r="P71" s="200">
        <f t="shared" si="9"/>
        <v>0.10461126274894031</v>
      </c>
      <c r="Q71" s="200">
        <f t="shared" si="9"/>
        <v>0.10103888149775991</v>
      </c>
    </row>
    <row r="72" spans="1:17" x14ac:dyDescent="0.25">
      <c r="A72" s="142" t="s">
        <v>310</v>
      </c>
      <c r="B72" s="199">
        <f t="shared" ref="B72:Q72" si="10">IF(B$39=0,0,B$39/B$5)</f>
        <v>0.10733595770641956</v>
      </c>
      <c r="C72" s="199">
        <f t="shared" si="10"/>
        <v>0.142623123705337</v>
      </c>
      <c r="D72" s="199">
        <f t="shared" si="10"/>
        <v>0.15783560976049443</v>
      </c>
      <c r="E72" s="199">
        <f t="shared" si="10"/>
        <v>0.17839430834438247</v>
      </c>
      <c r="F72" s="199">
        <f t="shared" si="10"/>
        <v>0.16227832483412916</v>
      </c>
      <c r="G72" s="199">
        <f t="shared" si="10"/>
        <v>0.16778552884593403</v>
      </c>
      <c r="H72" s="199">
        <f t="shared" si="10"/>
        <v>0.1256360946435795</v>
      </c>
      <c r="I72" s="199">
        <f t="shared" si="10"/>
        <v>0.12209568369302935</v>
      </c>
      <c r="J72" s="199">
        <f t="shared" si="10"/>
        <v>8.7387549676688617E-2</v>
      </c>
      <c r="K72" s="199">
        <f t="shared" si="10"/>
        <v>0.1076218748698526</v>
      </c>
      <c r="L72" s="199">
        <f t="shared" si="10"/>
        <v>0.10678612753702889</v>
      </c>
      <c r="M72" s="199">
        <f t="shared" si="10"/>
        <v>0.1024224039534745</v>
      </c>
      <c r="N72" s="199">
        <f t="shared" si="10"/>
        <v>6.1068349510923277E-2</v>
      </c>
      <c r="O72" s="199">
        <f t="shared" si="10"/>
        <v>6.4998067505821322E-2</v>
      </c>
      <c r="P72" s="199">
        <f t="shared" si="10"/>
        <v>3.3521823750101627E-3</v>
      </c>
      <c r="Q72" s="199">
        <f t="shared" si="10"/>
        <v>1.6719732179838885E-3</v>
      </c>
    </row>
    <row r="73" spans="1:17" x14ac:dyDescent="0.25">
      <c r="A73" s="142" t="s">
        <v>309</v>
      </c>
      <c r="B73" s="199">
        <f t="shared" ref="B73:Q73" si="11">IF(B$45=0,0,B$45/B$5)</f>
        <v>2.9018519605868816E-2</v>
      </c>
      <c r="C73" s="199">
        <f t="shared" si="11"/>
        <v>2.9478514156384885E-2</v>
      </c>
      <c r="D73" s="199">
        <f t="shared" si="11"/>
        <v>2.9748621809443772E-2</v>
      </c>
      <c r="E73" s="199">
        <f t="shared" si="11"/>
        <v>2.9941365271299557E-2</v>
      </c>
      <c r="F73" s="199">
        <f t="shared" si="11"/>
        <v>2.9849422483405792E-2</v>
      </c>
      <c r="G73" s="199">
        <f t="shared" si="11"/>
        <v>2.9804622132097568E-2</v>
      </c>
      <c r="H73" s="199">
        <f t="shared" si="11"/>
        <v>2.947514503881148E-2</v>
      </c>
      <c r="I73" s="199">
        <f t="shared" si="11"/>
        <v>3.0079608658143055E-2</v>
      </c>
      <c r="J73" s="199">
        <f t="shared" si="11"/>
        <v>2.9839063475676775E-2</v>
      </c>
      <c r="K73" s="199">
        <f t="shared" si="11"/>
        <v>2.9691394278342505E-2</v>
      </c>
      <c r="L73" s="199">
        <f t="shared" si="11"/>
        <v>2.9840585283509552E-2</v>
      </c>
      <c r="M73" s="199">
        <f t="shared" si="11"/>
        <v>2.9913062704707484E-2</v>
      </c>
      <c r="N73" s="199">
        <f t="shared" si="11"/>
        <v>2.9867617512469712E-2</v>
      </c>
      <c r="O73" s="199">
        <f t="shared" si="11"/>
        <v>2.9913505205538319E-2</v>
      </c>
      <c r="P73" s="199">
        <f t="shared" si="11"/>
        <v>2.9156917687161665E-2</v>
      </c>
      <c r="Q73" s="199">
        <f t="shared" si="11"/>
        <v>2.8991360242811764E-2</v>
      </c>
    </row>
    <row r="74" spans="1:17" x14ac:dyDescent="0.25">
      <c r="A74" s="142" t="s">
        <v>308</v>
      </c>
      <c r="B74" s="199">
        <f t="shared" ref="B74:Q74" si="12">IF(B$56=0,0,B$56/B$5)</f>
        <v>4.8052459622109016E-2</v>
      </c>
      <c r="C74" s="199">
        <f t="shared" si="12"/>
        <v>4.3360685261283935E-2</v>
      </c>
      <c r="D74" s="199">
        <f t="shared" si="12"/>
        <v>4.0518910093189496E-2</v>
      </c>
      <c r="E74" s="199">
        <f t="shared" si="12"/>
        <v>3.7887262469225351E-2</v>
      </c>
      <c r="F74" s="199">
        <f t="shared" si="12"/>
        <v>4.0413932678605692E-2</v>
      </c>
      <c r="G74" s="199">
        <f t="shared" si="12"/>
        <v>3.9606905955426076E-2</v>
      </c>
      <c r="H74" s="199">
        <f t="shared" si="12"/>
        <v>4.4912455202630111E-2</v>
      </c>
      <c r="I74" s="199">
        <f t="shared" si="12"/>
        <v>4.638191885164672E-2</v>
      </c>
      <c r="J74" s="199">
        <f t="shared" si="12"/>
        <v>5.1777973474214978E-2</v>
      </c>
      <c r="K74" s="199">
        <f t="shared" si="12"/>
        <v>4.9091225790411461E-2</v>
      </c>
      <c r="L74" s="199">
        <f t="shared" si="12"/>
        <v>4.9040135220556079E-2</v>
      </c>
      <c r="M74" s="199">
        <f t="shared" si="12"/>
        <v>4.9614762469092411E-2</v>
      </c>
      <c r="N74" s="199">
        <f t="shared" si="12"/>
        <v>5.4546336701281478E-2</v>
      </c>
      <c r="O74" s="199">
        <f t="shared" si="12"/>
        <v>5.3903491952750016E-2</v>
      </c>
      <c r="P74" s="199">
        <f t="shared" si="12"/>
        <v>7.2102162686768473E-2</v>
      </c>
      <c r="Q74" s="199">
        <f t="shared" si="12"/>
        <v>7.0375548036964275E-2</v>
      </c>
    </row>
    <row r="75" spans="1:17" x14ac:dyDescent="0.25">
      <c r="A75" s="142" t="s">
        <v>307</v>
      </c>
      <c r="B75" s="199">
        <f t="shared" ref="B75:Q75" si="13">IF(B$57=0,0,B$57/B$5)</f>
        <v>0</v>
      </c>
      <c r="C75" s="199">
        <f t="shared" si="13"/>
        <v>0</v>
      </c>
      <c r="D75" s="199">
        <f t="shared" si="13"/>
        <v>0</v>
      </c>
      <c r="E75" s="199">
        <f t="shared" si="13"/>
        <v>0</v>
      </c>
      <c r="F75" s="199">
        <f t="shared" si="13"/>
        <v>0</v>
      </c>
      <c r="G75" s="199">
        <f t="shared" si="13"/>
        <v>0</v>
      </c>
      <c r="H75" s="199">
        <f t="shared" si="13"/>
        <v>0</v>
      </c>
      <c r="I75" s="199">
        <f t="shared" si="13"/>
        <v>0</v>
      </c>
      <c r="J75" s="199">
        <f t="shared" si="13"/>
        <v>0</v>
      </c>
      <c r="K75" s="199">
        <f t="shared" si="13"/>
        <v>0</v>
      </c>
      <c r="L75" s="199">
        <f t="shared" si="13"/>
        <v>0</v>
      </c>
      <c r="M75" s="199">
        <f t="shared" si="13"/>
        <v>0</v>
      </c>
      <c r="N75" s="199">
        <f t="shared" si="13"/>
        <v>0</v>
      </c>
      <c r="O75" s="199">
        <f t="shared" si="13"/>
        <v>0</v>
      </c>
      <c r="P75" s="199">
        <f t="shared" si="13"/>
        <v>0</v>
      </c>
      <c r="Q75" s="199">
        <f t="shared" si="13"/>
        <v>0</v>
      </c>
    </row>
    <row r="76" spans="1:17" x14ac:dyDescent="0.25">
      <c r="A76" s="72" t="s">
        <v>302</v>
      </c>
      <c r="B76" s="276">
        <f t="shared" ref="B76:Q76" si="14">IF(B$58=0,0,B$58/B$5)</f>
        <v>6.3538550735240257E-2</v>
      </c>
      <c r="C76" s="276">
        <f t="shared" si="14"/>
        <v>5.7334736287281717E-2</v>
      </c>
      <c r="D76" s="276">
        <f t="shared" si="14"/>
        <v>5.3577128932401644E-2</v>
      </c>
      <c r="E76" s="276">
        <f t="shared" si="14"/>
        <v>5.0097367908980762E-2</v>
      </c>
      <c r="F76" s="276">
        <f t="shared" si="14"/>
        <v>5.343831995498316E-2</v>
      </c>
      <c r="G76" s="276">
        <f t="shared" si="14"/>
        <v>5.2371208951744311E-2</v>
      </c>
      <c r="H76" s="276">
        <f t="shared" si="14"/>
        <v>5.9386602392014473E-2</v>
      </c>
      <c r="I76" s="276">
        <f t="shared" si="14"/>
        <v>6.1329636970283458E-2</v>
      </c>
      <c r="J76" s="276">
        <f t="shared" si="14"/>
        <v>6.846470337692441E-2</v>
      </c>
      <c r="K76" s="276">
        <f t="shared" si="14"/>
        <v>6.491208493943669E-2</v>
      </c>
      <c r="L76" s="276">
        <f t="shared" si="14"/>
        <v>6.4844529172460835E-2</v>
      </c>
      <c r="M76" s="276">
        <f t="shared" si="14"/>
        <v>6.5604344234418188E-2</v>
      </c>
      <c r="N76" s="276">
        <f t="shared" si="14"/>
        <v>7.2125239980874001E-2</v>
      </c>
      <c r="O76" s="276">
        <f t="shared" si="14"/>
        <v>7.1275222645847569E-2</v>
      </c>
      <c r="P76" s="276">
        <f t="shared" si="14"/>
        <v>9.5338864191791245E-2</v>
      </c>
      <c r="Q76" s="276">
        <f t="shared" si="14"/>
        <v>9.3055805355895194E-2</v>
      </c>
    </row>
    <row r="78" spans="1:17" ht="12.75" x14ac:dyDescent="0.25">
      <c r="A78" s="98" t="s">
        <v>128</v>
      </c>
      <c r="B78" s="197"/>
      <c r="C78" s="197"/>
      <c r="D78" s="197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</row>
    <row r="80" spans="1:17" x14ac:dyDescent="0.25">
      <c r="A80" s="78" t="s">
        <v>5</v>
      </c>
      <c r="B80" s="253">
        <f>IF(B$5=0,0,B$5/TEL_fec!B$5)</f>
        <v>0.4498503054397503</v>
      </c>
      <c r="C80" s="253">
        <f>IF(C$5=0,0,C$5/TEL_fec!C$5)</f>
        <v>0.43795231040545302</v>
      </c>
      <c r="D80" s="253">
        <f>IF(D$5=0,0,D$5/TEL_fec!D$5)</f>
        <v>0.43683629499308746</v>
      </c>
      <c r="E80" s="253">
        <f>IF(E$5=0,0,E$5/TEL_fec!E$5)</f>
        <v>0.42929738880719737</v>
      </c>
      <c r="F80" s="253">
        <f>IF(F$5=0,0,F$5/TEL_fec!F$5)</f>
        <v>0.43290786142728688</v>
      </c>
      <c r="G80" s="253">
        <f>IF(G$5=0,0,G$5/TEL_fec!G$5)</f>
        <v>0.43126436331386886</v>
      </c>
      <c r="H80" s="253">
        <f>IF(H$5=0,0,H$5/TEL_fec!H$5)</f>
        <v>0.4493943921603652</v>
      </c>
      <c r="I80" s="253">
        <f>IF(I$5=0,0,I$5/TEL_fec!I$5)</f>
        <v>0.44485087956482289</v>
      </c>
      <c r="J80" s="253">
        <f>IF(J$5=0,0,J$5/TEL_fec!J$5)</f>
        <v>0.4606903114575891</v>
      </c>
      <c r="K80" s="253">
        <f>IF(K$5=0,0,K$5/TEL_fec!K$5)</f>
        <v>0.45584010486317839</v>
      </c>
      <c r="L80" s="253">
        <f>IF(L$5=0,0,L$5/TEL_fec!L$5)</f>
        <v>0.4560214482240485</v>
      </c>
      <c r="M80" s="253">
        <f>IF(M$5=0,0,M$5/TEL_fec!M$5)</f>
        <v>0.45716343026021855</v>
      </c>
      <c r="N80" s="253">
        <f>IF(N$5=0,0,N$5/TEL_fec!N$5)</f>
        <v>0.47771992149958065</v>
      </c>
      <c r="O80" s="253">
        <f>IF(O$5=0,0,O$5/TEL_fec!O$5)</f>
        <v>0.47672928352171234</v>
      </c>
      <c r="P80" s="253">
        <f>IF(P$5=0,0,P$5/TEL_fec!P$5)</f>
        <v>0.49862126533120404</v>
      </c>
      <c r="Q80" s="253">
        <f>IF(Q$5=0,0,Q$5/TEL_fec!Q$5)</f>
        <v>0.51710273279998697</v>
      </c>
    </row>
    <row r="81" spans="1:17" x14ac:dyDescent="0.25">
      <c r="A81" s="132" t="s">
        <v>83</v>
      </c>
      <c r="B81" s="282">
        <f>IF(B$6=0,0,B$6/TEL_fec!B$6)</f>
        <v>0.44671999797668066</v>
      </c>
      <c r="C81" s="282">
        <f>IF(C$6=0,0,C$6/TEL_fec!C$6)</f>
        <v>0.44947606834280429</v>
      </c>
      <c r="D81" s="282">
        <f>IF(D$6=0,0,D$6/TEL_fec!D$6)</f>
        <v>0.44947606834280412</v>
      </c>
      <c r="E81" s="282">
        <f>IF(E$6=0,0,E$6/TEL_fec!E$6)</f>
        <v>0.44947606834280418</v>
      </c>
      <c r="F81" s="282">
        <f>IF(F$6=0,0,F$6/TEL_fec!F$6)</f>
        <v>0.44947606834280424</v>
      </c>
      <c r="G81" s="282">
        <f>IF(G$6=0,0,G$6/TEL_fec!G$6)</f>
        <v>0.44947606834280424</v>
      </c>
      <c r="H81" s="282">
        <f>IF(H$6=0,0,H$6/TEL_fec!H$6)</f>
        <v>0.44947606834280424</v>
      </c>
      <c r="I81" s="282">
        <f>IF(I$6=0,0,I$6/TEL_fec!I$6)</f>
        <v>0.44947606834280429</v>
      </c>
      <c r="J81" s="282">
        <f>IF(J$6=0,0,J$6/TEL_fec!J$6)</f>
        <v>0.45589428718175812</v>
      </c>
      <c r="K81" s="282">
        <f>IF(K$6=0,0,K$6/TEL_fec!K$6)</f>
        <v>0.45589428718175817</v>
      </c>
      <c r="L81" s="282">
        <f>IF(L$6=0,0,L$6/TEL_fec!L$6)</f>
        <v>0.45589428718175812</v>
      </c>
      <c r="M81" s="282">
        <f>IF(M$6=0,0,M$6/TEL_fec!M$6)</f>
        <v>0.45589428718175817</v>
      </c>
      <c r="N81" s="282">
        <f>IF(N$6=0,0,N$6/TEL_fec!N$6)</f>
        <v>0.45589428718175817</v>
      </c>
      <c r="O81" s="282">
        <f>IF(O$6=0,0,O$6/TEL_fec!O$6)</f>
        <v>0.45589428718175806</v>
      </c>
      <c r="P81" s="282">
        <f>IF(P$6=0,0,P$6/TEL_fec!P$6)</f>
        <v>0.45589428718175817</v>
      </c>
      <c r="Q81" s="282">
        <f>IF(Q$6=0,0,Q$6/TEL_fec!Q$6)</f>
        <v>0.4744356245857107</v>
      </c>
    </row>
    <row r="82" spans="1:17" x14ac:dyDescent="0.25">
      <c r="A82" s="76" t="s">
        <v>82</v>
      </c>
      <c r="B82" s="281">
        <f>IF(B$7=0,0,B$7/TEL_fec!B$7)</f>
        <v>0.11360520162863488</v>
      </c>
      <c r="C82" s="281">
        <f>IF(C$7=0,0,C$7/TEL_fec!C$7)</f>
        <v>0.11430609688979243</v>
      </c>
      <c r="D82" s="281">
        <f>IF(D$7=0,0,D$7/TEL_fec!D$7)</f>
        <v>0.11430609688979243</v>
      </c>
      <c r="E82" s="281">
        <f>IF(E$7=0,0,E$7/TEL_fec!E$7)</f>
        <v>0.11430609688979246</v>
      </c>
      <c r="F82" s="281">
        <f>IF(F$7=0,0,F$7/TEL_fec!F$7)</f>
        <v>0.11430609688979243</v>
      </c>
      <c r="G82" s="281">
        <f>IF(G$7=0,0,G$7/TEL_fec!G$7)</f>
        <v>0.11430609688979244</v>
      </c>
      <c r="H82" s="281">
        <f>IF(H$7=0,0,H$7/TEL_fec!H$7)</f>
        <v>0.11430609688979244</v>
      </c>
      <c r="I82" s="281">
        <f>IF(I$7=0,0,I$7/TEL_fec!I$7)</f>
        <v>0.11430609688979247</v>
      </c>
      <c r="J82" s="281">
        <f>IF(J$7=0,0,J$7/TEL_fec!J$7)</f>
        <v>0.11593831180875412</v>
      </c>
      <c r="K82" s="281">
        <f>IF(K$7=0,0,K$7/TEL_fec!K$7)</f>
        <v>0.11593831180875409</v>
      </c>
      <c r="L82" s="281">
        <f>IF(L$7=0,0,L$7/TEL_fec!L$7)</f>
        <v>0.11593831180875412</v>
      </c>
      <c r="M82" s="281">
        <f>IF(M$7=0,0,M$7/TEL_fec!M$7)</f>
        <v>0.11593831180875414</v>
      </c>
      <c r="N82" s="281">
        <f>IF(N$7=0,0,N$7/TEL_fec!N$7)</f>
        <v>0.11593831180875411</v>
      </c>
      <c r="O82" s="281">
        <f>IF(O$7=0,0,O$7/TEL_fec!O$7)</f>
        <v>0.11593831180875412</v>
      </c>
      <c r="P82" s="281">
        <f>IF(P$7=0,0,P$7/TEL_fec!P$7)</f>
        <v>0.11593831180875412</v>
      </c>
      <c r="Q82" s="281">
        <f>IF(Q$7=0,0,Q$7/TEL_fec!Q$7)</f>
        <v>0.12065355263920947</v>
      </c>
    </row>
    <row r="83" spans="1:17" x14ac:dyDescent="0.25">
      <c r="A83" s="76" t="s">
        <v>81</v>
      </c>
      <c r="B83" s="281">
        <f>IF(B$8=0,0,B$8/TEL_fec!B$8)</f>
        <v>0.61262240592485595</v>
      </c>
      <c r="C83" s="281">
        <f>IF(C$8=0,0,C$8/TEL_fec!C$8)</f>
        <v>0.61640202283531476</v>
      </c>
      <c r="D83" s="281">
        <f>IF(D$8=0,0,D$8/TEL_fec!D$8)</f>
        <v>0.61640202283531487</v>
      </c>
      <c r="E83" s="281">
        <f>IF(E$8=0,0,E$8/TEL_fec!E$8)</f>
        <v>0.61640202283531476</v>
      </c>
      <c r="F83" s="281">
        <f>IF(F$8=0,0,F$8/TEL_fec!F$8)</f>
        <v>0.61640202283531487</v>
      </c>
      <c r="G83" s="281">
        <f>IF(G$8=0,0,G$8/TEL_fec!G$8)</f>
        <v>0.61640202283531476</v>
      </c>
      <c r="H83" s="281">
        <f>IF(H$8=0,0,H$8/TEL_fec!H$8)</f>
        <v>0.61640202283531476</v>
      </c>
      <c r="I83" s="281">
        <f>IF(I$8=0,0,I$8/TEL_fec!I$8)</f>
        <v>0.61640202283531476</v>
      </c>
      <c r="J83" s="281">
        <f>IF(J$8=0,0,J$8/TEL_fec!J$8)</f>
        <v>0.62520383310725491</v>
      </c>
      <c r="K83" s="281">
        <f>IF(K$8=0,0,K$8/TEL_fec!K$8)</f>
        <v>0.6252038331072548</v>
      </c>
      <c r="L83" s="281">
        <f>IF(L$8=0,0,L$8/TEL_fec!L$8)</f>
        <v>0.6252038331072548</v>
      </c>
      <c r="M83" s="281">
        <f>IF(M$8=0,0,M$8/TEL_fec!M$8)</f>
        <v>0.6252038331072548</v>
      </c>
      <c r="N83" s="281">
        <f>IF(N$8=0,0,N$8/TEL_fec!N$8)</f>
        <v>0.6252038331072548</v>
      </c>
      <c r="O83" s="281">
        <f>IF(O$8=0,0,O$8/TEL_fec!O$8)</f>
        <v>0.6252038331072548</v>
      </c>
      <c r="P83" s="281">
        <f>IF(P$8=0,0,P$8/TEL_fec!P$8)</f>
        <v>0.62520383310725491</v>
      </c>
      <c r="Q83" s="281">
        <f>IF(Q$8=0,0,Q$8/TEL_fec!Q$8)</f>
        <v>0.65063103310036308</v>
      </c>
    </row>
    <row r="84" spans="1:17" x14ac:dyDescent="0.25">
      <c r="A84" s="76" t="s">
        <v>80</v>
      </c>
      <c r="B84" s="281">
        <f>IF(B$9=0,0,B$9/TEL_fec!B$9)</f>
        <v>0.4307171922032339</v>
      </c>
      <c r="C84" s="281">
        <f>IF(C$9=0,0,C$9/TEL_fec!C$9)</f>
        <v>0.43337453213649846</v>
      </c>
      <c r="D84" s="281">
        <f>IF(D$9=0,0,D$9/TEL_fec!D$9)</f>
        <v>0.43337453213649857</v>
      </c>
      <c r="E84" s="281">
        <f>IF(E$9=0,0,E$9/TEL_fec!E$9)</f>
        <v>0.43337453213649857</v>
      </c>
      <c r="F84" s="281">
        <f>IF(F$9=0,0,F$9/TEL_fec!F$9)</f>
        <v>0.43337453213649851</v>
      </c>
      <c r="G84" s="281">
        <f>IF(G$9=0,0,G$9/TEL_fec!G$9)</f>
        <v>0.43337453213649857</v>
      </c>
      <c r="H84" s="281">
        <f>IF(H$9=0,0,H$9/TEL_fec!H$9)</f>
        <v>0.43337453213649851</v>
      </c>
      <c r="I84" s="281">
        <f>IF(I$9=0,0,I$9/TEL_fec!I$9)</f>
        <v>0.43337453213649857</v>
      </c>
      <c r="J84" s="281">
        <f>IF(J$9=0,0,J$9/TEL_fec!J$9)</f>
        <v>0.43956283176441102</v>
      </c>
      <c r="K84" s="281">
        <f>IF(K$9=0,0,K$9/TEL_fec!K$9)</f>
        <v>0.43956283176441091</v>
      </c>
      <c r="L84" s="281">
        <f>IF(L$9=0,0,L$9/TEL_fec!L$9)</f>
        <v>0.43956283176441097</v>
      </c>
      <c r="M84" s="281">
        <f>IF(M$9=0,0,M$9/TEL_fec!M$9)</f>
        <v>0.43956283176441102</v>
      </c>
      <c r="N84" s="281">
        <f>IF(N$9=0,0,N$9/TEL_fec!N$9)</f>
        <v>0.43956283176441091</v>
      </c>
      <c r="O84" s="281">
        <f>IF(O$9=0,0,O$9/TEL_fec!O$9)</f>
        <v>0.43956283176441086</v>
      </c>
      <c r="P84" s="281">
        <f>IF(P$9=0,0,P$9/TEL_fec!P$9)</f>
        <v>0.43956283176441097</v>
      </c>
      <c r="Q84" s="281">
        <f>IF(Q$9=0,0,Q$9/TEL_fec!Q$9)</f>
        <v>0.45743996469442161</v>
      </c>
    </row>
    <row r="85" spans="1:17" x14ac:dyDescent="0.25">
      <c r="A85" s="129" t="s">
        <v>79</v>
      </c>
      <c r="B85" s="280">
        <f>IF(B$10=0,0,B$10/TEL_fec!B$10)</f>
        <v>0.76277938596809491</v>
      </c>
      <c r="C85" s="280">
        <f>IF(C$10=0,0,C$10/TEL_fec!C$10)</f>
        <v>0.69906363161666463</v>
      </c>
      <c r="D85" s="280">
        <f>IF(D$10=0,0,D$10/TEL_fec!D$10)</f>
        <v>0.71643735181393409</v>
      </c>
      <c r="E85" s="280">
        <f>IF(E$10=0,0,E$10/TEL_fec!E$10)</f>
        <v>0.67956957143524344</v>
      </c>
      <c r="F85" s="280">
        <f>IF(F$10=0,0,F$10/TEL_fec!F$10)</f>
        <v>0.67956957143524355</v>
      </c>
      <c r="G85" s="280">
        <f>IF(G$10=0,0,G$10/TEL_fec!G$10)</f>
        <v>0.67956957143524355</v>
      </c>
      <c r="H85" s="280">
        <f>IF(H$10=0,0,H$10/TEL_fec!H$10)</f>
        <v>0.76487449040875555</v>
      </c>
      <c r="I85" s="280">
        <f>IF(I$10=0,0,I$10/TEL_fec!I$10)</f>
        <v>0.67956957143524355</v>
      </c>
      <c r="J85" s="280">
        <f>IF(J$10=0,0,J$10/TEL_fec!J$10)</f>
        <v>0.696203541670533</v>
      </c>
      <c r="K85" s="280">
        <f>IF(K$10=0,0,K$10/TEL_fec!K$10)</f>
        <v>0.6892733722223392</v>
      </c>
      <c r="L85" s="280">
        <f>IF(L$10=0,0,L$10/TEL_fec!L$10)</f>
        <v>0.68927337222233909</v>
      </c>
      <c r="M85" s="280">
        <f>IF(M$10=0,0,M$10/TEL_fec!M$10)</f>
        <v>0.68927337222233909</v>
      </c>
      <c r="N85" s="280">
        <f>IF(N$10=0,0,N$10/TEL_fec!N$10)</f>
        <v>0.77844458725354981</v>
      </c>
      <c r="O85" s="280">
        <f>IF(O$10=0,0,O$10/TEL_fec!O$10)</f>
        <v>0.77844458725354981</v>
      </c>
      <c r="P85" s="280">
        <f>IF(P$10=0,0,P$10/TEL_fec!P$10)</f>
        <v>0.7784445872535497</v>
      </c>
      <c r="Q85" s="280">
        <f>IF(Q$10=0,0,Q$10/TEL_fec!Q$10)</f>
        <v>0.81010412795929754</v>
      </c>
    </row>
    <row r="86" spans="1:17" x14ac:dyDescent="0.25">
      <c r="A86" s="127" t="s">
        <v>306</v>
      </c>
      <c r="B86" s="305">
        <f>IF(B$15=0,0,B$15/TEL_fec!B$15)</f>
        <v>0.44984238649107405</v>
      </c>
      <c r="C86" s="305">
        <f>IF(C$15=0,0,C$15/TEL_fec!C$15)</f>
        <v>0.44488679273739534</v>
      </c>
      <c r="D86" s="305">
        <f>IF(D$15=0,0,D$15/TEL_fec!D$15)</f>
        <v>0.44781915639601838</v>
      </c>
      <c r="E86" s="305">
        <f>IF(E$15=0,0,E$15/TEL_fec!E$15)</f>
        <v>0.44294208772982524</v>
      </c>
      <c r="F86" s="305">
        <f>IF(F$15=0,0,F$15/TEL_fec!F$15)</f>
        <v>0.44529570612426711</v>
      </c>
      <c r="G86" s="305">
        <f>IF(G$15=0,0,G$15/TEL_fec!G$15)</f>
        <v>0.44293938120652993</v>
      </c>
      <c r="H86" s="305">
        <f>IF(H$15=0,0,H$15/TEL_fec!H$15)</f>
        <v>0.45645787217462575</v>
      </c>
      <c r="I86" s="305">
        <f>IF(I$15=0,0,I$15/TEL_fec!I$15)</f>
        <v>0.46110914680114046</v>
      </c>
      <c r="J86" s="305">
        <f>IF(J$15=0,0,J$15/TEL_fec!J$15)</f>
        <v>0.47370870895366085</v>
      </c>
      <c r="K86" s="305">
        <f>IF(K$15=0,0,K$15/TEL_fec!K$15)</f>
        <v>0.46640180856442792</v>
      </c>
      <c r="L86" s="305">
        <f>IF(L$15=0,0,L$15/TEL_fec!L$15)</f>
        <v>0.46893182539631323</v>
      </c>
      <c r="M86" s="305">
        <f>IF(M$15=0,0,M$15/TEL_fec!M$15)</f>
        <v>0.47124794133154352</v>
      </c>
      <c r="N86" s="305">
        <f>IF(N$15=0,0,N$15/TEL_fec!N$15)</f>
        <v>0.49168961456145527</v>
      </c>
      <c r="O86" s="305">
        <f>IF(O$15=0,0,O$15/TEL_fec!O$15)</f>
        <v>0.49142385829532509</v>
      </c>
      <c r="P86" s="305">
        <f>IF(P$15=0,0,P$15/TEL_fec!P$15)</f>
        <v>0.50099052133794064</v>
      </c>
      <c r="Q86" s="305">
        <f>IF(Q$15=0,0,Q$15/TEL_fec!Q$15)</f>
        <v>0.51660966546157927</v>
      </c>
    </row>
    <row r="87" spans="1:17" x14ac:dyDescent="0.25">
      <c r="A87" s="127" t="s">
        <v>305</v>
      </c>
      <c r="B87" s="305">
        <f>IF(B$26=0,0,B$26/TEL_fec!B$26)</f>
        <v>0.39793749574210396</v>
      </c>
      <c r="C87" s="305">
        <f>IF(C$26=0,0,C$26/TEL_fec!C$26)</f>
        <v>0.39355370126769573</v>
      </c>
      <c r="D87" s="305">
        <f>IF(D$26=0,0,D$26/TEL_fec!D$26)</f>
        <v>0.39614771527340081</v>
      </c>
      <c r="E87" s="305">
        <f>IF(E$26=0,0,E$26/TEL_fec!E$26)</f>
        <v>0.39183338529946077</v>
      </c>
      <c r="F87" s="305">
        <f>IF(F$26=0,0,F$26/TEL_fec!F$26)</f>
        <v>0.39391543234069776</v>
      </c>
      <c r="G87" s="305">
        <f>IF(G$26=0,0,G$26/TEL_fec!G$26)</f>
        <v>0.39183099106731495</v>
      </c>
      <c r="H87" s="305">
        <f>IF(H$26=0,0,H$26/TEL_fec!H$26)</f>
        <v>0.40378965615447648</v>
      </c>
      <c r="I87" s="305">
        <f>IF(I$26=0,0,I$26/TEL_fec!I$26)</f>
        <v>0.40790424524716279</v>
      </c>
      <c r="J87" s="305">
        <f>IF(J$26=0,0,J$26/TEL_fec!J$26)</f>
        <v>0.41905001176669993</v>
      </c>
      <c r="K87" s="305">
        <f>IF(K$26=0,0,K$26/TEL_fec!K$26)</f>
        <v>0.41258621526853223</v>
      </c>
      <c r="L87" s="305">
        <f>IF(L$26=0,0,L$26/TEL_fec!L$26)</f>
        <v>0.41482430708135404</v>
      </c>
      <c r="M87" s="305">
        <f>IF(M$26=0,0,M$26/TEL_fec!M$26)</f>
        <v>0.41687317887021152</v>
      </c>
      <c r="N87" s="305">
        <f>IF(N$26=0,0,N$26/TEL_fec!N$26)</f>
        <v>0.43495619749667191</v>
      </c>
      <c r="O87" s="305">
        <f>IF(O$26=0,0,O$26/TEL_fec!O$26)</f>
        <v>0.43472110541509529</v>
      </c>
      <c r="P87" s="305">
        <f>IF(P$26=0,0,P$26/TEL_fec!P$26)</f>
        <v>0.44318392272202434</v>
      </c>
      <c r="Q87" s="305">
        <f>IF(Q$26=0,0,Q$26/TEL_fec!Q$26)</f>
        <v>0.45700085790832001</v>
      </c>
    </row>
    <row r="88" spans="1:17" x14ac:dyDescent="0.25">
      <c r="A88" s="127" t="s">
        <v>304</v>
      </c>
      <c r="B88" s="305">
        <f>IF(B$37=0,0,B$37/TEL_fec!B$37)</f>
        <v>0.537284467946327</v>
      </c>
      <c r="C88" s="305">
        <f>IF(C$37=0,0,C$37/TEL_fec!C$37)</f>
        <v>0.5405992821632688</v>
      </c>
      <c r="D88" s="305">
        <f>IF(D$37=0,0,D$37/TEL_fec!D$37)</f>
        <v>0.5405992821632688</v>
      </c>
      <c r="E88" s="305">
        <f>IF(E$37=0,0,E$37/TEL_fec!E$37)</f>
        <v>0.5405992821632688</v>
      </c>
      <c r="F88" s="305">
        <f>IF(F$37=0,0,F$37/TEL_fec!F$37)</f>
        <v>0.5405992821632688</v>
      </c>
      <c r="G88" s="305">
        <f>IF(G$37=0,0,G$37/TEL_fec!G$37)</f>
        <v>0.5405992821632688</v>
      </c>
      <c r="H88" s="305">
        <f>IF(H$37=0,0,H$37/TEL_fec!H$37)</f>
        <v>0.5405992821632688</v>
      </c>
      <c r="I88" s="305">
        <f>IF(I$37=0,0,I$37/TEL_fec!I$37)</f>
        <v>0.5405992821632688</v>
      </c>
      <c r="J88" s="305">
        <f>IF(J$37=0,0,J$37/TEL_fec!J$37)</f>
        <v>0.54831867979415461</v>
      </c>
      <c r="K88" s="305">
        <f>IF(K$37=0,0,K$37/TEL_fec!K$37)</f>
        <v>0.5483186797941545</v>
      </c>
      <c r="L88" s="305">
        <f>IF(L$37=0,0,L$37/TEL_fec!L$37)</f>
        <v>0.5483186797941545</v>
      </c>
      <c r="M88" s="305">
        <f>IF(M$37=0,0,M$37/TEL_fec!M$37)</f>
        <v>0.54831867979415461</v>
      </c>
      <c r="N88" s="305">
        <f>IF(N$37=0,0,N$37/TEL_fec!N$37)</f>
        <v>0.54831867979415461</v>
      </c>
      <c r="O88" s="305">
        <f>IF(O$37=0,0,O$37/TEL_fec!O$37)</f>
        <v>0.54831867979415461</v>
      </c>
      <c r="P88" s="305">
        <f>IF(P$37=0,0,P$37/TEL_fec!P$37)</f>
        <v>0.54831867979415461</v>
      </c>
      <c r="Q88" s="305">
        <f>IF(Q$37=0,0,Q$37/TEL_fec!Q$37)</f>
        <v>0.57061894091346077</v>
      </c>
    </row>
    <row r="89" spans="1:17" x14ac:dyDescent="0.25">
      <c r="A89" s="127" t="s">
        <v>303</v>
      </c>
      <c r="B89" s="305">
        <f>IF(B$38=0,0,B$38/TEL_fec!B$38)</f>
        <v>0.3566433520949106</v>
      </c>
      <c r="C89" s="305">
        <f>IF(C$38=0,0,C$38/TEL_fec!C$38)</f>
        <v>0.35207155836977605</v>
      </c>
      <c r="D89" s="305">
        <f>IF(D$38=0,0,D$38/TEL_fec!D$38)</f>
        <v>0.35015215694449342</v>
      </c>
      <c r="E89" s="305">
        <f>IF(E$38=0,0,E$38/TEL_fec!E$38)</f>
        <v>0.34886363538178877</v>
      </c>
      <c r="F89" s="305">
        <f>IF(F$38=0,0,F$38/TEL_fec!F$38)</f>
        <v>0.35052080146384579</v>
      </c>
      <c r="G89" s="305">
        <f>IF(G$38=0,0,G$38/TEL_fec!G$38)</f>
        <v>0.34970399500521254</v>
      </c>
      <c r="H89" s="305">
        <f>IF(H$38=0,0,H$38/TEL_fec!H$38)</f>
        <v>0.35571201691778565</v>
      </c>
      <c r="I89" s="305">
        <f>IF(I$38=0,0,I$38/TEL_fec!I$38)</f>
        <v>0.35770217909857088</v>
      </c>
      <c r="J89" s="305">
        <f>IF(J$38=0,0,J$38/TEL_fec!J$38)</f>
        <v>0.37091393916649967</v>
      </c>
      <c r="K89" s="305">
        <f>IF(K$38=0,0,K$38/TEL_fec!K$38)</f>
        <v>0.37172497561075873</v>
      </c>
      <c r="L89" s="305">
        <f>IF(L$38=0,0,L$38/TEL_fec!L$38)</f>
        <v>0.37010633892195394</v>
      </c>
      <c r="M89" s="305">
        <f>IF(M$38=0,0,M$38/TEL_fec!M$38)</f>
        <v>0.37013033171763127</v>
      </c>
      <c r="N89" s="305">
        <f>IF(N$38=0,0,N$38/TEL_fec!N$38)</f>
        <v>0.38182485877253042</v>
      </c>
      <c r="O89" s="305">
        <f>IF(O$38=0,0,O$38/TEL_fec!O$38)</f>
        <v>0.38023333783793711</v>
      </c>
      <c r="P89" s="305">
        <f>IF(P$38=0,0,P$38/TEL_fec!P$38)</f>
        <v>0.42616361339036024</v>
      </c>
      <c r="Q89" s="305">
        <f>IF(Q$38=0,0,Q$38/TEL_fec!Q$38)</f>
        <v>0.44354613262511899</v>
      </c>
    </row>
    <row r="90" spans="1:17" x14ac:dyDescent="0.25">
      <c r="A90" s="72" t="s">
        <v>302</v>
      </c>
      <c r="B90" s="279">
        <f>IF(B$58=0,0,B$58/TEL_fec!B$58)</f>
        <v>0.42457127440350134</v>
      </c>
      <c r="C90" s="279">
        <f>IF(C$58=0,0,C$58/TEL_fec!C$58)</f>
        <v>0.42719069666574772</v>
      </c>
      <c r="D90" s="279">
        <f>IF(D$58=0,0,D$58/TEL_fec!D$58)</f>
        <v>0.42719069666574772</v>
      </c>
      <c r="E90" s="279">
        <f>IF(E$58=0,0,E$58/TEL_fec!E$58)</f>
        <v>0.42719069666574772</v>
      </c>
      <c r="F90" s="279">
        <f>IF(F$58=0,0,F$58/TEL_fec!F$58)</f>
        <v>0.42719069666574772</v>
      </c>
      <c r="G90" s="279">
        <f>IF(G$58=0,0,G$58/TEL_fec!G$58)</f>
        <v>0.42719069666574772</v>
      </c>
      <c r="H90" s="279">
        <f>IF(H$58=0,0,H$58/TEL_fec!H$58)</f>
        <v>0.42719069666574777</v>
      </c>
      <c r="I90" s="279">
        <f>IF(I$58=0,0,I$58/TEL_fec!I$58)</f>
        <v>0.42719069666574772</v>
      </c>
      <c r="J90" s="279">
        <f>IF(J$58=0,0,J$58/TEL_fec!J$58)</f>
        <v>0.43329069524247921</v>
      </c>
      <c r="K90" s="279">
        <f>IF(K$58=0,0,K$58/TEL_fec!K$58)</f>
        <v>0.43329069524247915</v>
      </c>
      <c r="L90" s="279">
        <f>IF(L$58=0,0,L$58/TEL_fec!L$58)</f>
        <v>0.43329069524247921</v>
      </c>
      <c r="M90" s="279">
        <f>IF(M$58=0,0,M$58/TEL_fec!M$58)</f>
        <v>0.43329069524247915</v>
      </c>
      <c r="N90" s="279">
        <f>IF(N$58=0,0,N$58/TEL_fec!N$58)</f>
        <v>0.43329069524247926</v>
      </c>
      <c r="O90" s="279">
        <f>IF(O$58=0,0,O$58/TEL_fec!O$58)</f>
        <v>0.43329069524247921</v>
      </c>
      <c r="P90" s="279">
        <f>IF(P$58=0,0,P$58/TEL_fec!P$58)</f>
        <v>0.43329069524247915</v>
      </c>
      <c r="Q90" s="279">
        <f>IF(Q$58=0,0,Q$58/TEL_fec!Q$58)</f>
        <v>0.4509127387739898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tabColor theme="6" tint="-0.249977111117893"/>
    <pageSetUpPr fitToPage="1"/>
  </sheetPr>
  <dimension ref="A1:Q90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5</v>
      </c>
      <c r="B5" s="96">
        <v>60.214000639646763</v>
      </c>
      <c r="C5" s="96">
        <v>113.53602403432802</v>
      </c>
      <c r="D5" s="96">
        <v>101.67275244369601</v>
      </c>
      <c r="E5" s="96">
        <v>105.41641692621602</v>
      </c>
      <c r="F5" s="96">
        <v>99.243469093248009</v>
      </c>
      <c r="G5" s="96">
        <v>78.492260207596857</v>
      </c>
      <c r="H5" s="96">
        <v>51.863328509760002</v>
      </c>
      <c r="I5" s="96">
        <v>49.973719031964016</v>
      </c>
      <c r="J5" s="96">
        <v>54.079248805956006</v>
      </c>
      <c r="K5" s="96">
        <v>38.521770521976002</v>
      </c>
      <c r="L5" s="96">
        <v>41.985657170547206</v>
      </c>
      <c r="M5" s="96">
        <v>33.573392822447374</v>
      </c>
      <c r="N5" s="96">
        <v>21.029262548139329</v>
      </c>
      <c r="O5" s="96">
        <v>20.804402702255675</v>
      </c>
      <c r="P5" s="96">
        <v>11.191642884569349</v>
      </c>
      <c r="Q5" s="96">
        <v>14.697978823943325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6.2691226293738218</v>
      </c>
      <c r="D10" s="158">
        <v>4.1050866503773333</v>
      </c>
      <c r="E10" s="158">
        <v>6.9342883879002972</v>
      </c>
      <c r="F10" s="158">
        <v>6.7819495611449927</v>
      </c>
      <c r="G10" s="158">
        <v>5.3276064932711584</v>
      </c>
      <c r="H10" s="158">
        <v>0.12193417096851718</v>
      </c>
      <c r="I10" s="158">
        <v>3.8862403486305821</v>
      </c>
      <c r="J10" s="158">
        <v>4.22704966712557</v>
      </c>
      <c r="K10" s="158">
        <v>3.0811833506846136</v>
      </c>
      <c r="L10" s="158">
        <v>3.3827615448653909</v>
      </c>
      <c r="M10" s="158">
        <v>2.750968985416149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3.80258921092878</v>
      </c>
      <c r="D11" s="91">
        <v>3.3796949540074595</v>
      </c>
      <c r="E11" s="91">
        <v>3.246955889689807</v>
      </c>
      <c r="F11" s="91">
        <v>3.1756237755503571</v>
      </c>
      <c r="G11" s="91">
        <v>2.4946328034843148</v>
      </c>
      <c r="H11" s="91">
        <v>0.12193417096851718</v>
      </c>
      <c r="I11" s="91">
        <v>1.8197182295957417</v>
      </c>
      <c r="J11" s="91">
        <v>2.1512337942304165</v>
      </c>
      <c r="K11" s="91">
        <v>1.4427531518845489</v>
      </c>
      <c r="L11" s="91">
        <v>1.5839660693492921</v>
      </c>
      <c r="M11" s="91">
        <v>1.2881314490953344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2.4665334184450418</v>
      </c>
      <c r="D12" s="91">
        <v>0.72539169636987377</v>
      </c>
      <c r="E12" s="91">
        <v>3.6873324982104898</v>
      </c>
      <c r="F12" s="91">
        <v>3.606325785594636</v>
      </c>
      <c r="G12" s="91">
        <v>2.8329736897868436</v>
      </c>
      <c r="H12" s="91">
        <v>0</v>
      </c>
      <c r="I12" s="91">
        <v>2.0665221190348402</v>
      </c>
      <c r="J12" s="91">
        <v>2.075815872895153</v>
      </c>
      <c r="K12" s="91">
        <v>1.6384301988000647</v>
      </c>
      <c r="L12" s="91">
        <v>1.7987954755160989</v>
      </c>
      <c r="M12" s="91">
        <v>1.4628375363208148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306</v>
      </c>
      <c r="B15" s="206">
        <v>2.9553718466309986</v>
      </c>
      <c r="C15" s="206">
        <v>4.8861613066178879</v>
      </c>
      <c r="D15" s="206">
        <v>4.3289199592560008</v>
      </c>
      <c r="E15" s="206">
        <v>4.1538364792561504</v>
      </c>
      <c r="F15" s="206">
        <v>4.0329891014615642</v>
      </c>
      <c r="G15" s="206">
        <v>3.1740861114747956</v>
      </c>
      <c r="H15" s="206">
        <v>2.4312959653027235</v>
      </c>
      <c r="I15" s="206">
        <v>2.1748802553044175</v>
      </c>
      <c r="J15" s="206">
        <v>2.5694015037441424</v>
      </c>
      <c r="K15" s="206">
        <v>1.7424988665516297</v>
      </c>
      <c r="L15" s="206">
        <v>1.8966278182250798</v>
      </c>
      <c r="M15" s="206">
        <v>1.5286520863360682</v>
      </c>
      <c r="N15" s="206">
        <v>1.1626651062657181</v>
      </c>
      <c r="O15" s="206">
        <v>1.1356299386031234</v>
      </c>
      <c r="P15" s="206">
        <v>0.99117384341982917</v>
      </c>
      <c r="Q15" s="206">
        <v>1.2304008008709837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0.54612147823831625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6.3733047588730033E-3</v>
      </c>
      <c r="I18" s="87">
        <v>0</v>
      </c>
      <c r="J18" s="87">
        <v>3.3165408228917394E-16</v>
      </c>
      <c r="K18" s="87">
        <v>0</v>
      </c>
      <c r="L18" s="87">
        <v>3.3165408228917399E-16</v>
      </c>
      <c r="M18" s="87">
        <v>0</v>
      </c>
      <c r="N18" s="87">
        <v>8.676122468086632E-2</v>
      </c>
      <c r="O18" s="87">
        <v>7.5617338207432203E-2</v>
      </c>
      <c r="P18" s="87">
        <v>0.50198040847372771</v>
      </c>
      <c r="Q18" s="87">
        <v>0.47795768398888316</v>
      </c>
    </row>
    <row r="19" spans="1:17" x14ac:dyDescent="0.25">
      <c r="A19" s="88" t="s">
        <v>125</v>
      </c>
      <c r="B19" s="87">
        <v>0</v>
      </c>
      <c r="C19" s="87">
        <v>1.3336467643152048</v>
      </c>
      <c r="D19" s="87">
        <v>1.4511055633887127</v>
      </c>
      <c r="E19" s="87">
        <v>0.76422380901905917</v>
      </c>
      <c r="F19" s="87">
        <v>0.80325352035770881</v>
      </c>
      <c r="G19" s="87">
        <v>0.45625974183086521</v>
      </c>
      <c r="H19" s="87">
        <v>0.67120711528279031</v>
      </c>
      <c r="I19" s="87">
        <v>0.5075631629157431</v>
      </c>
      <c r="J19" s="87">
        <v>1.0638839905576514</v>
      </c>
      <c r="K19" s="87">
        <v>0.47087084201038876</v>
      </c>
      <c r="L19" s="87">
        <v>0.54058207737808173</v>
      </c>
      <c r="M19" s="87">
        <v>0.44573043923387501</v>
      </c>
      <c r="N19" s="87">
        <v>0.67549538366823747</v>
      </c>
      <c r="O19" s="87">
        <v>0.67544203560110805</v>
      </c>
      <c r="P19" s="87">
        <v>0</v>
      </c>
      <c r="Q19" s="87">
        <v>0.26913747356736151</v>
      </c>
    </row>
    <row r="20" spans="1:17" x14ac:dyDescent="0.25">
      <c r="A20" s="88" t="s">
        <v>29</v>
      </c>
      <c r="B20" s="87">
        <v>1.9691624710984821</v>
      </c>
      <c r="C20" s="87">
        <v>3.2793533999949118</v>
      </c>
      <c r="D20" s="87">
        <v>2.6297527332008483</v>
      </c>
      <c r="E20" s="87">
        <v>3.0640756180986579</v>
      </c>
      <c r="F20" s="87">
        <v>2.8399578000525798</v>
      </c>
      <c r="G20" s="87">
        <v>2.4067932503252498</v>
      </c>
      <c r="H20" s="87">
        <v>1.3054443228483392</v>
      </c>
      <c r="I20" s="87">
        <v>1.0909658084692579</v>
      </c>
      <c r="J20" s="87">
        <v>0.87410323252749111</v>
      </c>
      <c r="K20" s="87">
        <v>0.87052370493625431</v>
      </c>
      <c r="L20" s="87">
        <v>0.87520021917964963</v>
      </c>
      <c r="M20" s="87">
        <v>0.65639595289585295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0.4400878972942005</v>
      </c>
      <c r="C22" s="87">
        <v>0.27316114230777094</v>
      </c>
      <c r="D22" s="87">
        <v>0.24806166266643997</v>
      </c>
      <c r="E22" s="87">
        <v>0.32553705213843365</v>
      </c>
      <c r="F22" s="87">
        <v>0.38977778105127603</v>
      </c>
      <c r="G22" s="87">
        <v>0.31103311931868027</v>
      </c>
      <c r="H22" s="87">
        <v>0.44827122241272088</v>
      </c>
      <c r="I22" s="87">
        <v>0.5763512839194167</v>
      </c>
      <c r="J22" s="87">
        <v>0.63141428065899974</v>
      </c>
      <c r="K22" s="87">
        <v>0.40110431960498666</v>
      </c>
      <c r="L22" s="87">
        <v>0.48084552166734801</v>
      </c>
      <c r="M22" s="87">
        <v>0.42652569420634023</v>
      </c>
      <c r="N22" s="87">
        <v>0.40040849791661426</v>
      </c>
      <c r="O22" s="87">
        <v>0.38457056479458313</v>
      </c>
      <c r="P22" s="87">
        <v>0.48919343494610151</v>
      </c>
      <c r="Q22" s="87">
        <v>0.48330564331473908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305</v>
      </c>
      <c r="B26" s="204">
        <v>33.247933274598736</v>
      </c>
      <c r="C26" s="204">
        <v>54.969314699451239</v>
      </c>
      <c r="D26" s="204">
        <v>48.700349541630018</v>
      </c>
      <c r="E26" s="204">
        <v>46.730660391631694</v>
      </c>
      <c r="F26" s="204">
        <v>45.371127391442599</v>
      </c>
      <c r="G26" s="204">
        <v>35.708468754091442</v>
      </c>
      <c r="H26" s="204">
        <v>27.35207960965564</v>
      </c>
      <c r="I26" s="204">
        <v>24.467402872174706</v>
      </c>
      <c r="J26" s="204">
        <v>28.905766917121603</v>
      </c>
      <c r="K26" s="204">
        <v>19.603112248705838</v>
      </c>
      <c r="L26" s="204">
        <v>21.337062955032149</v>
      </c>
      <c r="M26" s="204">
        <v>17.197335971280765</v>
      </c>
      <c r="N26" s="204">
        <v>13.07998244548933</v>
      </c>
      <c r="O26" s="204">
        <v>12.775836809285142</v>
      </c>
      <c r="P26" s="204">
        <v>8.0394268789509002</v>
      </c>
      <c r="Q26" s="204">
        <v>10.983239262427279</v>
      </c>
    </row>
    <row r="27" spans="1:17" x14ac:dyDescent="0.25">
      <c r="A27" s="88" t="s">
        <v>33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31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88" t="s">
        <v>30</v>
      </c>
      <c r="B29" s="87">
        <v>6.1438666301810585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7.1699678537321287E-2</v>
      </c>
      <c r="I29" s="87">
        <v>0</v>
      </c>
      <c r="J29" s="87">
        <v>3.731108425753207E-15</v>
      </c>
      <c r="K29" s="87">
        <v>0</v>
      </c>
      <c r="L29" s="87">
        <v>3.7311084257532078E-15</v>
      </c>
      <c r="M29" s="87">
        <v>0</v>
      </c>
      <c r="N29" s="87">
        <v>0.97606377765974617</v>
      </c>
      <c r="O29" s="87">
        <v>0.85069505483361241</v>
      </c>
      <c r="P29" s="87">
        <v>4.0715711127589493</v>
      </c>
      <c r="Q29" s="87">
        <v>4.266515103736479</v>
      </c>
    </row>
    <row r="30" spans="1:17" x14ac:dyDescent="0.25">
      <c r="A30" s="88" t="s">
        <v>125</v>
      </c>
      <c r="B30" s="87">
        <v>0</v>
      </c>
      <c r="C30" s="87">
        <v>15.003526098546054</v>
      </c>
      <c r="D30" s="87">
        <v>16.324937588123017</v>
      </c>
      <c r="E30" s="87">
        <v>8.5975178514644153</v>
      </c>
      <c r="F30" s="87">
        <v>9.0366021040242259</v>
      </c>
      <c r="G30" s="87">
        <v>5.1329220955972321</v>
      </c>
      <c r="H30" s="87">
        <v>7.5510800469313919</v>
      </c>
      <c r="I30" s="87">
        <v>5.71008558280211</v>
      </c>
      <c r="J30" s="87">
        <v>11.968694893773579</v>
      </c>
      <c r="K30" s="87">
        <v>5.2972969726168744</v>
      </c>
      <c r="L30" s="87">
        <v>6.0815483705034197</v>
      </c>
      <c r="M30" s="87">
        <v>5.0144674413810941</v>
      </c>
      <c r="N30" s="87">
        <v>7.5993230662676723</v>
      </c>
      <c r="O30" s="87">
        <v>7.5987229005124668</v>
      </c>
      <c r="P30" s="87">
        <v>0</v>
      </c>
      <c r="Q30" s="87">
        <v>2.4024702069301456</v>
      </c>
    </row>
    <row r="31" spans="1:17" x14ac:dyDescent="0.25">
      <c r="A31" s="88" t="s">
        <v>29</v>
      </c>
      <c r="B31" s="87">
        <v>22.153077799857925</v>
      </c>
      <c r="C31" s="87">
        <v>36.892725749942763</v>
      </c>
      <c r="D31" s="87">
        <v>29.584718248509549</v>
      </c>
      <c r="E31" s="87">
        <v>34.470850703609898</v>
      </c>
      <c r="F31" s="87">
        <v>31.949525250591524</v>
      </c>
      <c r="G31" s="87">
        <v>27.076424066159056</v>
      </c>
      <c r="H31" s="87">
        <v>14.686248632043819</v>
      </c>
      <c r="I31" s="87">
        <v>12.273365345279155</v>
      </c>
      <c r="J31" s="87">
        <v>9.833661365934276</v>
      </c>
      <c r="K31" s="87">
        <v>9.7933916805328636</v>
      </c>
      <c r="L31" s="87">
        <v>9.8460024657710594</v>
      </c>
      <c r="M31" s="87">
        <v>7.3844544700783459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88" t="s">
        <v>28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26</v>
      </c>
      <c r="B33" s="87">
        <v>4.9509888445597561</v>
      </c>
      <c r="C33" s="87">
        <v>3.0730628509624234</v>
      </c>
      <c r="D33" s="87">
        <v>2.7906937049974498</v>
      </c>
      <c r="E33" s="87">
        <v>3.6622918365573791</v>
      </c>
      <c r="F33" s="87">
        <v>4.385000036826856</v>
      </c>
      <c r="G33" s="87">
        <v>3.4991225923351532</v>
      </c>
      <c r="H33" s="87">
        <v>5.0430512521431101</v>
      </c>
      <c r="I33" s="87">
        <v>6.4839519440934401</v>
      </c>
      <c r="J33" s="87">
        <v>7.1034106574137468</v>
      </c>
      <c r="K33" s="87">
        <v>4.5124235955561005</v>
      </c>
      <c r="L33" s="87">
        <v>5.4095121187576662</v>
      </c>
      <c r="M33" s="87">
        <v>4.7984140598213276</v>
      </c>
      <c r="N33" s="87">
        <v>4.5045956015619115</v>
      </c>
      <c r="O33" s="87">
        <v>4.3264188539390611</v>
      </c>
      <c r="P33" s="87">
        <v>3.9678557661919505</v>
      </c>
      <c r="Q33" s="87">
        <v>4.3142539517606551</v>
      </c>
    </row>
    <row r="34" spans="1:17" x14ac:dyDescent="0.25">
      <c r="A34" s="88" t="s">
        <v>25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88" t="s">
        <v>86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22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6" t="s">
        <v>304</v>
      </c>
      <c r="B37" s="204">
        <v>0</v>
      </c>
      <c r="C37" s="204">
        <v>0</v>
      </c>
      <c r="D37" s="204">
        <v>0</v>
      </c>
      <c r="E37" s="204">
        <v>0</v>
      </c>
      <c r="F37" s="204">
        <v>0</v>
      </c>
      <c r="G37" s="204">
        <v>0</v>
      </c>
      <c r="H37" s="204">
        <v>0</v>
      </c>
      <c r="I37" s="204">
        <v>0</v>
      </c>
      <c r="J37" s="204">
        <v>0</v>
      </c>
      <c r="K37" s="204">
        <v>0</v>
      </c>
      <c r="L37" s="204">
        <v>0</v>
      </c>
      <c r="M37" s="204">
        <v>0</v>
      </c>
      <c r="N37" s="204">
        <v>0</v>
      </c>
      <c r="O37" s="204">
        <v>0</v>
      </c>
      <c r="P37" s="204">
        <v>0</v>
      </c>
      <c r="Q37" s="204">
        <v>0</v>
      </c>
    </row>
    <row r="38" spans="1:17" x14ac:dyDescent="0.25">
      <c r="A38" s="156" t="s">
        <v>303</v>
      </c>
      <c r="B38" s="204">
        <v>24.010695518417027</v>
      </c>
      <c r="C38" s="204">
        <v>47.411425398885072</v>
      </c>
      <c r="D38" s="204">
        <v>44.538396292432665</v>
      </c>
      <c r="E38" s="204">
        <v>47.597631667427869</v>
      </c>
      <c r="F38" s="204">
        <v>43.057403039198846</v>
      </c>
      <c r="G38" s="204">
        <v>34.282098848759468</v>
      </c>
      <c r="H38" s="204">
        <v>21.958018763833124</v>
      </c>
      <c r="I38" s="204">
        <v>19.445195555854305</v>
      </c>
      <c r="J38" s="204">
        <v>18.377030717964686</v>
      </c>
      <c r="K38" s="204">
        <v>14.09497605603392</v>
      </c>
      <c r="L38" s="204">
        <v>15.369204852424591</v>
      </c>
      <c r="M38" s="204">
        <v>12.096435779414392</v>
      </c>
      <c r="N38" s="204">
        <v>6.7866149963842801</v>
      </c>
      <c r="O38" s="204">
        <v>6.8929359543674131</v>
      </c>
      <c r="P38" s="204">
        <v>2.16104216219862</v>
      </c>
      <c r="Q38" s="204">
        <v>2.4843387606450635</v>
      </c>
    </row>
    <row r="39" spans="1:17" x14ac:dyDescent="0.25">
      <c r="A39" s="152" t="s">
        <v>310</v>
      </c>
      <c r="B39" s="264">
        <v>18.395489009818128</v>
      </c>
      <c r="C39" s="264">
        <v>38.127718916311082</v>
      </c>
      <c r="D39" s="264">
        <v>36.313448369846263</v>
      </c>
      <c r="E39" s="264">
        <v>39.705342356841186</v>
      </c>
      <c r="F39" s="264">
        <v>35.394723746421874</v>
      </c>
      <c r="G39" s="264">
        <v>28.25133523695736</v>
      </c>
      <c r="H39" s="264">
        <v>17.338556429757951</v>
      </c>
      <c r="I39" s="264">
        <v>15.312923070775909</v>
      </c>
      <c r="J39" s="264">
        <v>13.495167860850817</v>
      </c>
      <c r="K39" s="264">
        <v>10.784228209585823</v>
      </c>
      <c r="L39" s="264">
        <v>11.765611997796938</v>
      </c>
      <c r="M39" s="264">
        <v>9.1919968153758624</v>
      </c>
      <c r="N39" s="264">
        <v>4.5775512944794157</v>
      </c>
      <c r="O39" s="264">
        <v>4.7352390710214785</v>
      </c>
      <c r="P39" s="264">
        <v>0.27781185970094413</v>
      </c>
      <c r="Q39" s="264">
        <v>0.14657723899019429</v>
      </c>
    </row>
    <row r="40" spans="1:17" x14ac:dyDescent="0.25">
      <c r="A40" s="154" t="s">
        <v>33</v>
      </c>
      <c r="B40" s="83">
        <v>0</v>
      </c>
      <c r="C40" s="83">
        <v>0</v>
      </c>
      <c r="D40" s="83">
        <v>0</v>
      </c>
      <c r="E40" s="83">
        <v>0</v>
      </c>
      <c r="F40" s="83">
        <v>0</v>
      </c>
      <c r="G40" s="83">
        <v>0</v>
      </c>
      <c r="H40" s="83">
        <v>0</v>
      </c>
      <c r="I40" s="83">
        <v>0</v>
      </c>
      <c r="J40" s="83">
        <v>0</v>
      </c>
      <c r="K40" s="83">
        <v>0</v>
      </c>
      <c r="L40" s="83">
        <v>0</v>
      </c>
      <c r="M40" s="83">
        <v>0</v>
      </c>
      <c r="N40" s="83">
        <v>0</v>
      </c>
      <c r="O40" s="83">
        <v>0</v>
      </c>
      <c r="P40" s="83">
        <v>0</v>
      </c>
      <c r="Q40" s="83">
        <v>0</v>
      </c>
    </row>
    <row r="41" spans="1:17" x14ac:dyDescent="0.25">
      <c r="A41" s="154" t="s">
        <v>30</v>
      </c>
      <c r="B41" s="208">
        <v>18.395489009818128</v>
      </c>
      <c r="C41" s="208">
        <v>29.095372238436006</v>
      </c>
      <c r="D41" s="208">
        <v>34.814467727568008</v>
      </c>
      <c r="E41" s="208">
        <v>26.105223610872002</v>
      </c>
      <c r="F41" s="208">
        <v>26.150188251888004</v>
      </c>
      <c r="G41" s="208">
        <v>23.220841691447262</v>
      </c>
      <c r="H41" s="208">
        <v>17.338556429757951</v>
      </c>
      <c r="I41" s="208">
        <v>14.417851378752003</v>
      </c>
      <c r="J41" s="208">
        <v>11.673132548507999</v>
      </c>
      <c r="K41" s="208">
        <v>2.9044463388120008</v>
      </c>
      <c r="L41" s="208">
        <v>5.8052505750330345</v>
      </c>
      <c r="M41" s="208">
        <v>5.8051607460703112</v>
      </c>
      <c r="N41" s="208">
        <v>4.5775512944794157</v>
      </c>
      <c r="O41" s="208">
        <v>4.7352390710214785</v>
      </c>
      <c r="P41" s="208">
        <v>0.27781185970094413</v>
      </c>
      <c r="Q41" s="208">
        <v>0.14657723899019429</v>
      </c>
    </row>
    <row r="42" spans="1:17" x14ac:dyDescent="0.25">
      <c r="A42" s="154" t="s">
        <v>125</v>
      </c>
      <c r="B42" s="208">
        <v>0</v>
      </c>
      <c r="C42" s="208">
        <v>9.0323466778750721</v>
      </c>
      <c r="D42" s="208">
        <v>1.4989806422782543</v>
      </c>
      <c r="E42" s="208">
        <v>11.343061266234509</v>
      </c>
      <c r="F42" s="208">
        <v>7.7972744566000616</v>
      </c>
      <c r="G42" s="208">
        <v>3.7938178465061903</v>
      </c>
      <c r="H42" s="208">
        <v>0</v>
      </c>
      <c r="I42" s="208">
        <v>0.54614301727449355</v>
      </c>
      <c r="J42" s="208">
        <v>1.822035312342817</v>
      </c>
      <c r="K42" s="208">
        <v>4.6225939476764495</v>
      </c>
      <c r="L42" s="208">
        <v>3.5107876778603639</v>
      </c>
      <c r="M42" s="208">
        <v>1.9652143009320291</v>
      </c>
      <c r="N42" s="208">
        <v>0</v>
      </c>
      <c r="O42" s="208">
        <v>0</v>
      </c>
      <c r="P42" s="208">
        <v>0</v>
      </c>
      <c r="Q42" s="208">
        <v>0</v>
      </c>
    </row>
    <row r="43" spans="1:17" x14ac:dyDescent="0.25">
      <c r="A43" s="154" t="s">
        <v>29</v>
      </c>
      <c r="B43" s="208">
        <v>0</v>
      </c>
      <c r="C43" s="208">
        <v>0</v>
      </c>
      <c r="D43" s="208">
        <v>0</v>
      </c>
      <c r="E43" s="208">
        <v>0</v>
      </c>
      <c r="F43" s="208">
        <v>0</v>
      </c>
      <c r="G43" s="208">
        <v>0</v>
      </c>
      <c r="H43" s="208">
        <v>0</v>
      </c>
      <c r="I43" s="208">
        <v>0</v>
      </c>
      <c r="J43" s="208">
        <v>0</v>
      </c>
      <c r="K43" s="208">
        <v>0</v>
      </c>
      <c r="L43" s="208">
        <v>0</v>
      </c>
      <c r="M43" s="208">
        <v>0</v>
      </c>
      <c r="N43" s="208">
        <v>0</v>
      </c>
      <c r="O43" s="208">
        <v>0</v>
      </c>
      <c r="P43" s="208">
        <v>0</v>
      </c>
      <c r="Q43" s="208">
        <v>0</v>
      </c>
    </row>
    <row r="44" spans="1:17" x14ac:dyDescent="0.25">
      <c r="A44" s="154" t="s">
        <v>26</v>
      </c>
      <c r="B44" s="208">
        <v>0</v>
      </c>
      <c r="C44" s="208">
        <v>0</v>
      </c>
      <c r="D44" s="208">
        <v>0</v>
      </c>
      <c r="E44" s="208">
        <v>2.2570574797346743</v>
      </c>
      <c r="F44" s="208">
        <v>1.447261037933808</v>
      </c>
      <c r="G44" s="208">
        <v>1.2366756990039067</v>
      </c>
      <c r="H44" s="208">
        <v>0</v>
      </c>
      <c r="I44" s="208">
        <v>0.34892867474941358</v>
      </c>
      <c r="J44" s="208">
        <v>0</v>
      </c>
      <c r="K44" s="208">
        <v>3.2571879230973737</v>
      </c>
      <c r="L44" s="208">
        <v>2.4495737449035384</v>
      </c>
      <c r="M44" s="208">
        <v>1.4216217683735228</v>
      </c>
      <c r="N44" s="208">
        <v>0</v>
      </c>
      <c r="O44" s="208">
        <v>0</v>
      </c>
      <c r="P44" s="208">
        <v>0</v>
      </c>
      <c r="Q44" s="208">
        <v>0</v>
      </c>
    </row>
    <row r="45" spans="1:17" x14ac:dyDescent="0.25">
      <c r="A45" s="152" t="s">
        <v>309</v>
      </c>
      <c r="B45" s="264">
        <v>5.6152065085988987</v>
      </c>
      <c r="C45" s="264">
        <v>9.2837064825739883</v>
      </c>
      <c r="D45" s="264">
        <v>8.2249479225864022</v>
      </c>
      <c r="E45" s="264">
        <v>7.892289310586686</v>
      </c>
      <c r="F45" s="264">
        <v>7.662679292776974</v>
      </c>
      <c r="G45" s="264">
        <v>6.0307636118021097</v>
      </c>
      <c r="H45" s="264">
        <v>4.619462334075175</v>
      </c>
      <c r="I45" s="264">
        <v>4.1322724850783938</v>
      </c>
      <c r="J45" s="264">
        <v>4.8818628571138705</v>
      </c>
      <c r="K45" s="264">
        <v>3.3107478464480971</v>
      </c>
      <c r="L45" s="264">
        <v>3.6035928546276521</v>
      </c>
      <c r="M45" s="264">
        <v>2.9044389640385297</v>
      </c>
      <c r="N45" s="264">
        <v>2.2090637019048645</v>
      </c>
      <c r="O45" s="264">
        <v>2.1576968833459347</v>
      </c>
      <c r="P45" s="264">
        <v>1.883230302497676</v>
      </c>
      <c r="Q45" s="264">
        <v>2.3377615216548691</v>
      </c>
    </row>
    <row r="46" spans="1:17" x14ac:dyDescent="0.25">
      <c r="A46" s="150" t="s">
        <v>33</v>
      </c>
      <c r="B46" s="87">
        <v>0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1.037630808652801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1.2109279041858706E-2</v>
      </c>
      <c r="I48" s="87">
        <v>0</v>
      </c>
      <c r="J48" s="87">
        <v>6.3014275634943041E-16</v>
      </c>
      <c r="K48" s="87">
        <v>0</v>
      </c>
      <c r="L48" s="87">
        <v>6.3014275634943061E-16</v>
      </c>
      <c r="M48" s="87">
        <v>0</v>
      </c>
      <c r="N48" s="87">
        <v>0.16484632689364601</v>
      </c>
      <c r="O48" s="87">
        <v>0.14367294259412122</v>
      </c>
      <c r="P48" s="87">
        <v>0.95376277610008287</v>
      </c>
      <c r="Q48" s="87">
        <v>0.908119599578878</v>
      </c>
    </row>
    <row r="49" spans="1:17" x14ac:dyDescent="0.25">
      <c r="A49" s="150" t="s">
        <v>125</v>
      </c>
      <c r="B49" s="87">
        <v>0</v>
      </c>
      <c r="C49" s="87">
        <v>2.5339288521988892</v>
      </c>
      <c r="D49" s="87">
        <v>2.7571005704385541</v>
      </c>
      <c r="E49" s="87">
        <v>1.4520252371362123</v>
      </c>
      <c r="F49" s="87">
        <v>1.5261816886796471</v>
      </c>
      <c r="G49" s="87">
        <v>0.86689350947864385</v>
      </c>
      <c r="H49" s="87">
        <v>1.2752935190373016</v>
      </c>
      <c r="I49" s="87">
        <v>0.9643700095399117</v>
      </c>
      <c r="J49" s="87">
        <v>2.0213795820595375</v>
      </c>
      <c r="K49" s="87">
        <v>0.89465459981973872</v>
      </c>
      <c r="L49" s="87">
        <v>1.0271059470183554</v>
      </c>
      <c r="M49" s="87">
        <v>0.84688783454436267</v>
      </c>
      <c r="N49" s="87">
        <v>1.2834412289696513</v>
      </c>
      <c r="O49" s="87">
        <v>1.2833398676421053</v>
      </c>
      <c r="P49" s="87">
        <v>0</v>
      </c>
      <c r="Q49" s="87">
        <v>0.51136119977798689</v>
      </c>
    </row>
    <row r="50" spans="1:17" x14ac:dyDescent="0.25">
      <c r="A50" s="150" t="s">
        <v>29</v>
      </c>
      <c r="B50" s="87">
        <v>3.7414086950871162</v>
      </c>
      <c r="C50" s="87">
        <v>6.2307714599903337</v>
      </c>
      <c r="D50" s="87">
        <v>4.9965301930816119</v>
      </c>
      <c r="E50" s="87">
        <v>5.8217436743874504</v>
      </c>
      <c r="F50" s="87">
        <v>5.3959198200999028</v>
      </c>
      <c r="G50" s="87">
        <v>4.5729071756179742</v>
      </c>
      <c r="H50" s="87">
        <v>2.4803442134118452</v>
      </c>
      <c r="I50" s="87">
        <v>2.0728350360915901</v>
      </c>
      <c r="J50" s="87">
        <v>1.660796141802233</v>
      </c>
      <c r="K50" s="87">
        <v>1.6539950393788834</v>
      </c>
      <c r="L50" s="87">
        <v>1.6628804164413344</v>
      </c>
      <c r="M50" s="87">
        <v>1.2471523105021207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0.83616700485898099</v>
      </c>
      <c r="C52" s="87">
        <v>0.51900617038476482</v>
      </c>
      <c r="D52" s="87">
        <v>0.47131715906623595</v>
      </c>
      <c r="E52" s="87">
        <v>0.61852039906302392</v>
      </c>
      <c r="F52" s="87">
        <v>0.74057778399742458</v>
      </c>
      <c r="G52" s="87">
        <v>0.59096292670549255</v>
      </c>
      <c r="H52" s="87">
        <v>0.8517153225841696</v>
      </c>
      <c r="I52" s="87">
        <v>1.095067439446892</v>
      </c>
      <c r="J52" s="87">
        <v>1.1996871332520993</v>
      </c>
      <c r="K52" s="87">
        <v>0.76209820724947475</v>
      </c>
      <c r="L52" s="87">
        <v>0.91360649116796133</v>
      </c>
      <c r="M52" s="87">
        <v>0.81039881899204647</v>
      </c>
      <c r="N52" s="87">
        <v>0.76077614604156718</v>
      </c>
      <c r="O52" s="87">
        <v>0.73068407310970807</v>
      </c>
      <c r="P52" s="87">
        <v>0.929467526397593</v>
      </c>
      <c r="Q52" s="87">
        <v>0.91828072229800428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0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</row>
    <row r="56" spans="1:17" x14ac:dyDescent="0.25">
      <c r="A56" s="152" t="s">
        <v>308</v>
      </c>
      <c r="B56" s="264">
        <v>0</v>
      </c>
      <c r="C56" s="264">
        <v>0</v>
      </c>
      <c r="D56" s="264">
        <v>0</v>
      </c>
      <c r="E56" s="264">
        <v>0</v>
      </c>
      <c r="F56" s="264">
        <v>0</v>
      </c>
      <c r="G56" s="264">
        <v>0</v>
      </c>
      <c r="H56" s="264">
        <v>0</v>
      </c>
      <c r="I56" s="264">
        <v>0</v>
      </c>
      <c r="J56" s="264">
        <v>0</v>
      </c>
      <c r="K56" s="264">
        <v>0</v>
      </c>
      <c r="L56" s="264">
        <v>0</v>
      </c>
      <c r="M56" s="264">
        <v>0</v>
      </c>
      <c r="N56" s="264">
        <v>0</v>
      </c>
      <c r="O56" s="264">
        <v>0</v>
      </c>
      <c r="P56" s="264">
        <v>0</v>
      </c>
      <c r="Q56" s="264">
        <v>0</v>
      </c>
    </row>
    <row r="57" spans="1:17" x14ac:dyDescent="0.25">
      <c r="A57" s="152" t="s">
        <v>307</v>
      </c>
      <c r="B57" s="264">
        <v>0</v>
      </c>
      <c r="C57" s="264">
        <v>0</v>
      </c>
      <c r="D57" s="264">
        <v>0</v>
      </c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>
        <v>0</v>
      </c>
      <c r="K57" s="264">
        <v>0</v>
      </c>
      <c r="L57" s="264">
        <v>0</v>
      </c>
      <c r="M57" s="264">
        <v>0</v>
      </c>
      <c r="N57" s="264">
        <v>0</v>
      </c>
      <c r="O57" s="264">
        <v>0</v>
      </c>
      <c r="P57" s="264">
        <v>0</v>
      </c>
      <c r="Q57" s="264">
        <v>0</v>
      </c>
    </row>
    <row r="58" spans="1:17" x14ac:dyDescent="0.25">
      <c r="A58" s="243" t="s">
        <v>302</v>
      </c>
      <c r="B58" s="242">
        <v>0</v>
      </c>
      <c r="C58" s="242">
        <v>0</v>
      </c>
      <c r="D58" s="242">
        <v>0</v>
      </c>
      <c r="E58" s="242">
        <v>0</v>
      </c>
      <c r="F58" s="242">
        <v>0</v>
      </c>
      <c r="G58" s="242">
        <v>0</v>
      </c>
      <c r="H58" s="242">
        <v>0</v>
      </c>
      <c r="I58" s="242">
        <v>0</v>
      </c>
      <c r="J58" s="242">
        <v>0</v>
      </c>
      <c r="K58" s="242">
        <v>0</v>
      </c>
      <c r="L58" s="242">
        <v>0</v>
      </c>
      <c r="M58" s="242">
        <v>0</v>
      </c>
      <c r="N58" s="242">
        <v>0</v>
      </c>
      <c r="O58" s="242">
        <v>0</v>
      </c>
      <c r="P58" s="242">
        <v>0</v>
      </c>
      <c r="Q58" s="242">
        <v>0</v>
      </c>
    </row>
    <row r="60" spans="1:17" ht="12.75" x14ac:dyDescent="0.25">
      <c r="A60" s="80" t="s">
        <v>134</v>
      </c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</row>
    <row r="62" spans="1:17" x14ac:dyDescent="0.25">
      <c r="A62" s="78" t="s">
        <v>5</v>
      </c>
      <c r="B62" s="77">
        <f t="shared" ref="B62:Q62" si="0">SUM(B$63:B$70,B$72:B$76)</f>
        <v>1</v>
      </c>
      <c r="C62" s="77">
        <f t="shared" si="0"/>
        <v>1</v>
      </c>
      <c r="D62" s="77">
        <f t="shared" si="0"/>
        <v>1</v>
      </c>
      <c r="E62" s="77">
        <f t="shared" si="0"/>
        <v>0.99999999999999989</v>
      </c>
      <c r="F62" s="77">
        <f t="shared" si="0"/>
        <v>0.99999999999999989</v>
      </c>
      <c r="G62" s="77">
        <f t="shared" si="0"/>
        <v>1</v>
      </c>
      <c r="H62" s="77">
        <f t="shared" si="0"/>
        <v>1</v>
      </c>
      <c r="I62" s="77">
        <f t="shared" si="0"/>
        <v>0.99999999999999978</v>
      </c>
      <c r="J62" s="77">
        <f t="shared" si="0"/>
        <v>0.99999999999999989</v>
      </c>
      <c r="K62" s="77">
        <f t="shared" si="0"/>
        <v>1</v>
      </c>
      <c r="L62" s="77">
        <f t="shared" si="0"/>
        <v>1</v>
      </c>
      <c r="M62" s="77">
        <f t="shared" si="0"/>
        <v>1</v>
      </c>
      <c r="N62" s="77">
        <f t="shared" si="0"/>
        <v>1</v>
      </c>
      <c r="O62" s="77">
        <f t="shared" si="0"/>
        <v>1.0000000000000002</v>
      </c>
      <c r="P62" s="77">
        <f t="shared" si="0"/>
        <v>1</v>
      </c>
      <c r="Q62" s="77">
        <f t="shared" si="0"/>
        <v>1</v>
      </c>
    </row>
    <row r="63" spans="1:17" x14ac:dyDescent="0.25">
      <c r="A63" s="132" t="s">
        <v>83</v>
      </c>
      <c r="B63" s="203">
        <f t="shared" ref="B63:Q63" si="1">IF(B$6=0,0,B$6/B$5)</f>
        <v>0</v>
      </c>
      <c r="C63" s="203">
        <f t="shared" si="1"/>
        <v>0</v>
      </c>
      <c r="D63" s="203">
        <f t="shared" si="1"/>
        <v>0</v>
      </c>
      <c r="E63" s="203">
        <f t="shared" si="1"/>
        <v>0</v>
      </c>
      <c r="F63" s="203">
        <f t="shared" si="1"/>
        <v>0</v>
      </c>
      <c r="G63" s="203">
        <f t="shared" si="1"/>
        <v>0</v>
      </c>
      <c r="H63" s="203">
        <f t="shared" si="1"/>
        <v>0</v>
      </c>
      <c r="I63" s="203">
        <f t="shared" si="1"/>
        <v>0</v>
      </c>
      <c r="J63" s="203">
        <f t="shared" si="1"/>
        <v>0</v>
      </c>
      <c r="K63" s="203">
        <f t="shared" si="1"/>
        <v>0</v>
      </c>
      <c r="L63" s="203">
        <f t="shared" si="1"/>
        <v>0</v>
      </c>
      <c r="M63" s="203">
        <f t="shared" si="1"/>
        <v>0</v>
      </c>
      <c r="N63" s="203">
        <f t="shared" si="1"/>
        <v>0</v>
      </c>
      <c r="O63" s="203">
        <f t="shared" si="1"/>
        <v>0</v>
      </c>
      <c r="P63" s="203">
        <f t="shared" si="1"/>
        <v>0</v>
      </c>
      <c r="Q63" s="203">
        <f t="shared" si="1"/>
        <v>0</v>
      </c>
    </row>
    <row r="64" spans="1:17" x14ac:dyDescent="0.25">
      <c r="A64" s="76" t="s">
        <v>82</v>
      </c>
      <c r="B64" s="202">
        <f t="shared" ref="B64:Q64" si="2">IF(B$7=0,0,B$7/B$5)</f>
        <v>0</v>
      </c>
      <c r="C64" s="202">
        <f t="shared" si="2"/>
        <v>0</v>
      </c>
      <c r="D64" s="202">
        <f t="shared" si="2"/>
        <v>0</v>
      </c>
      <c r="E64" s="202">
        <f t="shared" si="2"/>
        <v>0</v>
      </c>
      <c r="F64" s="202">
        <f t="shared" si="2"/>
        <v>0</v>
      </c>
      <c r="G64" s="202">
        <f t="shared" si="2"/>
        <v>0</v>
      </c>
      <c r="H64" s="202">
        <f t="shared" si="2"/>
        <v>0</v>
      </c>
      <c r="I64" s="202">
        <f t="shared" si="2"/>
        <v>0</v>
      </c>
      <c r="J64" s="202">
        <f t="shared" si="2"/>
        <v>0</v>
      </c>
      <c r="K64" s="202">
        <f t="shared" si="2"/>
        <v>0</v>
      </c>
      <c r="L64" s="202">
        <f t="shared" si="2"/>
        <v>0</v>
      </c>
      <c r="M64" s="202">
        <f t="shared" si="2"/>
        <v>0</v>
      </c>
      <c r="N64" s="202">
        <f t="shared" si="2"/>
        <v>0</v>
      </c>
      <c r="O64" s="202">
        <f t="shared" si="2"/>
        <v>0</v>
      </c>
      <c r="P64" s="202">
        <f t="shared" si="2"/>
        <v>0</v>
      </c>
      <c r="Q64" s="202">
        <f t="shared" si="2"/>
        <v>0</v>
      </c>
    </row>
    <row r="65" spans="1:17" x14ac:dyDescent="0.25">
      <c r="A65" s="76" t="s">
        <v>81</v>
      </c>
      <c r="B65" s="202">
        <f t="shared" ref="B65:Q65" si="3">IF(B$8=0,0,B$8/B$5)</f>
        <v>0</v>
      </c>
      <c r="C65" s="202">
        <f t="shared" si="3"/>
        <v>0</v>
      </c>
      <c r="D65" s="202">
        <f t="shared" si="3"/>
        <v>0</v>
      </c>
      <c r="E65" s="202">
        <f t="shared" si="3"/>
        <v>0</v>
      </c>
      <c r="F65" s="202">
        <f t="shared" si="3"/>
        <v>0</v>
      </c>
      <c r="G65" s="202">
        <f t="shared" si="3"/>
        <v>0</v>
      </c>
      <c r="H65" s="202">
        <f t="shared" si="3"/>
        <v>0</v>
      </c>
      <c r="I65" s="202">
        <f t="shared" si="3"/>
        <v>0</v>
      </c>
      <c r="J65" s="202">
        <f t="shared" si="3"/>
        <v>0</v>
      </c>
      <c r="K65" s="202">
        <f t="shared" si="3"/>
        <v>0</v>
      </c>
      <c r="L65" s="202">
        <f t="shared" si="3"/>
        <v>0</v>
      </c>
      <c r="M65" s="202">
        <f t="shared" si="3"/>
        <v>0</v>
      </c>
      <c r="N65" s="202">
        <f t="shared" si="3"/>
        <v>0</v>
      </c>
      <c r="O65" s="202">
        <f t="shared" si="3"/>
        <v>0</v>
      </c>
      <c r="P65" s="202">
        <f t="shared" si="3"/>
        <v>0</v>
      </c>
      <c r="Q65" s="202">
        <f t="shared" si="3"/>
        <v>0</v>
      </c>
    </row>
    <row r="66" spans="1:17" x14ac:dyDescent="0.25">
      <c r="A66" s="76" t="s">
        <v>80</v>
      </c>
      <c r="B66" s="202">
        <f t="shared" ref="B66:Q66" si="4">IF(B$9=0,0,B$9/B$5)</f>
        <v>0</v>
      </c>
      <c r="C66" s="202">
        <f t="shared" si="4"/>
        <v>0</v>
      </c>
      <c r="D66" s="202">
        <f t="shared" si="4"/>
        <v>0</v>
      </c>
      <c r="E66" s="202">
        <f t="shared" si="4"/>
        <v>0</v>
      </c>
      <c r="F66" s="202">
        <f t="shared" si="4"/>
        <v>0</v>
      </c>
      <c r="G66" s="202">
        <f t="shared" si="4"/>
        <v>0</v>
      </c>
      <c r="H66" s="202">
        <f t="shared" si="4"/>
        <v>0</v>
      </c>
      <c r="I66" s="202">
        <f t="shared" si="4"/>
        <v>0</v>
      </c>
      <c r="J66" s="202">
        <f t="shared" si="4"/>
        <v>0</v>
      </c>
      <c r="K66" s="202">
        <f t="shared" si="4"/>
        <v>0</v>
      </c>
      <c r="L66" s="202">
        <f t="shared" si="4"/>
        <v>0</v>
      </c>
      <c r="M66" s="202">
        <f t="shared" si="4"/>
        <v>0</v>
      </c>
      <c r="N66" s="202">
        <f t="shared" si="4"/>
        <v>0</v>
      </c>
      <c r="O66" s="202">
        <f t="shared" si="4"/>
        <v>0</v>
      </c>
      <c r="P66" s="202">
        <f t="shared" si="4"/>
        <v>0</v>
      </c>
      <c r="Q66" s="202">
        <f t="shared" si="4"/>
        <v>0</v>
      </c>
    </row>
    <row r="67" spans="1:17" x14ac:dyDescent="0.25">
      <c r="A67" s="129" t="s">
        <v>79</v>
      </c>
      <c r="B67" s="201">
        <f t="shared" ref="B67:Q67" si="5">IF(B$10=0,0,B$10/B$5)</f>
        <v>0</v>
      </c>
      <c r="C67" s="201">
        <f t="shared" si="5"/>
        <v>5.5217035145411909E-2</v>
      </c>
      <c r="D67" s="201">
        <f t="shared" si="5"/>
        <v>4.0375484598497852E-2</v>
      </c>
      <c r="E67" s="201">
        <f t="shared" si="5"/>
        <v>6.5779966632273271E-2</v>
      </c>
      <c r="F67" s="201">
        <f t="shared" si="5"/>
        <v>6.8336482220031539E-2</v>
      </c>
      <c r="G67" s="201">
        <f t="shared" si="5"/>
        <v>6.7874290779507032E-2</v>
      </c>
      <c r="H67" s="201">
        <f t="shared" si="5"/>
        <v>2.351067208221523E-3</v>
      </c>
      <c r="I67" s="201">
        <f t="shared" si="5"/>
        <v>7.776568212073387E-2</v>
      </c>
      <c r="J67" s="201">
        <f t="shared" si="5"/>
        <v>7.8163986380299436E-2</v>
      </c>
      <c r="K67" s="201">
        <f t="shared" si="5"/>
        <v>7.9985507128413319E-2</v>
      </c>
      <c r="L67" s="201">
        <f t="shared" si="5"/>
        <v>8.0569455686366781E-2</v>
      </c>
      <c r="M67" s="201">
        <f t="shared" si="5"/>
        <v>8.1938962796063747E-2</v>
      </c>
      <c r="N67" s="201">
        <f t="shared" si="5"/>
        <v>0</v>
      </c>
      <c r="O67" s="201">
        <f t="shared" si="5"/>
        <v>0</v>
      </c>
      <c r="P67" s="201">
        <f t="shared" si="5"/>
        <v>0</v>
      </c>
      <c r="Q67" s="201">
        <f t="shared" si="5"/>
        <v>0</v>
      </c>
    </row>
    <row r="68" spans="1:17" x14ac:dyDescent="0.25">
      <c r="A68" s="127" t="s">
        <v>306</v>
      </c>
      <c r="B68" s="200">
        <f t="shared" ref="B68:Q68" si="6">IF(B$15=0,0,B$15/B$5)</f>
        <v>4.9081140851569498E-2</v>
      </c>
      <c r="C68" s="200">
        <f t="shared" si="6"/>
        <v>4.3036219985478262E-2</v>
      </c>
      <c r="D68" s="200">
        <f t="shared" si="6"/>
        <v>4.2576991919769804E-2</v>
      </c>
      <c r="E68" s="200">
        <f t="shared" si="6"/>
        <v>3.9404075763299184E-2</v>
      </c>
      <c r="F68" s="200">
        <f t="shared" si="6"/>
        <v>4.0637324937444645E-2</v>
      </c>
      <c r="G68" s="200">
        <f t="shared" si="6"/>
        <v>4.0438205029132188E-2</v>
      </c>
      <c r="H68" s="200">
        <f t="shared" si="6"/>
        <v>4.6878903363195931E-2</v>
      </c>
      <c r="I68" s="200">
        <f t="shared" si="6"/>
        <v>4.3520480313128752E-2</v>
      </c>
      <c r="J68" s="200">
        <f t="shared" si="6"/>
        <v>4.7511782439203593E-2</v>
      </c>
      <c r="K68" s="200">
        <f t="shared" si="6"/>
        <v>4.523413236049377E-2</v>
      </c>
      <c r="L68" s="200">
        <f t="shared" si="6"/>
        <v>4.5173231671018305E-2</v>
      </c>
      <c r="M68" s="200">
        <f t="shared" si="6"/>
        <v>4.5531653426281127E-2</v>
      </c>
      <c r="N68" s="200">
        <f t="shared" si="6"/>
        <v>5.528796378875353E-2</v>
      </c>
      <c r="O68" s="200">
        <f t="shared" si="6"/>
        <v>5.4586039063740821E-2</v>
      </c>
      <c r="P68" s="200">
        <f t="shared" si="6"/>
        <v>8.8563748293507952E-2</v>
      </c>
      <c r="Q68" s="200">
        <f t="shared" si="6"/>
        <v>8.3712244765697594E-2</v>
      </c>
    </row>
    <row r="69" spans="1:17" x14ac:dyDescent="0.25">
      <c r="A69" s="127" t="s">
        <v>305</v>
      </c>
      <c r="B69" s="200">
        <f t="shared" ref="B69:Q69" si="7">IF(B$26=0,0,B$26/B$5)</f>
        <v>0.55216283458015691</v>
      </c>
      <c r="C69" s="200">
        <f t="shared" si="7"/>
        <v>0.48415747483663046</v>
      </c>
      <c r="D69" s="200">
        <f t="shared" si="7"/>
        <v>0.47899115909741041</v>
      </c>
      <c r="E69" s="200">
        <f t="shared" si="7"/>
        <v>0.44329585233711583</v>
      </c>
      <c r="F69" s="200">
        <f t="shared" si="7"/>
        <v>0.45716990554625225</v>
      </c>
      <c r="G69" s="200">
        <f t="shared" si="7"/>
        <v>0.45492980657773702</v>
      </c>
      <c r="H69" s="200">
        <f t="shared" si="7"/>
        <v>0.52738766283595417</v>
      </c>
      <c r="I69" s="200">
        <f t="shared" si="7"/>
        <v>0.4896054035226986</v>
      </c>
      <c r="J69" s="200">
        <f t="shared" si="7"/>
        <v>0.53450755244104042</v>
      </c>
      <c r="K69" s="200">
        <f t="shared" si="7"/>
        <v>0.50888398905555499</v>
      </c>
      <c r="L69" s="200">
        <f t="shared" si="7"/>
        <v>0.50819885629895589</v>
      </c>
      <c r="M69" s="200">
        <f t="shared" si="7"/>
        <v>0.51223110104566261</v>
      </c>
      <c r="N69" s="200">
        <f t="shared" si="7"/>
        <v>0.62198959262347731</v>
      </c>
      <c r="O69" s="200">
        <f t="shared" si="7"/>
        <v>0.61409293946708443</v>
      </c>
      <c r="P69" s="200">
        <f t="shared" si="7"/>
        <v>0.71834197730124005</v>
      </c>
      <c r="Q69" s="200">
        <f t="shared" si="7"/>
        <v>0.74726187824786805</v>
      </c>
    </row>
    <row r="70" spans="1:17" x14ac:dyDescent="0.25">
      <c r="A70" s="127" t="s">
        <v>304</v>
      </c>
      <c r="B70" s="200">
        <f t="shared" ref="B70:Q70" si="8">IF(B$37=0,0,B$37/B$5)</f>
        <v>0</v>
      </c>
      <c r="C70" s="200">
        <f t="shared" si="8"/>
        <v>0</v>
      </c>
      <c r="D70" s="200">
        <f t="shared" si="8"/>
        <v>0</v>
      </c>
      <c r="E70" s="200">
        <f t="shared" si="8"/>
        <v>0</v>
      </c>
      <c r="F70" s="200">
        <f t="shared" si="8"/>
        <v>0</v>
      </c>
      <c r="G70" s="200">
        <f t="shared" si="8"/>
        <v>0</v>
      </c>
      <c r="H70" s="200">
        <f t="shared" si="8"/>
        <v>0</v>
      </c>
      <c r="I70" s="200">
        <f t="shared" si="8"/>
        <v>0</v>
      </c>
      <c r="J70" s="200">
        <f t="shared" si="8"/>
        <v>0</v>
      </c>
      <c r="K70" s="200">
        <f t="shared" si="8"/>
        <v>0</v>
      </c>
      <c r="L70" s="200">
        <f t="shared" si="8"/>
        <v>0</v>
      </c>
      <c r="M70" s="200">
        <f t="shared" si="8"/>
        <v>0</v>
      </c>
      <c r="N70" s="200">
        <f t="shared" si="8"/>
        <v>0</v>
      </c>
      <c r="O70" s="200">
        <f t="shared" si="8"/>
        <v>0</v>
      </c>
      <c r="P70" s="200">
        <f t="shared" si="8"/>
        <v>0</v>
      </c>
      <c r="Q70" s="200">
        <f t="shared" si="8"/>
        <v>0</v>
      </c>
    </row>
    <row r="71" spans="1:17" x14ac:dyDescent="0.25">
      <c r="A71" s="127" t="s">
        <v>303</v>
      </c>
      <c r="B71" s="200">
        <f t="shared" ref="B71:Q71" si="9">IF(B$38=0,0,B$38/B$5)</f>
        <v>0.39875602456827358</v>
      </c>
      <c r="C71" s="200">
        <f t="shared" si="9"/>
        <v>0.41758927003247936</v>
      </c>
      <c r="D71" s="200">
        <f t="shared" si="9"/>
        <v>0.43805636438432199</v>
      </c>
      <c r="E71" s="200">
        <f t="shared" si="9"/>
        <v>0.45152010526731168</v>
      </c>
      <c r="F71" s="200">
        <f t="shared" si="9"/>
        <v>0.43385628729627146</v>
      </c>
      <c r="G71" s="200">
        <f t="shared" si="9"/>
        <v>0.43675769761362382</v>
      </c>
      <c r="H71" s="200">
        <f t="shared" si="9"/>
        <v>0.4233823665926284</v>
      </c>
      <c r="I71" s="200">
        <f t="shared" si="9"/>
        <v>0.38910843404343864</v>
      </c>
      <c r="J71" s="200">
        <f t="shared" si="9"/>
        <v>0.33981667873945648</v>
      </c>
      <c r="K71" s="200">
        <f t="shared" si="9"/>
        <v>0.36589637145553788</v>
      </c>
      <c r="L71" s="200">
        <f t="shared" si="9"/>
        <v>0.36605845634365908</v>
      </c>
      <c r="M71" s="200">
        <f t="shared" si="9"/>
        <v>0.36029828273199249</v>
      </c>
      <c r="N71" s="200">
        <f t="shared" si="9"/>
        <v>0.32272244358776908</v>
      </c>
      <c r="O71" s="200">
        <f t="shared" si="9"/>
        <v>0.33132102146917491</v>
      </c>
      <c r="P71" s="200">
        <f t="shared" si="9"/>
        <v>0.19309427440525201</v>
      </c>
      <c r="Q71" s="200">
        <f t="shared" si="9"/>
        <v>0.16902587698643448</v>
      </c>
    </row>
    <row r="72" spans="1:17" x14ac:dyDescent="0.25">
      <c r="A72" s="142" t="s">
        <v>310</v>
      </c>
      <c r="B72" s="199">
        <f t="shared" ref="B72:Q72" si="10">IF(B$39=0,0,B$39/B$5)</f>
        <v>0.30550185695029153</v>
      </c>
      <c r="C72" s="199">
        <f t="shared" si="10"/>
        <v>0.33582045206007066</v>
      </c>
      <c r="D72" s="199">
        <f t="shared" si="10"/>
        <v>0.35716007973675934</v>
      </c>
      <c r="E72" s="199">
        <f t="shared" si="10"/>
        <v>0.37665236131704322</v>
      </c>
      <c r="F72" s="199">
        <f t="shared" si="10"/>
        <v>0.35664536991512663</v>
      </c>
      <c r="G72" s="199">
        <f t="shared" si="10"/>
        <v>0.35992510805827271</v>
      </c>
      <c r="H72" s="199">
        <f t="shared" si="10"/>
        <v>0.33431245020255612</v>
      </c>
      <c r="I72" s="199">
        <f t="shared" si="10"/>
        <v>0.30641952144849399</v>
      </c>
      <c r="J72" s="199">
        <f t="shared" si="10"/>
        <v>0.24954429210496964</v>
      </c>
      <c r="K72" s="199">
        <f t="shared" si="10"/>
        <v>0.27995151997059969</v>
      </c>
      <c r="L72" s="199">
        <f t="shared" si="10"/>
        <v>0.28022931616872426</v>
      </c>
      <c r="M72" s="199">
        <f t="shared" si="10"/>
        <v>0.27378814122205836</v>
      </c>
      <c r="N72" s="199">
        <f t="shared" si="10"/>
        <v>0.2176753123891374</v>
      </c>
      <c r="O72" s="199">
        <f t="shared" si="10"/>
        <v>0.22760754724806734</v>
      </c>
      <c r="P72" s="199">
        <f t="shared" si="10"/>
        <v>2.4823152647586846E-2</v>
      </c>
      <c r="Q72" s="199">
        <f t="shared" si="10"/>
        <v>9.9726119316090444E-3</v>
      </c>
    </row>
    <row r="73" spans="1:17" x14ac:dyDescent="0.25">
      <c r="A73" s="142" t="s">
        <v>309</v>
      </c>
      <c r="B73" s="199">
        <f t="shared" ref="B73:Q73" si="11">IF(B$45=0,0,B$45/B$5)</f>
        <v>9.3254167617982067E-2</v>
      </c>
      <c r="C73" s="199">
        <f t="shared" si="11"/>
        <v>8.1768817972408703E-2</v>
      </c>
      <c r="D73" s="199">
        <f t="shared" si="11"/>
        <v>8.0896284647562641E-2</v>
      </c>
      <c r="E73" s="199">
        <f t="shared" si="11"/>
        <v>7.4867743950268448E-2</v>
      </c>
      <c r="F73" s="199">
        <f t="shared" si="11"/>
        <v>7.7210917381144842E-2</v>
      </c>
      <c r="G73" s="199">
        <f t="shared" si="11"/>
        <v>7.6832589555351133E-2</v>
      </c>
      <c r="H73" s="199">
        <f t="shared" si="11"/>
        <v>8.9069916390072279E-2</v>
      </c>
      <c r="I73" s="199">
        <f t="shared" si="11"/>
        <v>8.2688912594944639E-2</v>
      </c>
      <c r="J73" s="199">
        <f t="shared" si="11"/>
        <v>9.027238663448682E-2</v>
      </c>
      <c r="K73" s="199">
        <f t="shared" si="11"/>
        <v>8.5944851484938176E-2</v>
      </c>
      <c r="L73" s="199">
        <f t="shared" si="11"/>
        <v>8.5829140174934787E-2</v>
      </c>
      <c r="M73" s="199">
        <f t="shared" si="11"/>
        <v>8.6510141509934149E-2</v>
      </c>
      <c r="N73" s="199">
        <f t="shared" si="11"/>
        <v>0.10504713119863172</v>
      </c>
      <c r="O73" s="199">
        <f t="shared" si="11"/>
        <v>0.10371347422110758</v>
      </c>
      <c r="P73" s="199">
        <f t="shared" si="11"/>
        <v>0.16827112175766518</v>
      </c>
      <c r="Q73" s="199">
        <f t="shared" si="11"/>
        <v>0.15905326505482542</v>
      </c>
    </row>
    <row r="74" spans="1:17" x14ac:dyDescent="0.25">
      <c r="A74" s="142" t="s">
        <v>308</v>
      </c>
      <c r="B74" s="199">
        <f t="shared" ref="B74:Q74" si="12">IF(B$56=0,0,B$56/B$5)</f>
        <v>0</v>
      </c>
      <c r="C74" s="199">
        <f t="shared" si="12"/>
        <v>0</v>
      </c>
      <c r="D74" s="199">
        <f t="shared" si="12"/>
        <v>0</v>
      </c>
      <c r="E74" s="199">
        <f t="shared" si="12"/>
        <v>0</v>
      </c>
      <c r="F74" s="199">
        <f t="shared" si="12"/>
        <v>0</v>
      </c>
      <c r="G74" s="199">
        <f t="shared" si="12"/>
        <v>0</v>
      </c>
      <c r="H74" s="199">
        <f t="shared" si="12"/>
        <v>0</v>
      </c>
      <c r="I74" s="199">
        <f t="shared" si="12"/>
        <v>0</v>
      </c>
      <c r="J74" s="199">
        <f t="shared" si="12"/>
        <v>0</v>
      </c>
      <c r="K74" s="199">
        <f t="shared" si="12"/>
        <v>0</v>
      </c>
      <c r="L74" s="199">
        <f t="shared" si="12"/>
        <v>0</v>
      </c>
      <c r="M74" s="199">
        <f t="shared" si="12"/>
        <v>0</v>
      </c>
      <c r="N74" s="199">
        <f t="shared" si="12"/>
        <v>0</v>
      </c>
      <c r="O74" s="199">
        <f t="shared" si="12"/>
        <v>0</v>
      </c>
      <c r="P74" s="199">
        <f t="shared" si="12"/>
        <v>0</v>
      </c>
      <c r="Q74" s="199">
        <f t="shared" si="12"/>
        <v>0</v>
      </c>
    </row>
    <row r="75" spans="1:17" x14ac:dyDescent="0.25">
      <c r="A75" s="142" t="s">
        <v>307</v>
      </c>
      <c r="B75" s="199">
        <f t="shared" ref="B75:Q75" si="13">IF(B$57=0,0,B$57/B$5)</f>
        <v>0</v>
      </c>
      <c r="C75" s="199">
        <f t="shared" si="13"/>
        <v>0</v>
      </c>
      <c r="D75" s="199">
        <f t="shared" si="13"/>
        <v>0</v>
      </c>
      <c r="E75" s="199">
        <f t="shared" si="13"/>
        <v>0</v>
      </c>
      <c r="F75" s="199">
        <f t="shared" si="13"/>
        <v>0</v>
      </c>
      <c r="G75" s="199">
        <f t="shared" si="13"/>
        <v>0</v>
      </c>
      <c r="H75" s="199">
        <f t="shared" si="13"/>
        <v>0</v>
      </c>
      <c r="I75" s="199">
        <f t="shared" si="13"/>
        <v>0</v>
      </c>
      <c r="J75" s="199">
        <f t="shared" si="13"/>
        <v>0</v>
      </c>
      <c r="K75" s="199">
        <f t="shared" si="13"/>
        <v>0</v>
      </c>
      <c r="L75" s="199">
        <f t="shared" si="13"/>
        <v>0</v>
      </c>
      <c r="M75" s="199">
        <f t="shared" si="13"/>
        <v>0</v>
      </c>
      <c r="N75" s="199">
        <f t="shared" si="13"/>
        <v>0</v>
      </c>
      <c r="O75" s="199">
        <f t="shared" si="13"/>
        <v>0</v>
      </c>
      <c r="P75" s="199">
        <f t="shared" si="13"/>
        <v>0</v>
      </c>
      <c r="Q75" s="199">
        <f t="shared" si="13"/>
        <v>0</v>
      </c>
    </row>
    <row r="76" spans="1:17" x14ac:dyDescent="0.25">
      <c r="A76" s="72" t="s">
        <v>302</v>
      </c>
      <c r="B76" s="276">
        <f t="shared" ref="B76:Q76" si="14">IF(B$58=0,0,B$58/B$5)</f>
        <v>0</v>
      </c>
      <c r="C76" s="276">
        <f t="shared" si="14"/>
        <v>0</v>
      </c>
      <c r="D76" s="276">
        <f t="shared" si="14"/>
        <v>0</v>
      </c>
      <c r="E76" s="276">
        <f t="shared" si="14"/>
        <v>0</v>
      </c>
      <c r="F76" s="276">
        <f t="shared" si="14"/>
        <v>0</v>
      </c>
      <c r="G76" s="276">
        <f t="shared" si="14"/>
        <v>0</v>
      </c>
      <c r="H76" s="276">
        <f t="shared" si="14"/>
        <v>0</v>
      </c>
      <c r="I76" s="276">
        <f t="shared" si="14"/>
        <v>0</v>
      </c>
      <c r="J76" s="276">
        <f t="shared" si="14"/>
        <v>0</v>
      </c>
      <c r="K76" s="276">
        <f t="shared" si="14"/>
        <v>0</v>
      </c>
      <c r="L76" s="276">
        <f t="shared" si="14"/>
        <v>0</v>
      </c>
      <c r="M76" s="276">
        <f t="shared" si="14"/>
        <v>0</v>
      </c>
      <c r="N76" s="276">
        <f t="shared" si="14"/>
        <v>0</v>
      </c>
      <c r="O76" s="276">
        <f t="shared" si="14"/>
        <v>0</v>
      </c>
      <c r="P76" s="276">
        <f t="shared" si="14"/>
        <v>0</v>
      </c>
      <c r="Q76" s="276">
        <f t="shared" si="14"/>
        <v>0</v>
      </c>
    </row>
    <row r="78" spans="1:17" ht="12.75" x14ac:dyDescent="0.25">
      <c r="A78" s="266" t="s">
        <v>133</v>
      </c>
      <c r="B78" s="197"/>
      <c r="C78" s="197"/>
      <c r="D78" s="197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</row>
    <row r="80" spans="1:17" x14ac:dyDescent="0.25">
      <c r="A80" s="78" t="s">
        <v>5</v>
      </c>
      <c r="B80" s="230">
        <f>IF(B$5=0,0,B$5/TEL_fec!B$5)</f>
        <v>1.255500375001473</v>
      </c>
      <c r="C80" s="230">
        <f>IF(C$5=0,0,C$5/TEL_fec!C$5)</f>
        <v>1.5219616275603471</v>
      </c>
      <c r="D80" s="230">
        <f>IF(D$5=0,0,D$5/TEL_fec!D$5)</f>
        <v>1.5334743307795127</v>
      </c>
      <c r="E80" s="230">
        <f>IF(E$5=0,0,E$5/TEL_fec!E$5)</f>
        <v>1.6549363494463971</v>
      </c>
      <c r="F80" s="230">
        <f>IF(F$5=0,0,F$5/TEL_fec!F$5)</f>
        <v>1.5930240233116564</v>
      </c>
      <c r="G80" s="230">
        <f>IF(G$5=0,0,G$5/TEL_fec!G$5)</f>
        <v>1.6038717546053274</v>
      </c>
      <c r="H80" s="230">
        <f>IF(H$5=0,0,H$5/TEL_fec!H$5)</f>
        <v>1.3333242970741761</v>
      </c>
      <c r="I80" s="230">
        <f>IF(I$5=0,0,I$5/TEL_fec!I$5)</f>
        <v>1.3998675878147477</v>
      </c>
      <c r="J80" s="230">
        <f>IF(J$5=0,0,J$5/TEL_fec!J$5)</f>
        <v>1.2814228731936732</v>
      </c>
      <c r="K80" s="230">
        <f>IF(K$5=0,0,K$5/TEL_fec!K$5)</f>
        <v>1.3610172861734493</v>
      </c>
      <c r="L80" s="230">
        <f>IF(L$5=0,0,L$5/TEL_fec!L$5)</f>
        <v>1.3511529514222682</v>
      </c>
      <c r="M80" s="230">
        <f>IF(M$5=0,0,M$5/TEL_fec!M$5)</f>
        <v>1.3285701225687196</v>
      </c>
      <c r="N80" s="230">
        <f>IF(N$5=0,0,N$5/TEL_fec!N$5)</f>
        <v>1.0432035319197945</v>
      </c>
      <c r="O80" s="230">
        <f>IF(O$5=0,0,O$5/TEL_fec!O$5)</f>
        <v>1.0596789463375311</v>
      </c>
      <c r="P80" s="230">
        <f>IF(P$5=0,0,P$5/TEL_fec!P$5)</f>
        <v>0.52411934213478184</v>
      </c>
      <c r="Q80" s="230">
        <f>IF(Q$5=0,0,Q$5/TEL_fec!Q$5)</f>
        <v>0.64844445137605178</v>
      </c>
    </row>
    <row r="81" spans="1:17" x14ac:dyDescent="0.25">
      <c r="A81" s="132" t="s">
        <v>83</v>
      </c>
      <c r="B81" s="275">
        <f>IF(B$6=0,0,B$6/TEL_fec!B$6)</f>
        <v>0</v>
      </c>
      <c r="C81" s="275">
        <f>IF(C$6=0,0,C$6/TEL_fec!C$6)</f>
        <v>0</v>
      </c>
      <c r="D81" s="275">
        <f>IF(D$6=0,0,D$6/TEL_fec!D$6)</f>
        <v>0</v>
      </c>
      <c r="E81" s="275">
        <f>IF(E$6=0,0,E$6/TEL_fec!E$6)</f>
        <v>0</v>
      </c>
      <c r="F81" s="275">
        <f>IF(F$6=0,0,F$6/TEL_fec!F$6)</f>
        <v>0</v>
      </c>
      <c r="G81" s="275">
        <f>IF(G$6=0,0,G$6/TEL_fec!G$6)</f>
        <v>0</v>
      </c>
      <c r="H81" s="275">
        <f>IF(H$6=0,0,H$6/TEL_fec!H$6)</f>
        <v>0</v>
      </c>
      <c r="I81" s="275">
        <f>IF(I$6=0,0,I$6/TEL_fec!I$6)</f>
        <v>0</v>
      </c>
      <c r="J81" s="275">
        <f>IF(J$6=0,0,J$6/TEL_fec!J$6)</f>
        <v>0</v>
      </c>
      <c r="K81" s="275">
        <f>IF(K$6=0,0,K$6/TEL_fec!K$6)</f>
        <v>0</v>
      </c>
      <c r="L81" s="275">
        <f>IF(L$6=0,0,L$6/TEL_fec!L$6)</f>
        <v>0</v>
      </c>
      <c r="M81" s="275">
        <f>IF(M$6=0,0,M$6/TEL_fec!M$6)</f>
        <v>0</v>
      </c>
      <c r="N81" s="275">
        <f>IF(N$6=0,0,N$6/TEL_fec!N$6)</f>
        <v>0</v>
      </c>
      <c r="O81" s="275">
        <f>IF(O$6=0,0,O$6/TEL_fec!O$6)</f>
        <v>0</v>
      </c>
      <c r="P81" s="275">
        <f>IF(P$6=0,0,P$6/TEL_fec!P$6)</f>
        <v>0</v>
      </c>
      <c r="Q81" s="275">
        <f>IF(Q$6=0,0,Q$6/TEL_fec!Q$6)</f>
        <v>0</v>
      </c>
    </row>
    <row r="82" spans="1:17" x14ac:dyDescent="0.25">
      <c r="A82" s="76" t="s">
        <v>82</v>
      </c>
      <c r="B82" s="274">
        <f>IF(B$7=0,0,B$7/TEL_fec!B$7)</f>
        <v>0</v>
      </c>
      <c r="C82" s="274">
        <f>IF(C$7=0,0,C$7/TEL_fec!C$7)</f>
        <v>0</v>
      </c>
      <c r="D82" s="274">
        <f>IF(D$7=0,0,D$7/TEL_fec!D$7)</f>
        <v>0</v>
      </c>
      <c r="E82" s="274">
        <f>IF(E$7=0,0,E$7/TEL_fec!E$7)</f>
        <v>0</v>
      </c>
      <c r="F82" s="274">
        <f>IF(F$7=0,0,F$7/TEL_fec!F$7)</f>
        <v>0</v>
      </c>
      <c r="G82" s="274">
        <f>IF(G$7=0,0,G$7/TEL_fec!G$7)</f>
        <v>0</v>
      </c>
      <c r="H82" s="274">
        <f>IF(H$7=0,0,H$7/TEL_fec!H$7)</f>
        <v>0</v>
      </c>
      <c r="I82" s="274">
        <f>IF(I$7=0,0,I$7/TEL_fec!I$7)</f>
        <v>0</v>
      </c>
      <c r="J82" s="274">
        <f>IF(J$7=0,0,J$7/TEL_fec!J$7)</f>
        <v>0</v>
      </c>
      <c r="K82" s="274">
        <f>IF(K$7=0,0,K$7/TEL_fec!K$7)</f>
        <v>0</v>
      </c>
      <c r="L82" s="274">
        <f>IF(L$7=0,0,L$7/TEL_fec!L$7)</f>
        <v>0</v>
      </c>
      <c r="M82" s="274">
        <f>IF(M$7=0,0,M$7/TEL_fec!M$7)</f>
        <v>0</v>
      </c>
      <c r="N82" s="274">
        <f>IF(N$7=0,0,N$7/TEL_fec!N$7)</f>
        <v>0</v>
      </c>
      <c r="O82" s="274">
        <f>IF(O$7=0,0,O$7/TEL_fec!O$7)</f>
        <v>0</v>
      </c>
      <c r="P82" s="274">
        <f>IF(P$7=0,0,P$7/TEL_fec!P$7)</f>
        <v>0</v>
      </c>
      <c r="Q82" s="274">
        <f>IF(Q$7=0,0,Q$7/TEL_fec!Q$7)</f>
        <v>0</v>
      </c>
    </row>
    <row r="83" spans="1:17" x14ac:dyDescent="0.25">
      <c r="A83" s="76" t="s">
        <v>81</v>
      </c>
      <c r="B83" s="274">
        <f>IF(B$8=0,0,B$8/TEL_fec!B$8)</f>
        <v>0</v>
      </c>
      <c r="C83" s="274">
        <f>IF(C$8=0,0,C$8/TEL_fec!C$8)</f>
        <v>0</v>
      </c>
      <c r="D83" s="274">
        <f>IF(D$8=0,0,D$8/TEL_fec!D$8)</f>
        <v>0</v>
      </c>
      <c r="E83" s="274">
        <f>IF(E$8=0,0,E$8/TEL_fec!E$8)</f>
        <v>0</v>
      </c>
      <c r="F83" s="274">
        <f>IF(F$8=0,0,F$8/TEL_fec!F$8)</f>
        <v>0</v>
      </c>
      <c r="G83" s="274">
        <f>IF(G$8=0,0,G$8/TEL_fec!G$8)</f>
        <v>0</v>
      </c>
      <c r="H83" s="274">
        <f>IF(H$8=0,0,H$8/TEL_fec!H$8)</f>
        <v>0</v>
      </c>
      <c r="I83" s="274">
        <f>IF(I$8=0,0,I$8/TEL_fec!I$8)</f>
        <v>0</v>
      </c>
      <c r="J83" s="274">
        <f>IF(J$8=0,0,J$8/TEL_fec!J$8)</f>
        <v>0</v>
      </c>
      <c r="K83" s="274">
        <f>IF(K$8=0,0,K$8/TEL_fec!K$8)</f>
        <v>0</v>
      </c>
      <c r="L83" s="274">
        <f>IF(L$8=0,0,L$8/TEL_fec!L$8)</f>
        <v>0</v>
      </c>
      <c r="M83" s="274">
        <f>IF(M$8=0,0,M$8/TEL_fec!M$8)</f>
        <v>0</v>
      </c>
      <c r="N83" s="274">
        <f>IF(N$8=0,0,N$8/TEL_fec!N$8)</f>
        <v>0</v>
      </c>
      <c r="O83" s="274">
        <f>IF(O$8=0,0,O$8/TEL_fec!O$8)</f>
        <v>0</v>
      </c>
      <c r="P83" s="274">
        <f>IF(P$8=0,0,P$8/TEL_fec!P$8)</f>
        <v>0</v>
      </c>
      <c r="Q83" s="274">
        <f>IF(Q$8=0,0,Q$8/TEL_fec!Q$8)</f>
        <v>0</v>
      </c>
    </row>
    <row r="84" spans="1:17" x14ac:dyDescent="0.25">
      <c r="A84" s="76" t="s">
        <v>80</v>
      </c>
      <c r="B84" s="274">
        <f>IF(B$9=0,0,B$9/TEL_fec!B$9)</f>
        <v>0</v>
      </c>
      <c r="C84" s="274">
        <f>IF(C$9=0,0,C$9/TEL_fec!C$9)</f>
        <v>0</v>
      </c>
      <c r="D84" s="274">
        <f>IF(D$9=0,0,D$9/TEL_fec!D$9)</f>
        <v>0</v>
      </c>
      <c r="E84" s="274">
        <f>IF(E$9=0,0,E$9/TEL_fec!E$9)</f>
        <v>0</v>
      </c>
      <c r="F84" s="274">
        <f>IF(F$9=0,0,F$9/TEL_fec!F$9)</f>
        <v>0</v>
      </c>
      <c r="G84" s="274">
        <f>IF(G$9=0,0,G$9/TEL_fec!G$9)</f>
        <v>0</v>
      </c>
      <c r="H84" s="274">
        <f>IF(H$9=0,0,H$9/TEL_fec!H$9)</f>
        <v>0</v>
      </c>
      <c r="I84" s="274">
        <f>IF(I$9=0,0,I$9/TEL_fec!I$9)</f>
        <v>0</v>
      </c>
      <c r="J84" s="274">
        <f>IF(J$9=0,0,J$9/TEL_fec!J$9)</f>
        <v>0</v>
      </c>
      <c r="K84" s="274">
        <f>IF(K$9=0,0,K$9/TEL_fec!K$9)</f>
        <v>0</v>
      </c>
      <c r="L84" s="274">
        <f>IF(L$9=0,0,L$9/TEL_fec!L$9)</f>
        <v>0</v>
      </c>
      <c r="M84" s="274">
        <f>IF(M$9=0,0,M$9/TEL_fec!M$9)</f>
        <v>0</v>
      </c>
      <c r="N84" s="274">
        <f>IF(N$9=0,0,N$9/TEL_fec!N$9)</f>
        <v>0</v>
      </c>
      <c r="O84" s="274">
        <f>IF(O$9=0,0,O$9/TEL_fec!O$9)</f>
        <v>0</v>
      </c>
      <c r="P84" s="274">
        <f>IF(P$9=0,0,P$9/TEL_fec!P$9)</f>
        <v>0</v>
      </c>
      <c r="Q84" s="274">
        <f>IF(Q$9=0,0,Q$9/TEL_fec!Q$9)</f>
        <v>0</v>
      </c>
    </row>
    <row r="85" spans="1:17" x14ac:dyDescent="0.25">
      <c r="A85" s="129" t="s">
        <v>79</v>
      </c>
      <c r="B85" s="273">
        <f>IF(B$10=0,0,B$10/TEL_fec!B$10)</f>
        <v>0</v>
      </c>
      <c r="C85" s="273">
        <f>IF(C$10=0,0,C$10/TEL_fec!C$10)</f>
        <v>1.0229579281914738</v>
      </c>
      <c r="D85" s="273">
        <f>IF(D$10=0,0,D$10/TEL_fec!D$10)</f>
        <v>0.75365961562053796</v>
      </c>
      <c r="E85" s="273">
        <f>IF(E$10=0,0,E$10/TEL_fec!E$10)</f>
        <v>1.3251222000000002</v>
      </c>
      <c r="F85" s="273">
        <f>IF(F$10=0,0,F$10/TEL_fec!F$10)</f>
        <v>1.3251221999999998</v>
      </c>
      <c r="G85" s="273">
        <f>IF(G$10=0,0,G$10/TEL_fec!G$10)</f>
        <v>1.3251222000000002</v>
      </c>
      <c r="H85" s="273">
        <f>IF(H$10=0,0,H$10/TEL_fec!H$10)</f>
        <v>3.8157667862813577E-2</v>
      </c>
      <c r="I85" s="273">
        <f>IF(I$10=0,0,I$10/TEL_fec!I$10)</f>
        <v>1.3251222</v>
      </c>
      <c r="J85" s="273">
        <f>IF(J$10=0,0,J$10/TEL_fec!J$10)</f>
        <v>1.2192146098667578</v>
      </c>
      <c r="K85" s="273">
        <f>IF(K$10=0,0,K$10/TEL_fec!K$10)</f>
        <v>1.3251222</v>
      </c>
      <c r="L85" s="273">
        <f>IF(L$10=0,0,L$10/TEL_fec!L$10)</f>
        <v>1.3251221999999998</v>
      </c>
      <c r="M85" s="273">
        <f>IF(M$10=0,0,M$10/TEL_fec!M$10)</f>
        <v>1.3251222000000002</v>
      </c>
      <c r="N85" s="273">
        <f>IF(N$10=0,0,N$10/TEL_fec!N$10)</f>
        <v>0</v>
      </c>
      <c r="O85" s="273">
        <f>IF(O$10=0,0,O$10/TEL_fec!O$10)</f>
        <v>0</v>
      </c>
      <c r="P85" s="273">
        <f>IF(P$10=0,0,P$10/TEL_fec!P$10)</f>
        <v>0</v>
      </c>
      <c r="Q85" s="273">
        <f>IF(Q$10=0,0,Q$10/TEL_fec!Q$10)</f>
        <v>0</v>
      </c>
    </row>
    <row r="86" spans="1:17" x14ac:dyDescent="0.25">
      <c r="A86" s="127" t="s">
        <v>306</v>
      </c>
      <c r="B86" s="296">
        <f>IF(B$15=0,0,B$15/TEL_fec!B$15)</f>
        <v>2.9502323575586975</v>
      </c>
      <c r="C86" s="296">
        <f>IF(C$15=0,0,C$15/TEL_fec!C$15)</f>
        <v>3.1359024752904916</v>
      </c>
      <c r="D86" s="296">
        <f>IF(D$15=0,0,D$15/TEL_fec!D$15)</f>
        <v>3.1259081437203418</v>
      </c>
      <c r="E86" s="296">
        <f>IF(E$15=0,0,E$15/TEL_fec!E$15)</f>
        <v>3.1221025690147148</v>
      </c>
      <c r="F86" s="296">
        <f>IF(F$15=0,0,F$15/TEL_fec!F$15)</f>
        <v>3.0993609931155039</v>
      </c>
      <c r="G86" s="296">
        <f>IF(G$15=0,0,G$15/TEL_fec!G$15)</f>
        <v>3.1051761033014262</v>
      </c>
      <c r="H86" s="296">
        <f>IF(H$15=0,0,H$15/TEL_fec!H$15)</f>
        <v>2.9925262122329057</v>
      </c>
      <c r="I86" s="296">
        <f>IF(I$15=0,0,I$15/TEL_fec!I$15)</f>
        <v>2.9167913548562518</v>
      </c>
      <c r="J86" s="296">
        <f>IF(J$15=0,0,J$15/TEL_fec!J$15)</f>
        <v>2.9148655107367425</v>
      </c>
      <c r="K86" s="296">
        <f>IF(K$15=0,0,K$15/TEL_fec!K$15)</f>
        <v>2.9475055523237179</v>
      </c>
      <c r="L86" s="296">
        <f>IF(L$15=0,0,L$15/TEL_fec!L$15)</f>
        <v>2.9222031280873781</v>
      </c>
      <c r="M86" s="296">
        <f>IF(M$15=0,0,M$15/TEL_fec!M$15)</f>
        <v>2.8961605218056081</v>
      </c>
      <c r="N86" s="296">
        <f>IF(N$15=0,0,N$15/TEL_fec!N$15)</f>
        <v>2.761368525992506</v>
      </c>
      <c r="O86" s="296">
        <f>IF(O$15=0,0,O$15/TEL_fec!O$15)</f>
        <v>2.769367643518752</v>
      </c>
      <c r="P86" s="296">
        <f>IF(P$15=0,0,P$15/TEL_fec!P$15)</f>
        <v>2.2223420425158444</v>
      </c>
      <c r="Q86" s="296">
        <f>IF(Q$15=0,0,Q$15/TEL_fec!Q$15)</f>
        <v>2.5988815885193546</v>
      </c>
    </row>
    <row r="87" spans="1:17" x14ac:dyDescent="0.25">
      <c r="A87" s="127" t="s">
        <v>305</v>
      </c>
      <c r="B87" s="296">
        <f>IF(B$26=0,0,B$26/TEL_fec!B$26)</f>
        <v>2.9502323575586975</v>
      </c>
      <c r="C87" s="296">
        <f>IF(C$26=0,0,C$26/TEL_fec!C$26)</f>
        <v>3.1359024752904912</v>
      </c>
      <c r="D87" s="296">
        <f>IF(D$26=0,0,D$26/TEL_fec!D$26)</f>
        <v>3.1259081437203422</v>
      </c>
      <c r="E87" s="296">
        <f>IF(E$26=0,0,E$26/TEL_fec!E$26)</f>
        <v>3.1221025690147153</v>
      </c>
      <c r="F87" s="296">
        <f>IF(F$26=0,0,F$26/TEL_fec!F$26)</f>
        <v>3.0993609931155039</v>
      </c>
      <c r="G87" s="296">
        <f>IF(G$26=0,0,G$26/TEL_fec!G$26)</f>
        <v>3.1051761033014262</v>
      </c>
      <c r="H87" s="296">
        <f>IF(H$26=0,0,H$26/TEL_fec!H$26)</f>
        <v>2.9925262122329053</v>
      </c>
      <c r="I87" s="296">
        <f>IF(I$26=0,0,I$26/TEL_fec!I$26)</f>
        <v>2.9167913548562523</v>
      </c>
      <c r="J87" s="296">
        <f>IF(J$26=0,0,J$26/TEL_fec!J$26)</f>
        <v>2.914865510736742</v>
      </c>
      <c r="K87" s="296">
        <f>IF(K$26=0,0,K$26/TEL_fec!K$26)</f>
        <v>2.9475055523237175</v>
      </c>
      <c r="L87" s="296">
        <f>IF(L$26=0,0,L$26/TEL_fec!L$26)</f>
        <v>2.9222031280873786</v>
      </c>
      <c r="M87" s="296">
        <f>IF(M$26=0,0,M$26/TEL_fec!M$26)</f>
        <v>2.8961605218056081</v>
      </c>
      <c r="N87" s="296">
        <f>IF(N$26=0,0,N$26/TEL_fec!N$26)</f>
        <v>2.761368525992506</v>
      </c>
      <c r="O87" s="296">
        <f>IF(O$26=0,0,O$26/TEL_fec!O$26)</f>
        <v>2.7693676435187524</v>
      </c>
      <c r="P87" s="296">
        <f>IF(P$26=0,0,P$26/TEL_fec!P$26)</f>
        <v>2.2223420425158444</v>
      </c>
      <c r="Q87" s="296">
        <f>IF(Q$26=0,0,Q$26/TEL_fec!Q$26)</f>
        <v>2.5988815885193546</v>
      </c>
    </row>
    <row r="88" spans="1:17" x14ac:dyDescent="0.25">
      <c r="A88" s="127" t="s">
        <v>304</v>
      </c>
      <c r="B88" s="296">
        <f>IF(B$37=0,0,B$37/TEL_fec!B$37)</f>
        <v>0</v>
      </c>
      <c r="C88" s="296">
        <f>IF(C$37=0,0,C$37/TEL_fec!C$37)</f>
        <v>0</v>
      </c>
      <c r="D88" s="296">
        <f>IF(D$37=0,0,D$37/TEL_fec!D$37)</f>
        <v>0</v>
      </c>
      <c r="E88" s="296">
        <f>IF(E$37=0,0,E$37/TEL_fec!E$37)</f>
        <v>0</v>
      </c>
      <c r="F88" s="296">
        <f>IF(F$37=0,0,F$37/TEL_fec!F$37)</f>
        <v>0</v>
      </c>
      <c r="G88" s="296">
        <f>IF(G$37=0,0,G$37/TEL_fec!G$37)</f>
        <v>0</v>
      </c>
      <c r="H88" s="296">
        <f>IF(H$37=0,0,H$37/TEL_fec!H$37)</f>
        <v>0</v>
      </c>
      <c r="I88" s="296">
        <f>IF(I$37=0,0,I$37/TEL_fec!I$37)</f>
        <v>0</v>
      </c>
      <c r="J88" s="296">
        <f>IF(J$37=0,0,J$37/TEL_fec!J$37)</f>
        <v>0</v>
      </c>
      <c r="K88" s="296">
        <f>IF(K$37=0,0,K$37/TEL_fec!K$37)</f>
        <v>0</v>
      </c>
      <c r="L88" s="296">
        <f>IF(L$37=0,0,L$37/TEL_fec!L$37)</f>
        <v>0</v>
      </c>
      <c r="M88" s="296">
        <f>IF(M$37=0,0,M$37/TEL_fec!M$37)</f>
        <v>0</v>
      </c>
      <c r="N88" s="296">
        <f>IF(N$37=0,0,N$37/TEL_fec!N$37)</f>
        <v>0</v>
      </c>
      <c r="O88" s="296">
        <f>IF(O$37=0,0,O$37/TEL_fec!O$37)</f>
        <v>0</v>
      </c>
      <c r="P88" s="296">
        <f>IF(P$37=0,0,P$37/TEL_fec!P$37)</f>
        <v>0</v>
      </c>
      <c r="Q88" s="296">
        <f>IF(Q$37=0,0,Q$37/TEL_fec!Q$37)</f>
        <v>0</v>
      </c>
    </row>
    <row r="89" spans="1:17" x14ac:dyDescent="0.25">
      <c r="A89" s="127" t="s">
        <v>303</v>
      </c>
      <c r="B89" s="296">
        <f>IF(B$38=0,0,B$38/TEL_fec!B$38)</f>
        <v>2.1523503420642873</v>
      </c>
      <c r="C89" s="296">
        <f>IF(C$38=0,0,C$38/TEL_fec!C$38)</f>
        <v>2.3712962611107722</v>
      </c>
      <c r="D89" s="296">
        <f>IF(D$38=0,0,D$38/TEL_fec!D$38)</f>
        <v>2.3605506809702717</v>
      </c>
      <c r="E89" s="296">
        <f>IF(E$38=0,0,E$38/TEL_fec!E$38)</f>
        <v>2.4661945734178867</v>
      </c>
      <c r="F89" s="296">
        <f>IF(F$38=0,0,F$38/TEL_fec!F$38)</f>
        <v>2.4064992932747162</v>
      </c>
      <c r="G89" s="296">
        <f>IF(G$38=0,0,G$38/TEL_fec!G$38)</f>
        <v>2.3947375943965961</v>
      </c>
      <c r="H89" s="296">
        <f>IF(H$38=0,0,H$38/TEL_fec!H$38)</f>
        <v>2.2338705487599646</v>
      </c>
      <c r="I89" s="296">
        <f>IF(I$38=0,0,I$38/TEL_fec!I$38)</f>
        <v>2.2058657133523565</v>
      </c>
      <c r="J89" s="296">
        <f>IF(J$38=0,0,J$38/TEL_fec!J$38)</f>
        <v>2.0744489289678802</v>
      </c>
      <c r="K89" s="296">
        <f>IF(K$38=0,0,K$38/TEL_fec!K$38)</f>
        <v>2.1785853205475174</v>
      </c>
      <c r="L89" s="296">
        <f>IF(L$38=0,0,L$38/TEL_fec!L$38)</f>
        <v>2.1620306551821566</v>
      </c>
      <c r="M89" s="296">
        <f>IF(M$38=0,0,M$38/TEL_fec!M$38)</f>
        <v>2.1299885100345097</v>
      </c>
      <c r="N89" s="296">
        <f>IF(N$38=0,0,N$38/TEL_fec!N$38)</f>
        <v>1.8496045965414956</v>
      </c>
      <c r="O89" s="296">
        <f>IF(O$38=0,0,O$38/TEL_fec!O$38)</f>
        <v>1.8817189667746799</v>
      </c>
      <c r="P89" s="296">
        <f>IF(P$38=0,0,P$38/TEL_fec!P$38)</f>
        <v>0.82684995823339558</v>
      </c>
      <c r="Q89" s="296">
        <f>IF(Q$38=0,0,Q$38/TEL_fec!Q$38)</f>
        <v>0.9304636477822511</v>
      </c>
    </row>
    <row r="90" spans="1:17" x14ac:dyDescent="0.25">
      <c r="A90" s="72" t="s">
        <v>302</v>
      </c>
      <c r="B90" s="272">
        <f>IF(B$58=0,0,B$58/TEL_fec!B$58)</f>
        <v>0</v>
      </c>
      <c r="C90" s="272">
        <f>IF(C$58=0,0,C$58/TEL_fec!C$58)</f>
        <v>0</v>
      </c>
      <c r="D90" s="272">
        <f>IF(D$58=0,0,D$58/TEL_fec!D$58)</f>
        <v>0</v>
      </c>
      <c r="E90" s="272">
        <f>IF(E$58=0,0,E$58/TEL_fec!E$58)</f>
        <v>0</v>
      </c>
      <c r="F90" s="272">
        <f>IF(F$58=0,0,F$58/TEL_fec!F$58)</f>
        <v>0</v>
      </c>
      <c r="G90" s="272">
        <f>IF(G$58=0,0,G$58/TEL_fec!G$58)</f>
        <v>0</v>
      </c>
      <c r="H90" s="272">
        <f>IF(H$58=0,0,H$58/TEL_fec!H$58)</f>
        <v>0</v>
      </c>
      <c r="I90" s="272">
        <f>IF(I$58=0,0,I$58/TEL_fec!I$58)</f>
        <v>0</v>
      </c>
      <c r="J90" s="272">
        <f>IF(J$58=0,0,J$58/TEL_fec!J$58)</f>
        <v>0</v>
      </c>
      <c r="K90" s="272">
        <f>IF(K$58=0,0,K$58/TEL_fec!K$58)</f>
        <v>0</v>
      </c>
      <c r="L90" s="272">
        <f>IF(L$58=0,0,L$58/TEL_fec!L$58)</f>
        <v>0</v>
      </c>
      <c r="M90" s="272">
        <f>IF(M$58=0,0,M$58/TEL_fec!M$58)</f>
        <v>0</v>
      </c>
      <c r="N90" s="272">
        <f>IF(N$58=0,0,N$58/TEL_fec!N$58)</f>
        <v>0</v>
      </c>
      <c r="O90" s="272">
        <f>IF(O$58=0,0,O$58/TEL_fec!O$58)</f>
        <v>0</v>
      </c>
      <c r="P90" s="272">
        <f>IF(P$58=0,0,P$58/TEL_fec!P$58)</f>
        <v>0</v>
      </c>
      <c r="Q90" s="272">
        <f>IF(Q$58=0,0,Q$58/TEL_fec!Q$58)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6" tint="0.59999389629810485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1887.9518582870703</v>
      </c>
      <c r="C3" s="46">
        <v>1889.5934775223643</v>
      </c>
      <c r="D3" s="46">
        <v>1984.9720294380511</v>
      </c>
      <c r="E3" s="46">
        <v>2134.5559803858037</v>
      </c>
      <c r="F3" s="46">
        <v>2044.2262558404927</v>
      </c>
      <c r="G3" s="46">
        <v>2623.5182705809357</v>
      </c>
      <c r="H3" s="46">
        <v>2702.722856655872</v>
      </c>
      <c r="I3" s="46">
        <v>3039.3687759175191</v>
      </c>
      <c r="J3" s="46">
        <v>2103.9090899621901</v>
      </c>
      <c r="K3" s="46">
        <v>1965.8762875018253</v>
      </c>
      <c r="L3" s="46">
        <v>2094.1</v>
      </c>
      <c r="M3" s="46">
        <v>1761.7879939351965</v>
      </c>
      <c r="N3" s="46">
        <v>1679.0718429272647</v>
      </c>
      <c r="O3" s="46">
        <v>1780.2641393532535</v>
      </c>
      <c r="P3" s="46">
        <v>2020.5423618281616</v>
      </c>
      <c r="Q3" s="46">
        <v>2204.5787896180091</v>
      </c>
    </row>
    <row r="5" spans="1:17" x14ac:dyDescent="0.25">
      <c r="A5" s="31" t="s">
        <v>257</v>
      </c>
      <c r="B5" s="46">
        <v>3543.4851691756235</v>
      </c>
      <c r="C5" s="46">
        <v>2038.5102596404874</v>
      </c>
      <c r="D5" s="46">
        <v>2235.6419097224525</v>
      </c>
      <c r="E5" s="46">
        <v>2267.3993329565574</v>
      </c>
      <c r="F5" s="46">
        <v>2233.0587222942868</v>
      </c>
      <c r="G5" s="46">
        <v>2230.0866886856847</v>
      </c>
      <c r="H5" s="46">
        <v>2263.1575552816312</v>
      </c>
      <c r="I5" s="46">
        <v>2230.7013203814095</v>
      </c>
      <c r="J5" s="46">
        <v>2076.2312493469562</v>
      </c>
      <c r="K5" s="46">
        <v>1894.5640751908404</v>
      </c>
      <c r="L5" s="46">
        <v>2058.7762893694899</v>
      </c>
      <c r="M5" s="46">
        <v>1867.6932323239962</v>
      </c>
      <c r="N5" s="46">
        <v>1782.3471082589904</v>
      </c>
      <c r="O5" s="46">
        <v>1874.9013313007351</v>
      </c>
      <c r="P5" s="46">
        <v>1879.4164156945878</v>
      </c>
      <c r="Q5" s="46">
        <v>2065.7743698543959</v>
      </c>
    </row>
    <row r="6" spans="1:17" x14ac:dyDescent="0.25">
      <c r="A6" s="294" t="s">
        <v>256</v>
      </c>
      <c r="B6" s="293">
        <v>4429.3564614695288</v>
      </c>
      <c r="C6" s="293">
        <v>3426.4328531634415</v>
      </c>
      <c r="D6" s="293">
        <v>3374.5361790024926</v>
      </c>
      <c r="E6" s="293">
        <v>3222.7382825989212</v>
      </c>
      <c r="F6" s="293">
        <v>3215.195622371934</v>
      </c>
      <c r="G6" s="293">
        <v>2590.8617140527745</v>
      </c>
      <c r="H6" s="293">
        <v>2470.3707636996141</v>
      </c>
      <c r="I6" s="293">
        <v>2399.4881942369434</v>
      </c>
      <c r="J6" s="293">
        <v>2674.7581448104038</v>
      </c>
      <c r="K6" s="293">
        <v>2634.5623394237768</v>
      </c>
      <c r="L6" s="293">
        <v>2513.9977197294238</v>
      </c>
      <c r="M6" s="293">
        <v>2401.184750405263</v>
      </c>
      <c r="N6" s="293">
        <v>2258.7321751141762</v>
      </c>
      <c r="O6" s="293">
        <v>2066.8310261192323</v>
      </c>
      <c r="P6" s="293">
        <v>2001.7401394438277</v>
      </c>
      <c r="Q6" s="293">
        <v>2240.6738974533532</v>
      </c>
    </row>
    <row r="7" spans="1:17" x14ac:dyDescent="0.25">
      <c r="A7" s="292" t="s">
        <v>255</v>
      </c>
      <c r="B7" s="291"/>
      <c r="C7" s="291">
        <v>1957.4768696852821</v>
      </c>
      <c r="D7" s="291">
        <v>0</v>
      </c>
      <c r="E7" s="291">
        <v>0</v>
      </c>
      <c r="F7" s="291">
        <v>0</v>
      </c>
      <c r="G7" s="291">
        <v>0</v>
      </c>
      <c r="H7" s="291">
        <v>161.94090245047977</v>
      </c>
      <c r="I7" s="291">
        <v>157.2943176400268</v>
      </c>
      <c r="J7" s="291">
        <v>275.26995057346039</v>
      </c>
      <c r="K7" s="291">
        <v>0</v>
      </c>
      <c r="L7" s="291">
        <v>0</v>
      </c>
      <c r="M7" s="291">
        <v>0</v>
      </c>
      <c r="N7" s="291">
        <v>0</v>
      </c>
      <c r="O7" s="291">
        <v>0</v>
      </c>
      <c r="P7" s="291">
        <v>216.29286838304407</v>
      </c>
      <c r="Q7" s="291">
        <v>437.00141763537647</v>
      </c>
    </row>
    <row r="8" spans="1:17" x14ac:dyDescent="0.25">
      <c r="A8" s="290" t="s">
        <v>254</v>
      </c>
      <c r="B8" s="289"/>
      <c r="C8" s="289">
        <f>B6+C7-C6</f>
        <v>2960.4004779913689</v>
      </c>
      <c r="D8" s="289">
        <f t="shared" ref="D8:Q8" si="0">C6+D7-D6</f>
        <v>51.896674160948805</v>
      </c>
      <c r="E8" s="289">
        <f t="shared" si="0"/>
        <v>151.79789640357149</v>
      </c>
      <c r="F8" s="289">
        <f t="shared" si="0"/>
        <v>7.5426602269872092</v>
      </c>
      <c r="G8" s="289">
        <f t="shared" si="0"/>
        <v>624.33390831915949</v>
      </c>
      <c r="H8" s="289">
        <f t="shared" si="0"/>
        <v>282.43185280364014</v>
      </c>
      <c r="I8" s="289">
        <f t="shared" si="0"/>
        <v>228.17688710269749</v>
      </c>
      <c r="J8" s="289">
        <f t="shared" si="0"/>
        <v>0</v>
      </c>
      <c r="K8" s="289">
        <f t="shared" si="0"/>
        <v>40.195805386626944</v>
      </c>
      <c r="L8" s="289">
        <f t="shared" si="0"/>
        <v>120.56461969435304</v>
      </c>
      <c r="M8" s="289">
        <f t="shared" si="0"/>
        <v>112.8129693241608</v>
      </c>
      <c r="N8" s="289">
        <f t="shared" si="0"/>
        <v>142.45257529108676</v>
      </c>
      <c r="O8" s="289">
        <f t="shared" si="0"/>
        <v>191.90114899494392</v>
      </c>
      <c r="P8" s="289">
        <f t="shared" si="0"/>
        <v>281.38375505844874</v>
      </c>
      <c r="Q8" s="289">
        <f t="shared" si="0"/>
        <v>198.06765962585087</v>
      </c>
    </row>
    <row r="9" spans="1:17" x14ac:dyDescent="0.25">
      <c r="A9" s="288" t="s">
        <v>253</v>
      </c>
      <c r="B9" s="287">
        <f>B6-B5</f>
        <v>885.8712922939053</v>
      </c>
      <c r="C9" s="287">
        <f t="shared" ref="C9:Q9" si="1">C6-C5</f>
        <v>1387.922593522954</v>
      </c>
      <c r="D9" s="287">
        <f t="shared" si="1"/>
        <v>1138.8942692800401</v>
      </c>
      <c r="E9" s="287">
        <f t="shared" si="1"/>
        <v>955.33894964236379</v>
      </c>
      <c r="F9" s="287">
        <f t="shared" si="1"/>
        <v>982.13690007764717</v>
      </c>
      <c r="G9" s="287">
        <f t="shared" si="1"/>
        <v>360.77502536708971</v>
      </c>
      <c r="H9" s="287">
        <f t="shared" si="1"/>
        <v>207.21320841798297</v>
      </c>
      <c r="I9" s="287">
        <f t="shared" si="1"/>
        <v>168.78687385553394</v>
      </c>
      <c r="J9" s="287">
        <f t="shared" si="1"/>
        <v>598.52689546344754</v>
      </c>
      <c r="K9" s="287">
        <f t="shared" si="1"/>
        <v>739.99826423293644</v>
      </c>
      <c r="L9" s="287">
        <f t="shared" si="1"/>
        <v>455.22143035993395</v>
      </c>
      <c r="M9" s="287">
        <f t="shared" si="1"/>
        <v>533.4915180812668</v>
      </c>
      <c r="N9" s="287">
        <f t="shared" si="1"/>
        <v>476.38506685518587</v>
      </c>
      <c r="O9" s="287">
        <f t="shared" si="1"/>
        <v>191.92969481849718</v>
      </c>
      <c r="P9" s="287">
        <f t="shared" si="1"/>
        <v>122.32372374923989</v>
      </c>
      <c r="Q9" s="287">
        <f t="shared" si="1"/>
        <v>174.89952759895732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1084.2139276254056</v>
      </c>
      <c r="C12" s="38">
        <v>589.00251000000003</v>
      </c>
      <c r="D12" s="38">
        <v>654.39580999999998</v>
      </c>
      <c r="E12" s="38">
        <v>667.29696999999999</v>
      </c>
      <c r="F12" s="38">
        <v>653.19983999999999</v>
      </c>
      <c r="G12" s="38">
        <v>656.80379638321756</v>
      </c>
      <c r="H12" s="38">
        <v>664.70713999999998</v>
      </c>
      <c r="I12" s="38">
        <v>644.70002999999997</v>
      </c>
      <c r="J12" s="38">
        <v>592.32949000000008</v>
      </c>
      <c r="K12" s="38">
        <v>539.40091000000007</v>
      </c>
      <c r="L12" s="38">
        <v>586.65828417346984</v>
      </c>
      <c r="M12" s="38">
        <v>531.45920868583516</v>
      </c>
      <c r="N12" s="38">
        <v>507.88266840758655</v>
      </c>
      <c r="O12" s="38">
        <v>541.55874981698548</v>
      </c>
      <c r="P12" s="38">
        <v>525.41278570505483</v>
      </c>
      <c r="Q12" s="38">
        <v>554.41203242915401</v>
      </c>
    </row>
    <row r="13" spans="1:17" x14ac:dyDescent="0.25">
      <c r="A13" s="55" t="s">
        <v>33</v>
      </c>
      <c r="B13" s="54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0.50504000000000004</v>
      </c>
      <c r="J13" s="54">
        <v>0.50607000000000002</v>
      </c>
      <c r="K13" s="54">
        <v>0.29670999999999997</v>
      </c>
      <c r="L13" s="54">
        <v>1.0300710701040701</v>
      </c>
      <c r="M13" s="54">
        <v>0.5250211757300538</v>
      </c>
      <c r="N13" s="54">
        <v>0</v>
      </c>
      <c r="O13" s="54">
        <v>0</v>
      </c>
      <c r="P13" s="54">
        <v>0</v>
      </c>
      <c r="Q13" s="54">
        <v>0</v>
      </c>
    </row>
    <row r="14" spans="1:17" x14ac:dyDescent="0.25">
      <c r="A14" s="52" t="s">
        <v>32</v>
      </c>
      <c r="B14" s="51">
        <v>25.461949148617162</v>
      </c>
      <c r="C14" s="51">
        <v>25.50282</v>
      </c>
      <c r="D14" s="51">
        <v>43.90692</v>
      </c>
      <c r="E14" s="51">
        <v>42.002610000000004</v>
      </c>
      <c r="F14" s="51">
        <v>40.002319999999997</v>
      </c>
      <c r="G14" s="51">
        <v>35.15760711722676</v>
      </c>
      <c r="H14" s="51">
        <v>38.203739999999996</v>
      </c>
      <c r="I14" s="51">
        <v>33.104770000000002</v>
      </c>
      <c r="J14" s="51">
        <v>17.804639999999999</v>
      </c>
      <c r="K14" s="51">
        <v>17.50703</v>
      </c>
      <c r="L14" s="51">
        <v>32.769459374546834</v>
      </c>
      <c r="M14" s="51">
        <v>16.791426962166646</v>
      </c>
      <c r="N14" s="51">
        <v>14.664913073904231</v>
      </c>
      <c r="O14" s="51">
        <v>9.0750993847964203</v>
      </c>
      <c r="P14" s="51">
        <v>6.0180833766622044</v>
      </c>
      <c r="Q14" s="51">
        <v>33.749165175522045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1.0987030442583317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1">
        <v>0</v>
      </c>
      <c r="I16" s="51">
        <v>0</v>
      </c>
      <c r="J16" s="51">
        <v>0</v>
      </c>
      <c r="K16" s="51">
        <v>0</v>
      </c>
      <c r="L16" s="51">
        <v>0</v>
      </c>
      <c r="M16" s="51">
        <v>0</v>
      </c>
      <c r="N16" s="51">
        <v>0</v>
      </c>
      <c r="O16" s="51">
        <v>0</v>
      </c>
      <c r="P16" s="51">
        <v>0</v>
      </c>
      <c r="Q16" s="51">
        <v>0</v>
      </c>
    </row>
    <row r="17" spans="1:17" x14ac:dyDescent="0.25">
      <c r="A17" s="53" t="s">
        <v>76</v>
      </c>
      <c r="B17" s="51">
        <v>7.1661793557264382</v>
      </c>
      <c r="C17" s="51">
        <v>10.20473</v>
      </c>
      <c r="D17" s="51">
        <v>13.30575</v>
      </c>
      <c r="E17" s="51">
        <v>13.302</v>
      </c>
      <c r="F17" s="51">
        <v>12.300829999999999</v>
      </c>
      <c r="G17" s="51">
        <v>11.272930144083089</v>
      </c>
      <c r="H17" s="51">
        <v>13.33771</v>
      </c>
      <c r="I17" s="51">
        <v>9.2035</v>
      </c>
      <c r="J17" s="51">
        <v>8.20655</v>
      </c>
      <c r="K17" s="51">
        <v>5.1033099999999996</v>
      </c>
      <c r="L17" s="51">
        <v>4.1077594495332193</v>
      </c>
      <c r="M17" s="51">
        <v>8.1933585657091061</v>
      </c>
      <c r="N17" s="51">
        <v>5.1109597975313088</v>
      </c>
      <c r="O17" s="51">
        <v>7.1643310560042162</v>
      </c>
      <c r="P17" s="51">
        <v>4.107338017464329</v>
      </c>
      <c r="Q17" s="51">
        <v>32.793777339910278</v>
      </c>
    </row>
    <row r="18" spans="1:17" x14ac:dyDescent="0.25">
      <c r="A18" s="53" t="s">
        <v>29</v>
      </c>
      <c r="B18" s="51">
        <v>17.197066748632391</v>
      </c>
      <c r="C18" s="51">
        <v>15.29809</v>
      </c>
      <c r="D18" s="51">
        <v>30.60117</v>
      </c>
      <c r="E18" s="51">
        <v>28.700610000000001</v>
      </c>
      <c r="F18" s="51">
        <v>27.70149</v>
      </c>
      <c r="G18" s="51">
        <v>23.884676973143673</v>
      </c>
      <c r="H18" s="51">
        <v>24.866029999999999</v>
      </c>
      <c r="I18" s="51">
        <v>23.90127</v>
      </c>
      <c r="J18" s="51">
        <v>9.5980899999999991</v>
      </c>
      <c r="K18" s="51">
        <v>12.40372</v>
      </c>
      <c r="L18" s="51">
        <v>28.661699925013615</v>
      </c>
      <c r="M18" s="51">
        <v>8.5980683964575384</v>
      </c>
      <c r="N18" s="51">
        <v>9.5539532763729227</v>
      </c>
      <c r="O18" s="51">
        <v>1.9107683287922042</v>
      </c>
      <c r="P18" s="51">
        <v>1.9107453591978751</v>
      </c>
      <c r="Q18" s="51">
        <v>0.95538783561176788</v>
      </c>
    </row>
    <row r="19" spans="1:17" x14ac:dyDescent="0.25">
      <c r="A19" s="53" t="s">
        <v>28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0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1">
        <v>0</v>
      </c>
      <c r="I20" s="51">
        <v>0.90024999999999999</v>
      </c>
      <c r="J20" s="51">
        <v>0.89976</v>
      </c>
      <c r="K20" s="51">
        <v>0.90014000000000005</v>
      </c>
      <c r="L20" s="51">
        <v>0.54937704419782318</v>
      </c>
      <c r="M20" s="51">
        <v>0.52543134284444604</v>
      </c>
      <c r="N20" s="51">
        <v>0.52543131929163156</v>
      </c>
      <c r="O20" s="51">
        <v>0.52545841290212236</v>
      </c>
      <c r="P20" s="51">
        <v>0</v>
      </c>
      <c r="Q20" s="51">
        <v>9.5532737602306059E-2</v>
      </c>
    </row>
    <row r="21" spans="1:17" x14ac:dyDescent="0.25">
      <c r="A21" s="53" t="s">
        <v>66</v>
      </c>
      <c r="B21" s="51">
        <v>0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1">
        <v>0</v>
      </c>
      <c r="I21" s="51">
        <v>0.90024999999999999</v>
      </c>
      <c r="J21" s="51">
        <v>0.89976</v>
      </c>
      <c r="K21" s="51">
        <v>0.90014000000000005</v>
      </c>
      <c r="L21" s="51">
        <v>0.54937704419782318</v>
      </c>
      <c r="M21" s="51">
        <v>0.52543134284444604</v>
      </c>
      <c r="N21" s="51">
        <v>0.52543131929163156</v>
      </c>
      <c r="O21" s="51">
        <v>0.52545841290212236</v>
      </c>
      <c r="P21" s="51">
        <v>0</v>
      </c>
      <c r="Q21" s="51">
        <v>9.5532737602306059E-2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858.66589278559763</v>
      </c>
      <c r="C23" s="51">
        <v>372.30376999999999</v>
      </c>
      <c r="D23" s="51">
        <v>414.29196999999999</v>
      </c>
      <c r="E23" s="51">
        <v>432.28908000000001</v>
      </c>
      <c r="F23" s="51">
        <v>416.30074999999999</v>
      </c>
      <c r="G23" s="51">
        <v>432.31289716098075</v>
      </c>
      <c r="H23" s="51">
        <v>440.31038000000001</v>
      </c>
      <c r="I23" s="51">
        <v>418.36390999999998</v>
      </c>
      <c r="J23" s="51">
        <v>382.00751000000002</v>
      </c>
      <c r="K23" s="51">
        <v>342.99986999999999</v>
      </c>
      <c r="L23" s="51">
        <v>360.9917775180607</v>
      </c>
      <c r="M23" s="51">
        <v>338.98120863978249</v>
      </c>
      <c r="N23" s="51">
        <v>327.00371759315783</v>
      </c>
      <c r="O23" s="51">
        <v>374.00860754567077</v>
      </c>
      <c r="P23" s="51">
        <v>358.00595582920255</v>
      </c>
      <c r="Q23" s="51">
        <v>359.01055184132736</v>
      </c>
    </row>
    <row r="24" spans="1:17" x14ac:dyDescent="0.25">
      <c r="A24" s="53" t="s">
        <v>23</v>
      </c>
      <c r="B24" s="51">
        <v>858.66589278559763</v>
      </c>
      <c r="C24" s="51">
        <v>372.30376999999999</v>
      </c>
      <c r="D24" s="51">
        <v>414.29196999999999</v>
      </c>
      <c r="E24" s="51">
        <v>432.28908000000001</v>
      </c>
      <c r="F24" s="51">
        <v>416.30074999999999</v>
      </c>
      <c r="G24" s="51">
        <v>432.31289716098075</v>
      </c>
      <c r="H24" s="51">
        <v>440.31038000000001</v>
      </c>
      <c r="I24" s="51">
        <v>418.36390999999998</v>
      </c>
      <c r="J24" s="51">
        <v>382.00751000000002</v>
      </c>
      <c r="K24" s="51">
        <v>342.99986999999999</v>
      </c>
      <c r="L24" s="51">
        <v>360.9917775180607</v>
      </c>
      <c r="M24" s="51">
        <v>338.98120863978249</v>
      </c>
      <c r="N24" s="51">
        <v>327.00371759315783</v>
      </c>
      <c r="O24" s="51">
        <v>374.00860754567077</v>
      </c>
      <c r="P24" s="51">
        <v>358.00595582920255</v>
      </c>
      <c r="Q24" s="51">
        <v>359.01055184132736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0</v>
      </c>
      <c r="C29" s="51">
        <v>0</v>
      </c>
      <c r="D29" s="51">
        <v>0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</row>
    <row r="30" spans="1:17" x14ac:dyDescent="0.25">
      <c r="A30" s="63" t="s">
        <v>21</v>
      </c>
      <c r="B30" s="62">
        <v>200.0860856911909</v>
      </c>
      <c r="C30" s="62">
        <v>191.19592</v>
      </c>
      <c r="D30" s="62">
        <v>196.19692000000001</v>
      </c>
      <c r="E30" s="62">
        <v>193.00528</v>
      </c>
      <c r="F30" s="62">
        <v>196.89677</v>
      </c>
      <c r="G30" s="62">
        <v>189.33329210501</v>
      </c>
      <c r="H30" s="62">
        <v>186.19301999999999</v>
      </c>
      <c r="I30" s="62">
        <v>191.82606000000001</v>
      </c>
      <c r="J30" s="62">
        <v>191.11151000000001</v>
      </c>
      <c r="K30" s="62">
        <v>177.69716</v>
      </c>
      <c r="L30" s="62">
        <v>191.31759916656037</v>
      </c>
      <c r="M30" s="62">
        <v>174.63612056531147</v>
      </c>
      <c r="N30" s="62">
        <v>165.68860642123286</v>
      </c>
      <c r="O30" s="62">
        <v>157.94958447361614</v>
      </c>
      <c r="P30" s="62">
        <v>161.38874649919012</v>
      </c>
      <c r="Q30" s="62">
        <v>161.55678267470228</v>
      </c>
    </row>
    <row r="32" spans="1:17" x14ac:dyDescent="0.25">
      <c r="A32" s="31" t="s">
        <v>63</v>
      </c>
      <c r="B32" s="70">
        <v>80.863646642771542</v>
      </c>
      <c r="C32" s="70">
        <v>81.23407964701201</v>
      </c>
      <c r="D32" s="70">
        <v>140.44564635044401</v>
      </c>
      <c r="E32" s="70">
        <v>134.27508947335201</v>
      </c>
      <c r="F32" s="70">
        <v>127.93130935657202</v>
      </c>
      <c r="G32" s="70">
        <v>112.37363334668635</v>
      </c>
      <c r="H32" s="70">
        <v>121.95960132164402</v>
      </c>
      <c r="I32" s="70">
        <v>110.36303952548403</v>
      </c>
      <c r="J32" s="70">
        <v>60.922858527036006</v>
      </c>
      <c r="K32" s="70">
        <v>59.458937040684006</v>
      </c>
      <c r="L32" s="70">
        <v>111.48645099689156</v>
      </c>
      <c r="M32" s="70">
        <v>56.846164231297642</v>
      </c>
      <c r="N32" s="70">
        <v>48.050848593413711</v>
      </c>
      <c r="O32" s="70">
        <v>29.652953090788188</v>
      </c>
      <c r="P32" s="70">
        <v>18.934611993830664</v>
      </c>
      <c r="Q32" s="70">
        <v>105.06043190922956</v>
      </c>
    </row>
    <row r="34" spans="1:17" x14ac:dyDescent="0.25">
      <c r="A34" s="184" t="s">
        <v>252</v>
      </c>
      <c r="B34" s="190">
        <f t="shared" ref="B34:Q34" si="2">IF(B$12=0,"",B$12/B$3*1000)</f>
        <v>574.28049495346124</v>
      </c>
      <c r="C34" s="190">
        <f t="shared" si="2"/>
        <v>311.70858547432135</v>
      </c>
      <c r="D34" s="190">
        <f t="shared" si="2"/>
        <v>329.67507868877152</v>
      </c>
      <c r="E34" s="190">
        <f t="shared" si="2"/>
        <v>312.61628935090823</v>
      </c>
      <c r="F34" s="190">
        <f t="shared" si="2"/>
        <v>319.53402326859066</v>
      </c>
      <c r="G34" s="190">
        <f t="shared" si="2"/>
        <v>250.35228599257249</v>
      </c>
      <c r="H34" s="190">
        <f t="shared" si="2"/>
        <v>245.93980783603325</v>
      </c>
      <c r="I34" s="190">
        <f t="shared" si="2"/>
        <v>212.11642203746041</v>
      </c>
      <c r="J34" s="190">
        <f t="shared" si="2"/>
        <v>281.5375877341948</v>
      </c>
      <c r="K34" s="190">
        <f t="shared" si="2"/>
        <v>274.38191987424301</v>
      </c>
      <c r="L34" s="190">
        <f t="shared" si="2"/>
        <v>280.14817065730858</v>
      </c>
      <c r="M34" s="190">
        <f t="shared" si="2"/>
        <v>301.65900239718843</v>
      </c>
      <c r="N34" s="190">
        <f t="shared" si="2"/>
        <v>302.47822363702596</v>
      </c>
      <c r="O34" s="190">
        <f t="shared" si="2"/>
        <v>304.20134734260648</v>
      </c>
      <c r="P34" s="190">
        <f t="shared" si="2"/>
        <v>260.03552097253129</v>
      </c>
      <c r="Q34" s="190">
        <f t="shared" si="2"/>
        <v>251.48206770383464</v>
      </c>
    </row>
    <row r="35" spans="1:17" x14ac:dyDescent="0.25">
      <c r="A35" s="286" t="s">
        <v>251</v>
      </c>
      <c r="B35" s="285">
        <f t="shared" ref="B35:Q35" si="3">IF(B$12=0,"",B$12/B$5*1000)</f>
        <v>305.97388612117243</v>
      </c>
      <c r="C35" s="285">
        <f t="shared" si="3"/>
        <v>288.93772165948127</v>
      </c>
      <c r="D35" s="285">
        <f t="shared" si="3"/>
        <v>292.71047709122661</v>
      </c>
      <c r="E35" s="285">
        <f t="shared" si="3"/>
        <v>294.30059376875772</v>
      </c>
      <c r="F35" s="285">
        <f t="shared" si="3"/>
        <v>292.51350780820047</v>
      </c>
      <c r="G35" s="285">
        <f t="shared" si="3"/>
        <v>294.51940129300937</v>
      </c>
      <c r="H35" s="285">
        <f t="shared" si="3"/>
        <v>293.70785010029169</v>
      </c>
      <c r="I35" s="285">
        <f t="shared" si="3"/>
        <v>289.0122600051933</v>
      </c>
      <c r="J35" s="285">
        <f t="shared" si="3"/>
        <v>285.29071132433222</v>
      </c>
      <c r="K35" s="285">
        <f t="shared" si="3"/>
        <v>284.70977417096117</v>
      </c>
      <c r="L35" s="285">
        <f t="shared" si="3"/>
        <v>284.95484779122688</v>
      </c>
      <c r="M35" s="285">
        <f t="shared" si="3"/>
        <v>284.55380117458219</v>
      </c>
      <c r="N35" s="285">
        <f t="shared" si="3"/>
        <v>284.95160457476209</v>
      </c>
      <c r="O35" s="285">
        <f t="shared" si="3"/>
        <v>288.84653329531358</v>
      </c>
      <c r="P35" s="285">
        <f t="shared" si="3"/>
        <v>279.56166675860106</v>
      </c>
      <c r="Q35" s="285">
        <f t="shared" si="3"/>
        <v>268.37976137163093</v>
      </c>
    </row>
    <row r="36" spans="1:17" x14ac:dyDescent="0.25">
      <c r="A36" s="286" t="s">
        <v>250</v>
      </c>
      <c r="B36" s="285">
        <f>IF(WWP_ued!B$5=0,"",WWP_ued!B$5/B$5*1000)</f>
        <v>103.78806517096422</v>
      </c>
      <c r="C36" s="285">
        <f>IF(WWP_ued!C$5=0,"",WWP_ued!C$5/C$5*1000)</f>
        <v>103.78806517096422</v>
      </c>
      <c r="D36" s="285">
        <f>IF(WWP_ued!D$5=0,"",WWP_ued!D$5/D$5*1000)</f>
        <v>103.78806517096423</v>
      </c>
      <c r="E36" s="285">
        <f>IF(WWP_ued!E$5=0,"",WWP_ued!E$5/E$5*1000)</f>
        <v>103.78806517096423</v>
      </c>
      <c r="F36" s="285">
        <f>IF(WWP_ued!F$5=0,"",WWP_ued!F$5/F$5*1000)</f>
        <v>103.78806517096423</v>
      </c>
      <c r="G36" s="285">
        <f>IF(WWP_ued!G$5=0,"",WWP_ued!G$5/G$5*1000)</f>
        <v>103.78806517096423</v>
      </c>
      <c r="H36" s="285">
        <f>IF(WWP_ued!H$5=0,"",WWP_ued!H$5/H$5*1000)</f>
        <v>103.78806517096422</v>
      </c>
      <c r="I36" s="285">
        <f>IF(WWP_ued!I$5=0,"",WWP_ued!I$5/I$5*1000)</f>
        <v>103.78806517096423</v>
      </c>
      <c r="J36" s="285">
        <f>IF(WWP_ued!J$5=0,"",WWP_ued!J$5/J$5*1000)</f>
        <v>103.78806517096422</v>
      </c>
      <c r="K36" s="285">
        <f>IF(WWP_ued!K$5=0,"",WWP_ued!K$5/K$5*1000)</f>
        <v>103.78806517096422</v>
      </c>
      <c r="L36" s="285">
        <f>IF(WWP_ued!L$5=0,"",WWP_ued!L$5/L$5*1000)</f>
        <v>103.78806517096423</v>
      </c>
      <c r="M36" s="285">
        <f>IF(WWP_ued!M$5=0,"",WWP_ued!M$5/M$5*1000)</f>
        <v>103.78806517096422</v>
      </c>
      <c r="N36" s="285">
        <f>IF(WWP_ued!N$5=0,"",WWP_ued!N$5/N$5*1000)</f>
        <v>103.78806517096422</v>
      </c>
      <c r="O36" s="285">
        <f>IF(WWP_ued!O$5=0,"",WWP_ued!O$5/O$5*1000)</f>
        <v>103.78806517096422</v>
      </c>
      <c r="P36" s="285">
        <f>IF(WWP_ued!P$5=0,"",WWP_ued!P$5/P$5*1000)</f>
        <v>103.78806517096422</v>
      </c>
      <c r="Q36" s="285">
        <f>IF(WWP_ued!Q$5=0,"",WWP_ued!Q$5/Q$5*1000)</f>
        <v>103.78806517096422</v>
      </c>
    </row>
    <row r="37" spans="1:17" x14ac:dyDescent="0.25">
      <c r="A37" s="284" t="s">
        <v>60</v>
      </c>
      <c r="B37" s="283">
        <f t="shared" ref="B37:Q37" si="4">IF(B$12=0,"",B$32/B$12)</f>
        <v>7.4582741083095386E-2</v>
      </c>
      <c r="C37" s="283">
        <f t="shared" si="4"/>
        <v>0.13791805343412206</v>
      </c>
      <c r="D37" s="283">
        <f t="shared" si="4"/>
        <v>0.21461880440592065</v>
      </c>
      <c r="E37" s="283">
        <f t="shared" si="4"/>
        <v>0.20122238749765642</v>
      </c>
      <c r="F37" s="283">
        <f t="shared" si="4"/>
        <v>0.19585324662138928</v>
      </c>
      <c r="G37" s="283">
        <f t="shared" si="4"/>
        <v>0.17109163187771989</v>
      </c>
      <c r="H37" s="283">
        <f t="shared" si="4"/>
        <v>0.18347869908790812</v>
      </c>
      <c r="I37" s="283">
        <f t="shared" si="4"/>
        <v>0.17118510065135878</v>
      </c>
      <c r="J37" s="283">
        <f t="shared" si="4"/>
        <v>0.10285298901298329</v>
      </c>
      <c r="K37" s="283">
        <f t="shared" si="4"/>
        <v>0.11023143628119574</v>
      </c>
      <c r="L37" s="283">
        <f t="shared" si="4"/>
        <v>0.19003643859553165</v>
      </c>
      <c r="M37" s="283">
        <f t="shared" si="4"/>
        <v>0.10696242214311028</v>
      </c>
      <c r="N37" s="283">
        <f t="shared" si="4"/>
        <v>9.4610136518484017E-2</v>
      </c>
      <c r="O37" s="283">
        <f t="shared" si="4"/>
        <v>5.4754822262236769E-2</v>
      </c>
      <c r="P37" s="283">
        <f t="shared" si="4"/>
        <v>3.6037592744192902E-2</v>
      </c>
      <c r="Q37" s="283">
        <f t="shared" si="4"/>
        <v>0.18949883076835061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tabColor theme="6" tint="0.59999389629810485"/>
    <pageSetUpPr fitToPage="1"/>
  </sheetPr>
  <dimension ref="A1:Q7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4</v>
      </c>
      <c r="B5" s="96">
        <v>1084.2139276254059</v>
      </c>
      <c r="C5" s="96">
        <v>589.00250999999992</v>
      </c>
      <c r="D5" s="96">
        <v>654.3958100000001</v>
      </c>
      <c r="E5" s="96">
        <v>667.29696999999999</v>
      </c>
      <c r="F5" s="96">
        <v>653.19983999999988</v>
      </c>
      <c r="G5" s="96">
        <v>656.80379638321745</v>
      </c>
      <c r="H5" s="96">
        <v>664.70713999999987</v>
      </c>
      <c r="I5" s="96">
        <v>644.70002999999997</v>
      </c>
      <c r="J5" s="96">
        <v>592.32949000000008</v>
      </c>
      <c r="K5" s="96">
        <v>539.40091000000007</v>
      </c>
      <c r="L5" s="96">
        <v>586.65828417346984</v>
      </c>
      <c r="M5" s="96">
        <v>531.45920868583516</v>
      </c>
      <c r="N5" s="96">
        <v>507.88266840758661</v>
      </c>
      <c r="O5" s="96">
        <v>541.55874981698548</v>
      </c>
      <c r="P5" s="96">
        <v>525.41278570505483</v>
      </c>
      <c r="Q5" s="96">
        <v>554.4120324291539</v>
      </c>
    </row>
    <row r="6" spans="1:17" x14ac:dyDescent="0.25">
      <c r="A6" s="132" t="s">
        <v>83</v>
      </c>
      <c r="B6" s="160">
        <v>11.076034652463505</v>
      </c>
      <c r="C6" s="160">
        <v>6.0170894736946696</v>
      </c>
      <c r="D6" s="160">
        <v>6.6851296439821573</v>
      </c>
      <c r="E6" s="160">
        <v>6.8169243863075346</v>
      </c>
      <c r="F6" s="160">
        <v>6.6729119396843357</v>
      </c>
      <c r="G6" s="160">
        <v>6.7097289780652298</v>
      </c>
      <c r="H6" s="160">
        <v>6.7904673872844601</v>
      </c>
      <c r="I6" s="160">
        <v>6.5860801920922842</v>
      </c>
      <c r="J6" s="160">
        <v>6.0510769966632783</v>
      </c>
      <c r="K6" s="160">
        <v>5.5103730163430482</v>
      </c>
      <c r="L6" s="160">
        <v>5.9931415001201973</v>
      </c>
      <c r="M6" s="160">
        <v>5.4292427553180334</v>
      </c>
      <c r="N6" s="160">
        <v>5.1883912310445828</v>
      </c>
      <c r="O6" s="160">
        <v>5.532416921128279</v>
      </c>
      <c r="P6" s="160">
        <v>5.3674741423605798</v>
      </c>
      <c r="Q6" s="160">
        <v>5.6637225610789512</v>
      </c>
    </row>
    <row r="7" spans="1:17" x14ac:dyDescent="0.25">
      <c r="A7" s="76" t="s">
        <v>82</v>
      </c>
      <c r="B7" s="159">
        <v>12.039168100503813</v>
      </c>
      <c r="C7" s="159">
        <v>6.5403146453202945</v>
      </c>
      <c r="D7" s="159">
        <v>7.2664452651979987</v>
      </c>
      <c r="E7" s="159">
        <v>7.4097004198994965</v>
      </c>
      <c r="F7" s="159">
        <v>7.2531651518308013</v>
      </c>
      <c r="G7" s="159">
        <v>7.2931836718100342</v>
      </c>
      <c r="H7" s="159">
        <v>7.3809428122657188</v>
      </c>
      <c r="I7" s="159">
        <v>7.1587828174916153</v>
      </c>
      <c r="J7" s="159">
        <v>6.5772576050687821</v>
      </c>
      <c r="K7" s="159">
        <v>5.9895358873294011</v>
      </c>
      <c r="L7" s="159">
        <v>6.5142842392610856</v>
      </c>
      <c r="M7" s="159">
        <v>5.9013508209978633</v>
      </c>
      <c r="N7" s="159">
        <v>5.639555685918026</v>
      </c>
      <c r="O7" s="159">
        <v>6.0134966534003045</v>
      </c>
      <c r="P7" s="159">
        <v>5.8342110243049792</v>
      </c>
      <c r="Q7" s="159">
        <v>6.1562201750858172</v>
      </c>
    </row>
    <row r="8" spans="1:17" x14ac:dyDescent="0.25">
      <c r="A8" s="76" t="s">
        <v>81</v>
      </c>
      <c r="B8" s="159">
        <v>29.857136889249453</v>
      </c>
      <c r="C8" s="159">
        <v>16.219980320394328</v>
      </c>
      <c r="D8" s="159">
        <v>18.020784257691034</v>
      </c>
      <c r="E8" s="159">
        <v>18.376057041350748</v>
      </c>
      <c r="F8" s="159">
        <v>17.987849576540384</v>
      </c>
      <c r="G8" s="159">
        <v>18.087095506088883</v>
      </c>
      <c r="H8" s="159">
        <v>18.304738174418979</v>
      </c>
      <c r="I8" s="159">
        <v>17.753781387379203</v>
      </c>
      <c r="J8" s="159">
        <v>16.311598860570577</v>
      </c>
      <c r="K8" s="159">
        <v>14.854049000576913</v>
      </c>
      <c r="L8" s="159">
        <v>16.15542491336749</v>
      </c>
      <c r="M8" s="159">
        <v>14.6353500360747</v>
      </c>
      <c r="N8" s="159">
        <v>13.986098101076703</v>
      </c>
      <c r="O8" s="159">
        <v>14.913471700432753</v>
      </c>
      <c r="P8" s="159">
        <v>14.468843340276345</v>
      </c>
      <c r="Q8" s="159">
        <v>15.267426034212825</v>
      </c>
    </row>
    <row r="9" spans="1:17" x14ac:dyDescent="0.25">
      <c r="A9" s="76" t="s">
        <v>80</v>
      </c>
      <c r="B9" s="159">
        <v>91.497677563828972</v>
      </c>
      <c r="C9" s="159">
        <v>49.706391304434234</v>
      </c>
      <c r="D9" s="159">
        <v>55.224984015504781</v>
      </c>
      <c r="E9" s="159">
        <v>56.313723191236164</v>
      </c>
      <c r="F9" s="159">
        <v>55.124055153914085</v>
      </c>
      <c r="G9" s="159">
        <v>55.428195905756255</v>
      </c>
      <c r="H9" s="159">
        <v>56.095165373219459</v>
      </c>
      <c r="I9" s="159">
        <v>54.406749412936271</v>
      </c>
      <c r="J9" s="159">
        <v>49.987157798522738</v>
      </c>
      <c r="K9" s="159">
        <v>45.520472743703444</v>
      </c>
      <c r="L9" s="159">
        <v>49.508560218384247</v>
      </c>
      <c r="M9" s="159">
        <v>44.85026623958376</v>
      </c>
      <c r="N9" s="159">
        <v>42.860623212976996</v>
      </c>
      <c r="O9" s="159">
        <v>45.702574565842312</v>
      </c>
      <c r="P9" s="159">
        <v>44.340003784717837</v>
      </c>
      <c r="Q9" s="159">
        <v>46.787273330652212</v>
      </c>
    </row>
    <row r="10" spans="1:17" x14ac:dyDescent="0.25">
      <c r="A10" s="129" t="s">
        <v>79</v>
      </c>
      <c r="B10" s="158">
        <v>20.225802408846405</v>
      </c>
      <c r="C10" s="158">
        <v>10.987728604138095</v>
      </c>
      <c r="D10" s="158">
        <v>12.207628045532637</v>
      </c>
      <c r="E10" s="158">
        <v>12.448296705431153</v>
      </c>
      <c r="F10" s="158">
        <v>12.185317455075745</v>
      </c>
      <c r="G10" s="158">
        <v>12.252548568640856</v>
      </c>
      <c r="H10" s="158">
        <v>12.399983924606406</v>
      </c>
      <c r="I10" s="158">
        <v>12.026755133385912</v>
      </c>
      <c r="J10" s="158">
        <v>11.049792776515554</v>
      </c>
      <c r="K10" s="158">
        <v>10.062420290713394</v>
      </c>
      <c r="L10" s="158">
        <v>10.943997521958622</v>
      </c>
      <c r="M10" s="158">
        <v>9.9142693792764103</v>
      </c>
      <c r="N10" s="158">
        <v>9.4744535523422844</v>
      </c>
      <c r="O10" s="158">
        <v>10.102674377712511</v>
      </c>
      <c r="P10" s="158">
        <v>9.8014745208323646</v>
      </c>
      <c r="Q10" s="158">
        <v>10.342449894144172</v>
      </c>
    </row>
    <row r="11" spans="1:17" x14ac:dyDescent="0.25">
      <c r="A11" s="92" t="s">
        <v>125</v>
      </c>
      <c r="B11" s="91">
        <v>4.0451604817692814</v>
      </c>
      <c r="C11" s="91">
        <v>0.97786861012959214</v>
      </c>
      <c r="D11" s="91">
        <v>2.4415256091065274</v>
      </c>
      <c r="E11" s="91">
        <v>2.4896593410862309</v>
      </c>
      <c r="F11" s="91">
        <v>2.4370634910151492</v>
      </c>
      <c r="G11" s="91">
        <v>2.4505097137281715</v>
      </c>
      <c r="H11" s="91">
        <v>2.4799967849212816</v>
      </c>
      <c r="I11" s="91">
        <v>2.4053510266771827</v>
      </c>
      <c r="J11" s="91">
        <v>1.9514061749561167</v>
      </c>
      <c r="K11" s="91">
        <v>1.1145679063521641</v>
      </c>
      <c r="L11" s="91">
        <v>0.97208436435547796</v>
      </c>
      <c r="M11" s="91">
        <v>0.7285729930588154</v>
      </c>
      <c r="N11" s="91">
        <v>0.93328592314137282</v>
      </c>
      <c r="O11" s="91">
        <v>2.0205348755425021</v>
      </c>
      <c r="P11" s="91">
        <v>1.960294904166473</v>
      </c>
      <c r="Q11" s="91">
        <v>2.0684899788288345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0.90024999999999999</v>
      </c>
      <c r="J12" s="91">
        <v>0.19636585901330739</v>
      </c>
      <c r="K12" s="91">
        <v>0.17855175213609986</v>
      </c>
      <c r="L12" s="91">
        <v>0.11925475889502568</v>
      </c>
      <c r="M12" s="91">
        <v>3.4448025760534962E-2</v>
      </c>
      <c r="N12" s="91">
        <v>8.4933857959031023E-2</v>
      </c>
      <c r="O12" s="91">
        <v>0.52545841290212236</v>
      </c>
      <c r="P12" s="91">
        <v>0</v>
      </c>
      <c r="Q12" s="91">
        <v>5.5143981639383589E-2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16.180641927077126</v>
      </c>
      <c r="C14" s="157">
        <v>10.009859994008503</v>
      </c>
      <c r="D14" s="157">
        <v>9.7661024364261095</v>
      </c>
      <c r="E14" s="157">
        <v>9.9586373643449217</v>
      </c>
      <c r="F14" s="157">
        <v>9.7482539640605967</v>
      </c>
      <c r="G14" s="157">
        <v>9.8020388549126842</v>
      </c>
      <c r="H14" s="157">
        <v>9.9199871396851247</v>
      </c>
      <c r="I14" s="157">
        <v>8.7211541067087293</v>
      </c>
      <c r="J14" s="157">
        <v>8.9020207425461297</v>
      </c>
      <c r="K14" s="157">
        <v>8.7693006322251303</v>
      </c>
      <c r="L14" s="157">
        <v>9.8526583987081189</v>
      </c>
      <c r="M14" s="157">
        <v>9.1512483604570605</v>
      </c>
      <c r="N14" s="157">
        <v>8.4562337712418802</v>
      </c>
      <c r="O14" s="157">
        <v>7.5566810892678857</v>
      </c>
      <c r="P14" s="157">
        <v>7.841179616665892</v>
      </c>
      <c r="Q14" s="157">
        <v>8.2188159336759536</v>
      </c>
    </row>
    <row r="15" spans="1:17" x14ac:dyDescent="0.25">
      <c r="A15" s="156" t="s">
        <v>314</v>
      </c>
      <c r="B15" s="206">
        <v>811.95747527153333</v>
      </c>
      <c r="C15" s="206">
        <v>371.01872325069183</v>
      </c>
      <c r="D15" s="206">
        <v>412.21063374891617</v>
      </c>
      <c r="E15" s="206">
        <v>420.33720677770151</v>
      </c>
      <c r="F15" s="206">
        <v>411.45727997722145</v>
      </c>
      <c r="G15" s="206">
        <v>413.72744907370384</v>
      </c>
      <c r="H15" s="206">
        <v>418.70584629328465</v>
      </c>
      <c r="I15" s="206">
        <v>406.10316246408303</v>
      </c>
      <c r="J15" s="206">
        <v>373.1144220820612</v>
      </c>
      <c r="K15" s="206">
        <v>336.77416657946219</v>
      </c>
      <c r="L15" s="206">
        <v>368.54207135464043</v>
      </c>
      <c r="M15" s="206">
        <v>332.77160745281299</v>
      </c>
      <c r="N15" s="206">
        <v>318.92050287483028</v>
      </c>
      <c r="O15" s="206">
        <v>351.13341201608597</v>
      </c>
      <c r="P15" s="206">
        <v>335.96290359081627</v>
      </c>
      <c r="Q15" s="206">
        <v>349.22982658713266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0.30127537725000303</v>
      </c>
      <c r="J16" s="87">
        <v>0.47315487804878059</v>
      </c>
      <c r="K16" s="87">
        <v>0.27725115341661177</v>
      </c>
      <c r="L16" s="87">
        <v>0.96290464342500226</v>
      </c>
      <c r="M16" s="87">
        <v>0.49068164823030092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8.6267403238625775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5.8483052022768014</v>
      </c>
      <c r="K19" s="87">
        <v>3.7271522569015314</v>
      </c>
      <c r="L19" s="87">
        <v>2.9312114352310519</v>
      </c>
      <c r="M19" s="87">
        <v>6.9765439144060482</v>
      </c>
      <c r="N19" s="87">
        <v>3.9051588302841567</v>
      </c>
      <c r="O19" s="87">
        <v>0</v>
      </c>
      <c r="P19" s="87">
        <v>0</v>
      </c>
      <c r="Q19" s="87">
        <v>12.638543905964122</v>
      </c>
    </row>
    <row r="20" spans="1:17" x14ac:dyDescent="0.25">
      <c r="A20" s="88" t="s">
        <v>29</v>
      </c>
      <c r="B20" s="87">
        <v>0.75735272585823354</v>
      </c>
      <c r="C20" s="87">
        <v>14.303092276422763</v>
      </c>
      <c r="D20" s="87">
        <v>24.864482935908001</v>
      </c>
      <c r="E20" s="87">
        <v>16.164489704530773</v>
      </c>
      <c r="F20" s="87">
        <v>22.233001521936913</v>
      </c>
      <c r="G20" s="87">
        <v>9.5324639231934025</v>
      </c>
      <c r="H20" s="87">
        <v>7.0335397892195939</v>
      </c>
      <c r="I20" s="87">
        <v>14.648637899841205</v>
      </c>
      <c r="J20" s="87">
        <v>8.9738239837398375</v>
      </c>
      <c r="K20" s="87">
        <v>11.590258759922808</v>
      </c>
      <c r="L20" s="87">
        <v>26.792795902384992</v>
      </c>
      <c r="M20" s="87">
        <v>8.0357032580717327</v>
      </c>
      <c r="N20" s="87">
        <v>8.9307366068152678</v>
      </c>
      <c r="O20" s="87">
        <v>0.80164595230905145</v>
      </c>
      <c r="P20" s="87">
        <v>0.91757291255420759</v>
      </c>
      <c r="Q20" s="87">
        <v>0.89324878939311625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0.65764492856479395</v>
      </c>
      <c r="K22" s="87">
        <v>0.67426501975713082</v>
      </c>
      <c r="L22" s="87">
        <v>0.4020758933816026</v>
      </c>
      <c r="M22" s="87">
        <v>0.45887006927923257</v>
      </c>
      <c r="N22" s="87">
        <v>0.41176324494500199</v>
      </c>
      <c r="O22" s="87">
        <v>0</v>
      </c>
      <c r="P22" s="87">
        <v>0</v>
      </c>
      <c r="Q22" s="87">
        <v>3.7761845005984417E-2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811.20012254567507</v>
      </c>
      <c r="C24" s="87">
        <v>348.08889065040648</v>
      </c>
      <c r="D24" s="87">
        <v>387.34615081300814</v>
      </c>
      <c r="E24" s="87">
        <v>404.17271707317076</v>
      </c>
      <c r="F24" s="87">
        <v>389.22427845528455</v>
      </c>
      <c r="G24" s="87">
        <v>404.19498515051043</v>
      </c>
      <c r="H24" s="87">
        <v>411.67230650406503</v>
      </c>
      <c r="I24" s="87">
        <v>391.15324918699184</v>
      </c>
      <c r="J24" s="87">
        <v>357.16149308943096</v>
      </c>
      <c r="K24" s="87">
        <v>320.50523938946412</v>
      </c>
      <c r="L24" s="87">
        <v>337.4530834802178</v>
      </c>
      <c r="M24" s="87">
        <v>316.80980856282565</v>
      </c>
      <c r="N24" s="87">
        <v>305.67284419278587</v>
      </c>
      <c r="O24" s="87">
        <v>350.33176606377691</v>
      </c>
      <c r="P24" s="87">
        <v>335.04533067826208</v>
      </c>
      <c r="Q24" s="87">
        <v>335.66027204676942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313</v>
      </c>
      <c r="B26" s="204">
        <v>17.641244856864784</v>
      </c>
      <c r="C26" s="204">
        <v>45.943363674792309</v>
      </c>
      <c r="D26" s="204">
        <v>44.391608569984598</v>
      </c>
      <c r="E26" s="204">
        <v>42.108700597822043</v>
      </c>
      <c r="F26" s="204">
        <v>44.783956989020126</v>
      </c>
      <c r="G26" s="204">
        <v>41.161586736452016</v>
      </c>
      <c r="H26" s="204">
        <v>39.232934350651924</v>
      </c>
      <c r="I26" s="204">
        <v>43.481725501460105</v>
      </c>
      <c r="J26" s="204">
        <v>46.202874711644725</v>
      </c>
      <c r="K26" s="204">
        <v>43.41637582450263</v>
      </c>
      <c r="L26" s="204">
        <v>46.207854512609565</v>
      </c>
      <c r="M26" s="204">
        <v>42.349562274414815</v>
      </c>
      <c r="N26" s="204">
        <v>40.063200283822518</v>
      </c>
      <c r="O26" s="204">
        <v>34.996229301667967</v>
      </c>
      <c r="P26" s="204">
        <v>37.369883134491467</v>
      </c>
      <c r="Q26" s="204">
        <v>35.547528947114088</v>
      </c>
    </row>
    <row r="27" spans="1:17" x14ac:dyDescent="0.25">
      <c r="A27" s="156" t="s">
        <v>312</v>
      </c>
      <c r="B27" s="204">
        <v>69.633004886627234</v>
      </c>
      <c r="C27" s="204">
        <v>29.736781359246287</v>
      </c>
      <c r="D27" s="204">
        <v>47.340885220608513</v>
      </c>
      <c r="E27" s="204">
        <v>55.06385812034236</v>
      </c>
      <c r="F27" s="204">
        <v>46.236415163303569</v>
      </c>
      <c r="G27" s="204">
        <v>54.810629827224375</v>
      </c>
      <c r="H27" s="204">
        <v>60.681519173986558</v>
      </c>
      <c r="I27" s="204">
        <v>47.18159330423633</v>
      </c>
      <c r="J27" s="204">
        <v>29.904749534537405</v>
      </c>
      <c r="K27" s="204">
        <v>27.34726511457114</v>
      </c>
      <c r="L27" s="204">
        <v>29.656663803600484</v>
      </c>
      <c r="M27" s="204">
        <v>26.908080356106279</v>
      </c>
      <c r="N27" s="204">
        <v>25.679544482886442</v>
      </c>
      <c r="O27" s="204">
        <v>32.920890748382988</v>
      </c>
      <c r="P27" s="204">
        <v>29.294847816394086</v>
      </c>
      <c r="Q27" s="204">
        <v>44.54003954421097</v>
      </c>
    </row>
    <row r="28" spans="1:17" x14ac:dyDescent="0.25">
      <c r="A28" s="152" t="s">
        <v>318</v>
      </c>
      <c r="B28" s="264">
        <v>20.615120944631713</v>
      </c>
      <c r="C28" s="264">
        <v>0</v>
      </c>
      <c r="D28" s="264">
        <v>14.871208294226655</v>
      </c>
      <c r="E28" s="264">
        <v>22.223974714067811</v>
      </c>
      <c r="F28" s="264">
        <v>13.785611402913196</v>
      </c>
      <c r="G28" s="264">
        <v>22.511505555213471</v>
      </c>
      <c r="H28" s="264">
        <v>28.200913701391674</v>
      </c>
      <c r="I28" s="264">
        <v>15.21455172912961</v>
      </c>
      <c r="J28" s="264">
        <v>0</v>
      </c>
      <c r="K28" s="264">
        <v>0</v>
      </c>
      <c r="L28" s="264">
        <v>0</v>
      </c>
      <c r="M28" s="264">
        <v>0</v>
      </c>
      <c r="N28" s="264">
        <v>0</v>
      </c>
      <c r="O28" s="264">
        <v>6.1987400725023001</v>
      </c>
      <c r="P28" s="264">
        <v>3.07733437412955</v>
      </c>
      <c r="Q28" s="264">
        <v>17.207540400789384</v>
      </c>
    </row>
    <row r="29" spans="1:17" x14ac:dyDescent="0.25">
      <c r="A29" s="154" t="s">
        <v>33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0.18280633563695331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30</v>
      </c>
      <c r="B30" s="208">
        <v>1.0987030442583317</v>
      </c>
      <c r="C30" s="208">
        <v>0</v>
      </c>
      <c r="D30" s="208">
        <v>0</v>
      </c>
      <c r="E30" s="208">
        <v>0</v>
      </c>
      <c r="F30" s="208">
        <v>0</v>
      </c>
      <c r="G30" s="208">
        <v>0</v>
      </c>
      <c r="H30" s="208">
        <v>0</v>
      </c>
      <c r="I30" s="208">
        <v>0</v>
      </c>
      <c r="J30" s="208">
        <v>0</v>
      </c>
      <c r="K30" s="208">
        <v>0</v>
      </c>
      <c r="L30" s="208">
        <v>0</v>
      </c>
      <c r="M30" s="208">
        <v>0</v>
      </c>
      <c r="N30" s="208">
        <v>0</v>
      </c>
      <c r="O30" s="208">
        <v>0</v>
      </c>
      <c r="P30" s="208">
        <v>0</v>
      </c>
      <c r="Q30" s="208">
        <v>0</v>
      </c>
    </row>
    <row r="31" spans="1:17" x14ac:dyDescent="0.25">
      <c r="A31" s="154" t="s">
        <v>125</v>
      </c>
      <c r="B31" s="208">
        <v>3.1210188739571567</v>
      </c>
      <c r="C31" s="208">
        <v>0</v>
      </c>
      <c r="D31" s="208">
        <v>10.864224390893472</v>
      </c>
      <c r="E31" s="208">
        <v>10.812340658913769</v>
      </c>
      <c r="F31" s="208">
        <v>9.8637665089848507</v>
      </c>
      <c r="G31" s="208">
        <v>8.8224204303549172</v>
      </c>
      <c r="H31" s="208">
        <v>10.857713215078718</v>
      </c>
      <c r="I31" s="208">
        <v>6.7981489733228173</v>
      </c>
      <c r="J31" s="208">
        <v>0</v>
      </c>
      <c r="K31" s="208">
        <v>0</v>
      </c>
      <c r="L31" s="208">
        <v>0</v>
      </c>
      <c r="M31" s="208">
        <v>0</v>
      </c>
      <c r="N31" s="208">
        <v>0</v>
      </c>
      <c r="O31" s="208">
        <v>5.1437961804617141</v>
      </c>
      <c r="P31" s="208">
        <v>2.147043113297856</v>
      </c>
      <c r="Q31" s="208">
        <v>17.207540400789384</v>
      </c>
    </row>
    <row r="32" spans="1:17" x14ac:dyDescent="0.25">
      <c r="A32" s="154" t="s">
        <v>29</v>
      </c>
      <c r="B32" s="208">
        <v>16.395399026416225</v>
      </c>
      <c r="C32" s="208">
        <v>0</v>
      </c>
      <c r="D32" s="208">
        <v>4.0069839033331824</v>
      </c>
      <c r="E32" s="208">
        <v>11.411634055154042</v>
      </c>
      <c r="F32" s="208">
        <v>3.9218448939283448</v>
      </c>
      <c r="G32" s="208">
        <v>13.689085124858554</v>
      </c>
      <c r="H32" s="208">
        <v>17.343200486312956</v>
      </c>
      <c r="I32" s="208">
        <v>8.2335964201698406</v>
      </c>
      <c r="J32" s="208">
        <v>0</v>
      </c>
      <c r="K32" s="208">
        <v>0</v>
      </c>
      <c r="L32" s="208">
        <v>0</v>
      </c>
      <c r="M32" s="208">
        <v>0</v>
      </c>
      <c r="N32" s="208">
        <v>0</v>
      </c>
      <c r="O32" s="208">
        <v>1.054943892040586</v>
      </c>
      <c r="P32" s="208">
        <v>0.93029126083169422</v>
      </c>
      <c r="Q32" s="208">
        <v>0</v>
      </c>
    </row>
    <row r="33" spans="1:17" x14ac:dyDescent="0.25">
      <c r="A33" s="154" t="s">
        <v>26</v>
      </c>
      <c r="B33" s="208">
        <v>0</v>
      </c>
      <c r="C33" s="208">
        <v>0</v>
      </c>
      <c r="D33" s="208">
        <v>0</v>
      </c>
      <c r="E33" s="208">
        <v>0</v>
      </c>
      <c r="F33" s="208">
        <v>0</v>
      </c>
      <c r="G33" s="208">
        <v>0</v>
      </c>
      <c r="H33" s="208">
        <v>0</v>
      </c>
      <c r="I33" s="208">
        <v>0</v>
      </c>
      <c r="J33" s="208">
        <v>0</v>
      </c>
      <c r="K33" s="208">
        <v>0</v>
      </c>
      <c r="L33" s="208">
        <v>0</v>
      </c>
      <c r="M33" s="208">
        <v>0</v>
      </c>
      <c r="N33" s="208">
        <v>0</v>
      </c>
      <c r="O33" s="208">
        <v>0</v>
      </c>
      <c r="P33" s="208">
        <v>0</v>
      </c>
      <c r="Q33" s="208">
        <v>0</v>
      </c>
    </row>
    <row r="34" spans="1:17" x14ac:dyDescent="0.25">
      <c r="A34" s="152" t="s">
        <v>317</v>
      </c>
      <c r="B34" s="264">
        <v>47.510085236280581</v>
      </c>
      <c r="C34" s="264">
        <v>25.809998139178568</v>
      </c>
      <c r="D34" s="264">
        <v>28.67552234775069</v>
      </c>
      <c r="E34" s="264">
        <v>29.240849167144461</v>
      </c>
      <c r="F34" s="264">
        <v>28.623115128850191</v>
      </c>
      <c r="G34" s="264">
        <v>28.78103993556201</v>
      </c>
      <c r="H34" s="264">
        <v>29.127363220402415</v>
      </c>
      <c r="I34" s="264">
        <v>28.250654780110132</v>
      </c>
      <c r="J34" s="264">
        <v>25.955785883969479</v>
      </c>
      <c r="K34" s="264">
        <v>23.636463762049548</v>
      </c>
      <c r="L34" s="264">
        <v>25.70727452901847</v>
      </c>
      <c r="M34" s="264">
        <v>23.288459648891337</v>
      </c>
      <c r="N34" s="264">
        <v>22.255339330422977</v>
      </c>
      <c r="O34" s="264">
        <v>23.731019966336419</v>
      </c>
      <c r="P34" s="264">
        <v>23.023506336752444</v>
      </c>
      <c r="Q34" s="264">
        <v>24.294248806061407</v>
      </c>
    </row>
    <row r="35" spans="1:17" x14ac:dyDescent="0.25">
      <c r="A35" s="150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2.0958287113043695E-2</v>
      </c>
      <c r="J35" s="87">
        <v>3.2915121951219525E-2</v>
      </c>
      <c r="K35" s="87">
        <v>1.9458846583388225E-2</v>
      </c>
      <c r="L35" s="87">
        <v>6.7166426679067651E-2</v>
      </c>
      <c r="M35" s="87">
        <v>3.4339527499752928E-2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150" t="s">
        <v>125</v>
      </c>
      <c r="B38" s="87">
        <v>0</v>
      </c>
      <c r="C38" s="87">
        <v>0.60012106600783155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7">
        <v>0</v>
      </c>
      <c r="J38" s="87">
        <v>0.40683862276708194</v>
      </c>
      <c r="K38" s="87">
        <v>0.26158983674630437</v>
      </c>
      <c r="L38" s="87">
        <v>0.20446364994668903</v>
      </c>
      <c r="M38" s="87">
        <v>0.48824165824424293</v>
      </c>
      <c r="N38" s="87">
        <v>0.27251504410577898</v>
      </c>
      <c r="O38" s="87">
        <v>0</v>
      </c>
      <c r="P38" s="87">
        <v>0</v>
      </c>
      <c r="Q38" s="87">
        <v>0.87920305432793899</v>
      </c>
    </row>
    <row r="39" spans="1:17" x14ac:dyDescent="0.25">
      <c r="A39" s="150" t="s">
        <v>29</v>
      </c>
      <c r="B39" s="87">
        <v>4.4314996357932568E-2</v>
      </c>
      <c r="C39" s="87">
        <v>0.99499772357723593</v>
      </c>
      <c r="D39" s="87">
        <v>1.7297031607588176</v>
      </c>
      <c r="E39" s="87">
        <v>1.1244862403151843</v>
      </c>
      <c r="F39" s="87">
        <v>1.5466435841347419</v>
      </c>
      <c r="G39" s="87">
        <v>0.66312792509171503</v>
      </c>
      <c r="H39" s="87">
        <v>0.48928972446745006</v>
      </c>
      <c r="I39" s="87">
        <v>1.0190356799889537</v>
      </c>
      <c r="J39" s="87">
        <v>0.62426601626016276</v>
      </c>
      <c r="K39" s="87">
        <v>0.81346124007719378</v>
      </c>
      <c r="L39" s="87">
        <v>1.868904022628622</v>
      </c>
      <c r="M39" s="87">
        <v>0.56236513838580582</v>
      </c>
      <c r="N39" s="87">
        <v>0.62321666955765442</v>
      </c>
      <c r="O39" s="87">
        <v>5.4178484442566691E-2</v>
      </c>
      <c r="P39" s="87">
        <v>6.28811858119733E-2</v>
      </c>
      <c r="Q39" s="87">
        <v>6.2139046218651572E-2</v>
      </c>
    </row>
    <row r="40" spans="1:17" x14ac:dyDescent="0.25">
      <c r="A40" s="150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26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4.5749212421898722E-2</v>
      </c>
      <c r="K41" s="87">
        <v>4.7323228106769401E-2</v>
      </c>
      <c r="L41" s="87">
        <v>2.8046391921194892E-2</v>
      </c>
      <c r="M41" s="87">
        <v>3.2113247804678502E-2</v>
      </c>
      <c r="N41" s="87">
        <v>2.8734216387598471E-2</v>
      </c>
      <c r="O41" s="87">
        <v>0</v>
      </c>
      <c r="P41" s="87">
        <v>0</v>
      </c>
      <c r="Q41" s="87">
        <v>2.6269109569380471E-3</v>
      </c>
    </row>
    <row r="42" spans="1:17" x14ac:dyDescent="0.25">
      <c r="A42" s="150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86</v>
      </c>
      <c r="B43" s="87">
        <v>47.465770239922648</v>
      </c>
      <c r="C43" s="87">
        <v>24.214879349593499</v>
      </c>
      <c r="D43" s="87">
        <v>26.945819186991873</v>
      </c>
      <c r="E43" s="87">
        <v>28.116362926829275</v>
      </c>
      <c r="F43" s="87">
        <v>27.076471544715449</v>
      </c>
      <c r="G43" s="87">
        <v>28.117912010470295</v>
      </c>
      <c r="H43" s="87">
        <v>28.638073495934965</v>
      </c>
      <c r="I43" s="87">
        <v>27.210660813008136</v>
      </c>
      <c r="J43" s="87">
        <v>24.846016910569116</v>
      </c>
      <c r="K43" s="87">
        <v>22.494630610535893</v>
      </c>
      <c r="L43" s="87">
        <v>23.538694037842898</v>
      </c>
      <c r="M43" s="87">
        <v>22.171400076956857</v>
      </c>
      <c r="N43" s="87">
        <v>21.330873400371946</v>
      </c>
      <c r="O43" s="87">
        <v>23.676841481893852</v>
      </c>
      <c r="P43" s="87">
        <v>22.960625150940469</v>
      </c>
      <c r="Q43" s="87">
        <v>23.350279794557878</v>
      </c>
    </row>
    <row r="44" spans="1:17" x14ac:dyDescent="0.25">
      <c r="A44" s="150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2" t="s">
        <v>316</v>
      </c>
      <c r="B45" s="264">
        <v>1.5077987057149387</v>
      </c>
      <c r="C45" s="264">
        <v>3.9267832200677186</v>
      </c>
      <c r="D45" s="264">
        <v>3.7941545786311619</v>
      </c>
      <c r="E45" s="264">
        <v>3.5990342391300887</v>
      </c>
      <c r="F45" s="264">
        <v>3.8276886315401812</v>
      </c>
      <c r="G45" s="264">
        <v>3.5180843364488901</v>
      </c>
      <c r="H45" s="264">
        <v>3.3532422521924721</v>
      </c>
      <c r="I45" s="264">
        <v>3.7163867949965899</v>
      </c>
      <c r="J45" s="264">
        <v>3.9489636505679249</v>
      </c>
      <c r="K45" s="264">
        <v>3.7108013525215919</v>
      </c>
      <c r="L45" s="264">
        <v>3.9493892745820136</v>
      </c>
      <c r="M45" s="264">
        <v>3.6196207072149416</v>
      </c>
      <c r="N45" s="264">
        <v>3.4242051524634629</v>
      </c>
      <c r="O45" s="264">
        <v>2.9911307095442705</v>
      </c>
      <c r="P45" s="264">
        <v>3.1940071055120911</v>
      </c>
      <c r="Q45" s="264">
        <v>3.0382503373601786</v>
      </c>
    </row>
    <row r="46" spans="1:17" x14ac:dyDescent="0.25">
      <c r="A46" s="152" t="s">
        <v>315</v>
      </c>
      <c r="B46" s="264">
        <v>0</v>
      </c>
      <c r="C46" s="264">
        <v>0</v>
      </c>
      <c r="D46" s="264">
        <v>0</v>
      </c>
      <c r="E46" s="264">
        <v>0</v>
      </c>
      <c r="F46" s="264">
        <v>0</v>
      </c>
      <c r="G46" s="264">
        <v>0</v>
      </c>
      <c r="H46" s="264">
        <v>0</v>
      </c>
      <c r="I46" s="264">
        <v>0</v>
      </c>
      <c r="J46" s="264">
        <v>0</v>
      </c>
      <c r="K46" s="264">
        <v>0</v>
      </c>
      <c r="L46" s="264">
        <v>0</v>
      </c>
      <c r="M46" s="264">
        <v>0</v>
      </c>
      <c r="N46" s="264">
        <v>0</v>
      </c>
      <c r="O46" s="264">
        <v>0</v>
      </c>
      <c r="P46" s="264">
        <v>0</v>
      </c>
      <c r="Q46" s="264">
        <v>0</v>
      </c>
    </row>
    <row r="47" spans="1:17" x14ac:dyDescent="0.25">
      <c r="A47" s="243" t="s">
        <v>311</v>
      </c>
      <c r="B47" s="242">
        <v>20.28638299548831</v>
      </c>
      <c r="C47" s="242">
        <v>52.832137367287942</v>
      </c>
      <c r="D47" s="242">
        <v>51.047711232582166</v>
      </c>
      <c r="E47" s="242">
        <v>48.422502759909008</v>
      </c>
      <c r="F47" s="242">
        <v>51.498888593409497</v>
      </c>
      <c r="G47" s="242">
        <v>47.333378115476016</v>
      </c>
      <c r="H47" s="242">
        <v>45.115542510281863</v>
      </c>
      <c r="I47" s="242">
        <v>50.001399786935217</v>
      </c>
      <c r="J47" s="242">
        <v>53.13055963441586</v>
      </c>
      <c r="K47" s="242">
        <v>49.926251542797843</v>
      </c>
      <c r="L47" s="242">
        <v>53.13628610952766</v>
      </c>
      <c r="M47" s="242">
        <v>48.699479371250305</v>
      </c>
      <c r="N47" s="242">
        <v>46.070298982688684</v>
      </c>
      <c r="O47" s="242">
        <v>40.243583532332373</v>
      </c>
      <c r="P47" s="242">
        <v>42.97314435086092</v>
      </c>
      <c r="Q47" s="242">
        <v>40.877545355522244</v>
      </c>
    </row>
    <row r="49" spans="1:17" ht="12.75" x14ac:dyDescent="0.25">
      <c r="A49" s="98" t="str">
        <f>FBT_fec!$A$81</f>
        <v>Market shares of energy uses (%)</v>
      </c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</row>
    <row r="51" spans="1:17" x14ac:dyDescent="0.25">
      <c r="A51" s="78" t="s">
        <v>4</v>
      </c>
      <c r="B51" s="77">
        <f t="shared" ref="B51:Q51" si="0">SUM(B$52:B$56,B$57,B$58,B$60:B$63,B$64)</f>
        <v>1</v>
      </c>
      <c r="C51" s="77">
        <f t="shared" si="0"/>
        <v>1</v>
      </c>
      <c r="D51" s="77">
        <f t="shared" si="0"/>
        <v>1</v>
      </c>
      <c r="E51" s="77">
        <f t="shared" si="0"/>
        <v>1</v>
      </c>
      <c r="F51" s="77">
        <f t="shared" si="0"/>
        <v>1.0000000000000002</v>
      </c>
      <c r="G51" s="77">
        <f t="shared" si="0"/>
        <v>1</v>
      </c>
      <c r="H51" s="77">
        <f t="shared" si="0"/>
        <v>1.0000000000000002</v>
      </c>
      <c r="I51" s="77">
        <f t="shared" si="0"/>
        <v>1</v>
      </c>
      <c r="J51" s="77">
        <f t="shared" si="0"/>
        <v>1</v>
      </c>
      <c r="K51" s="77">
        <f t="shared" si="0"/>
        <v>1</v>
      </c>
      <c r="L51" s="77">
        <f t="shared" si="0"/>
        <v>0.99999999999999989</v>
      </c>
      <c r="M51" s="77">
        <f t="shared" si="0"/>
        <v>1</v>
      </c>
      <c r="N51" s="77">
        <f t="shared" si="0"/>
        <v>0.99999999999999978</v>
      </c>
      <c r="O51" s="77">
        <f t="shared" si="0"/>
        <v>0.99999999999999989</v>
      </c>
      <c r="P51" s="77">
        <f t="shared" si="0"/>
        <v>1</v>
      </c>
      <c r="Q51" s="77">
        <f t="shared" si="0"/>
        <v>1.0000000000000002</v>
      </c>
    </row>
    <row r="52" spans="1:17" x14ac:dyDescent="0.25">
      <c r="A52" s="132" t="s">
        <v>83</v>
      </c>
      <c r="B52" s="203">
        <f t="shared" ref="B52:Q52" si="1">IF(B$6=0,0,B$6/B$5)</f>
        <v>1.0215728068280503E-2</v>
      </c>
      <c r="C52" s="203">
        <f t="shared" si="1"/>
        <v>1.0215728068280508E-2</v>
      </c>
      <c r="D52" s="203">
        <f t="shared" si="1"/>
        <v>1.0215728068280505E-2</v>
      </c>
      <c r="E52" s="203">
        <f t="shared" si="1"/>
        <v>1.0215728068280507E-2</v>
      </c>
      <c r="F52" s="203">
        <f t="shared" si="1"/>
        <v>1.0215728068280508E-2</v>
      </c>
      <c r="G52" s="203">
        <f t="shared" si="1"/>
        <v>1.0215728068280508E-2</v>
      </c>
      <c r="H52" s="203">
        <f t="shared" si="1"/>
        <v>1.0215728068280508E-2</v>
      </c>
      <c r="I52" s="203">
        <f t="shared" si="1"/>
        <v>1.0215728068280507E-2</v>
      </c>
      <c r="J52" s="203">
        <f t="shared" si="1"/>
        <v>1.0215728068280507E-2</v>
      </c>
      <c r="K52" s="203">
        <f t="shared" si="1"/>
        <v>1.0215728068280507E-2</v>
      </c>
      <c r="L52" s="203">
        <f t="shared" si="1"/>
        <v>1.0215728068280507E-2</v>
      </c>
      <c r="M52" s="203">
        <f t="shared" si="1"/>
        <v>1.0215728068280507E-2</v>
      </c>
      <c r="N52" s="203">
        <f t="shared" si="1"/>
        <v>1.0215728068280505E-2</v>
      </c>
      <c r="O52" s="203">
        <f t="shared" si="1"/>
        <v>1.0215728068280507E-2</v>
      </c>
      <c r="P52" s="203">
        <f t="shared" si="1"/>
        <v>1.0215728068280507E-2</v>
      </c>
      <c r="Q52" s="203">
        <f t="shared" si="1"/>
        <v>1.0215728068280508E-2</v>
      </c>
    </row>
    <row r="53" spans="1:17" x14ac:dyDescent="0.25">
      <c r="A53" s="76" t="s">
        <v>82</v>
      </c>
      <c r="B53" s="202">
        <f t="shared" ref="B53:Q53" si="2">IF(B$7=0,0,B$7/B$5)</f>
        <v>1.1104052248130986E-2</v>
      </c>
      <c r="C53" s="202">
        <f t="shared" si="2"/>
        <v>1.1104052248130989E-2</v>
      </c>
      <c r="D53" s="202">
        <f t="shared" si="2"/>
        <v>1.1104052248130986E-2</v>
      </c>
      <c r="E53" s="202">
        <f t="shared" si="2"/>
        <v>1.1104052248130988E-2</v>
      </c>
      <c r="F53" s="202">
        <f t="shared" si="2"/>
        <v>1.1104052248130989E-2</v>
      </c>
      <c r="G53" s="202">
        <f t="shared" si="2"/>
        <v>1.1104052248130989E-2</v>
      </c>
      <c r="H53" s="202">
        <f t="shared" si="2"/>
        <v>1.1104052248130989E-2</v>
      </c>
      <c r="I53" s="202">
        <f t="shared" si="2"/>
        <v>1.1104052248130988E-2</v>
      </c>
      <c r="J53" s="202">
        <f t="shared" si="2"/>
        <v>1.1104052248130988E-2</v>
      </c>
      <c r="K53" s="202">
        <f t="shared" si="2"/>
        <v>1.1104052248130988E-2</v>
      </c>
      <c r="L53" s="202">
        <f t="shared" si="2"/>
        <v>1.1104052248130988E-2</v>
      </c>
      <c r="M53" s="202">
        <f t="shared" si="2"/>
        <v>1.1104052248130988E-2</v>
      </c>
      <c r="N53" s="202">
        <f t="shared" si="2"/>
        <v>1.1104052248130986E-2</v>
      </c>
      <c r="O53" s="202">
        <f t="shared" si="2"/>
        <v>1.1104052248130988E-2</v>
      </c>
      <c r="P53" s="202">
        <f t="shared" si="2"/>
        <v>1.1104052248130988E-2</v>
      </c>
      <c r="Q53" s="202">
        <f t="shared" si="2"/>
        <v>1.1104052248130989E-2</v>
      </c>
    </row>
    <row r="54" spans="1:17" x14ac:dyDescent="0.25">
      <c r="A54" s="76" t="s">
        <v>81</v>
      </c>
      <c r="B54" s="202">
        <f t="shared" ref="B54:Q54" si="3">IF(B$8=0,0,B$8/B$5)</f>
        <v>2.7538049575364841E-2</v>
      </c>
      <c r="C54" s="202">
        <f t="shared" si="3"/>
        <v>2.7538049575364848E-2</v>
      </c>
      <c r="D54" s="202">
        <f t="shared" si="3"/>
        <v>2.7538049575364841E-2</v>
      </c>
      <c r="E54" s="202">
        <f t="shared" si="3"/>
        <v>2.7538049575364845E-2</v>
      </c>
      <c r="F54" s="202">
        <f t="shared" si="3"/>
        <v>2.7538049575364848E-2</v>
      </c>
      <c r="G54" s="202">
        <f t="shared" si="3"/>
        <v>2.7538049575364851E-2</v>
      </c>
      <c r="H54" s="202">
        <f t="shared" si="3"/>
        <v>2.7538049575364848E-2</v>
      </c>
      <c r="I54" s="202">
        <f t="shared" si="3"/>
        <v>2.7538049575364845E-2</v>
      </c>
      <c r="J54" s="202">
        <f t="shared" si="3"/>
        <v>2.7538049575364845E-2</v>
      </c>
      <c r="K54" s="202">
        <f t="shared" si="3"/>
        <v>2.7538049575364845E-2</v>
      </c>
      <c r="L54" s="202">
        <f t="shared" si="3"/>
        <v>2.7538049575364845E-2</v>
      </c>
      <c r="M54" s="202">
        <f t="shared" si="3"/>
        <v>2.7538049575364845E-2</v>
      </c>
      <c r="N54" s="202">
        <f t="shared" si="3"/>
        <v>2.7538049575364841E-2</v>
      </c>
      <c r="O54" s="202">
        <f t="shared" si="3"/>
        <v>2.7538049575364845E-2</v>
      </c>
      <c r="P54" s="202">
        <f t="shared" si="3"/>
        <v>2.7538049575364845E-2</v>
      </c>
      <c r="Q54" s="202">
        <f t="shared" si="3"/>
        <v>2.7538049575364851E-2</v>
      </c>
    </row>
    <row r="55" spans="1:17" x14ac:dyDescent="0.25">
      <c r="A55" s="76" t="s">
        <v>80</v>
      </c>
      <c r="B55" s="202">
        <f t="shared" ref="B55:Q55" si="4">IF(B$9=0,0,B$9/B$5)</f>
        <v>8.4390797085795485E-2</v>
      </c>
      <c r="C55" s="202">
        <f t="shared" si="4"/>
        <v>8.4390797085795513E-2</v>
      </c>
      <c r="D55" s="202">
        <f t="shared" si="4"/>
        <v>8.4390797085795485E-2</v>
      </c>
      <c r="E55" s="202">
        <f t="shared" si="4"/>
        <v>8.4390797085795499E-2</v>
      </c>
      <c r="F55" s="202">
        <f t="shared" si="4"/>
        <v>8.4390797085795513E-2</v>
      </c>
      <c r="G55" s="202">
        <f t="shared" si="4"/>
        <v>8.4390797085795513E-2</v>
      </c>
      <c r="H55" s="202">
        <f t="shared" si="4"/>
        <v>8.4390797085795513E-2</v>
      </c>
      <c r="I55" s="202">
        <f t="shared" si="4"/>
        <v>8.4390797085795499E-2</v>
      </c>
      <c r="J55" s="202">
        <f t="shared" si="4"/>
        <v>8.4390797085795499E-2</v>
      </c>
      <c r="K55" s="202">
        <f t="shared" si="4"/>
        <v>8.4390797085795499E-2</v>
      </c>
      <c r="L55" s="202">
        <f t="shared" si="4"/>
        <v>8.4390797085795499E-2</v>
      </c>
      <c r="M55" s="202">
        <f t="shared" si="4"/>
        <v>8.4390797085795499E-2</v>
      </c>
      <c r="N55" s="202">
        <f t="shared" si="4"/>
        <v>8.4390797085795485E-2</v>
      </c>
      <c r="O55" s="202">
        <f t="shared" si="4"/>
        <v>8.4390797085795499E-2</v>
      </c>
      <c r="P55" s="202">
        <f t="shared" si="4"/>
        <v>8.4390797085795499E-2</v>
      </c>
      <c r="Q55" s="202">
        <f t="shared" si="4"/>
        <v>8.4390797085795527E-2</v>
      </c>
    </row>
    <row r="56" spans="1:17" x14ac:dyDescent="0.25">
      <c r="A56" s="129" t="s">
        <v>79</v>
      </c>
      <c r="B56" s="201">
        <f t="shared" ref="B56:Q56" si="5">IF(B$10=0,0,B$10/B$5)</f>
        <v>1.8654807776860054E-2</v>
      </c>
      <c r="C56" s="201">
        <f t="shared" si="5"/>
        <v>1.8654807776860061E-2</v>
      </c>
      <c r="D56" s="201">
        <f t="shared" si="5"/>
        <v>1.8654807776860054E-2</v>
      </c>
      <c r="E56" s="201">
        <f t="shared" si="5"/>
        <v>1.8654807776860058E-2</v>
      </c>
      <c r="F56" s="201">
        <f t="shared" si="5"/>
        <v>1.8654807776860061E-2</v>
      </c>
      <c r="G56" s="201">
        <f t="shared" si="5"/>
        <v>1.8654807776860061E-2</v>
      </c>
      <c r="H56" s="201">
        <f t="shared" si="5"/>
        <v>1.8654807776860061E-2</v>
      </c>
      <c r="I56" s="201">
        <f t="shared" si="5"/>
        <v>1.8654807776860058E-2</v>
      </c>
      <c r="J56" s="201">
        <f t="shared" si="5"/>
        <v>1.8654807776860058E-2</v>
      </c>
      <c r="K56" s="201">
        <f t="shared" si="5"/>
        <v>1.8654807776860058E-2</v>
      </c>
      <c r="L56" s="201">
        <f t="shared" si="5"/>
        <v>1.8654807776860054E-2</v>
      </c>
      <c r="M56" s="201">
        <f t="shared" si="5"/>
        <v>1.8654807776860058E-2</v>
      </c>
      <c r="N56" s="201">
        <f t="shared" si="5"/>
        <v>1.8654807776860058E-2</v>
      </c>
      <c r="O56" s="201">
        <f t="shared" si="5"/>
        <v>1.8654807776860058E-2</v>
      </c>
      <c r="P56" s="201">
        <f t="shared" si="5"/>
        <v>1.8654807776860058E-2</v>
      </c>
      <c r="Q56" s="201">
        <f t="shared" si="5"/>
        <v>1.8654807776860061E-2</v>
      </c>
    </row>
    <row r="57" spans="1:17" x14ac:dyDescent="0.25">
      <c r="A57" s="127" t="s">
        <v>314</v>
      </c>
      <c r="B57" s="200">
        <f t="shared" ref="B57:Q57" si="6">IF(B$15=0,0,B$15/B$5)</f>
        <v>0.74889046763109213</v>
      </c>
      <c r="C57" s="200">
        <f t="shared" si="6"/>
        <v>0.62991025836323156</v>
      </c>
      <c r="D57" s="200">
        <f t="shared" si="6"/>
        <v>0.62991025836323145</v>
      </c>
      <c r="E57" s="200">
        <f t="shared" si="6"/>
        <v>0.62991025836323145</v>
      </c>
      <c r="F57" s="200">
        <f t="shared" si="6"/>
        <v>0.62991025836323156</v>
      </c>
      <c r="G57" s="200">
        <f t="shared" si="6"/>
        <v>0.62991025836323156</v>
      </c>
      <c r="H57" s="200">
        <f t="shared" si="6"/>
        <v>0.62991025836323156</v>
      </c>
      <c r="I57" s="200">
        <f t="shared" si="6"/>
        <v>0.62991025836323145</v>
      </c>
      <c r="J57" s="200">
        <f t="shared" si="6"/>
        <v>0.62991025836323145</v>
      </c>
      <c r="K57" s="200">
        <f t="shared" si="6"/>
        <v>0.62434853248479349</v>
      </c>
      <c r="L57" s="200">
        <f t="shared" si="6"/>
        <v>0.62820568855321179</v>
      </c>
      <c r="M57" s="200">
        <f t="shared" si="6"/>
        <v>0.62614703445570807</v>
      </c>
      <c r="N57" s="200">
        <f t="shared" si="6"/>
        <v>0.62794129966035739</v>
      </c>
      <c r="O57" s="200">
        <f t="shared" si="6"/>
        <v>0.64837547567045695</v>
      </c>
      <c r="P57" s="200">
        <f t="shared" si="6"/>
        <v>0.63942658559400201</v>
      </c>
      <c r="Q57" s="200">
        <f t="shared" si="6"/>
        <v>0.62991025836323156</v>
      </c>
    </row>
    <row r="58" spans="1:17" x14ac:dyDescent="0.25">
      <c r="A58" s="127" t="s">
        <v>313</v>
      </c>
      <c r="B58" s="200">
        <f t="shared" ref="B58:Q58" si="7">IF(B$26=0,0,B$26/B$5)</f>
        <v>1.6271000037328245E-2</v>
      </c>
      <c r="C58" s="200">
        <f t="shared" si="7"/>
        <v>7.8001982835000677E-2</v>
      </c>
      <c r="D58" s="200">
        <f t="shared" si="7"/>
        <v>6.7836022009347199E-2</v>
      </c>
      <c r="E58" s="200">
        <f t="shared" si="7"/>
        <v>6.3103389481630717E-2</v>
      </c>
      <c r="F58" s="200">
        <f t="shared" si="7"/>
        <v>6.8560881749481342E-2</v>
      </c>
      <c r="G58" s="200">
        <f t="shared" si="7"/>
        <v>6.2669532306472778E-2</v>
      </c>
      <c r="H58" s="200">
        <f t="shared" si="7"/>
        <v>5.9022886907235464E-2</v>
      </c>
      <c r="I58" s="200">
        <f t="shared" si="7"/>
        <v>6.744489449063637E-2</v>
      </c>
      <c r="J58" s="200">
        <f t="shared" si="7"/>
        <v>7.8001982835000705E-2</v>
      </c>
      <c r="K58" s="200">
        <f t="shared" si="7"/>
        <v>8.0489993657041889E-2</v>
      </c>
      <c r="L58" s="200">
        <f t="shared" si="7"/>
        <v>7.8764513787972515E-2</v>
      </c>
      <c r="M58" s="200">
        <f t="shared" si="7"/>
        <v>7.9685442612114341E-2</v>
      </c>
      <c r="N58" s="200">
        <f t="shared" si="7"/>
        <v>7.8882786863817431E-2</v>
      </c>
      <c r="O58" s="200">
        <f t="shared" si="7"/>
        <v>6.4621297898879118E-2</v>
      </c>
      <c r="P58" s="200">
        <f t="shared" si="7"/>
        <v>7.1124807296694501E-2</v>
      </c>
      <c r="Q58" s="200">
        <f t="shared" si="7"/>
        <v>6.4117527881497716E-2</v>
      </c>
    </row>
    <row r="59" spans="1:17" x14ac:dyDescent="0.25">
      <c r="A59" s="127" t="s">
        <v>312</v>
      </c>
      <c r="B59" s="200">
        <f t="shared" ref="B59:Q59" si="8">IF(B$27=0,0,B$27/B$5)</f>
        <v>6.4224414677216096E-2</v>
      </c>
      <c r="C59" s="200">
        <f t="shared" si="8"/>
        <v>5.0486680199794548E-2</v>
      </c>
      <c r="D59" s="200">
        <f t="shared" si="8"/>
        <v>7.2342891713515864E-2</v>
      </c>
      <c r="E59" s="200">
        <f t="shared" si="8"/>
        <v>8.2517770341954885E-2</v>
      </c>
      <c r="F59" s="200">
        <f t="shared" si="8"/>
        <v>7.0784486357656759E-2</v>
      </c>
      <c r="G59" s="200">
        <f t="shared" si="8"/>
        <v>8.3450537480213763E-2</v>
      </c>
      <c r="H59" s="200">
        <f t="shared" si="8"/>
        <v>9.1290608333147394E-2</v>
      </c>
      <c r="I59" s="200">
        <f t="shared" si="8"/>
        <v>7.3183792630250585E-2</v>
      </c>
      <c r="J59" s="200">
        <f t="shared" si="8"/>
        <v>5.0486680199794548E-2</v>
      </c>
      <c r="K59" s="200">
        <f t="shared" si="8"/>
        <v>5.0699330697404899E-2</v>
      </c>
      <c r="L59" s="200">
        <f t="shared" si="8"/>
        <v>5.055185378551863E-2</v>
      </c>
      <c r="M59" s="200">
        <f t="shared" si="8"/>
        <v>5.0630565650829885E-2</v>
      </c>
      <c r="N59" s="200">
        <f t="shared" si="8"/>
        <v>5.0561962595419903E-2</v>
      </c>
      <c r="O59" s="200">
        <f t="shared" si="8"/>
        <v>6.0789140161632109E-2</v>
      </c>
      <c r="P59" s="200">
        <f t="shared" si="8"/>
        <v>5.5755871599285765E-2</v>
      </c>
      <c r="Q59" s="200">
        <f t="shared" si="8"/>
        <v>8.033743306230022E-2</v>
      </c>
    </row>
    <row r="60" spans="1:17" x14ac:dyDescent="0.25">
      <c r="A60" s="142" t="s">
        <v>318</v>
      </c>
      <c r="B60" s="199">
        <f t="shared" ref="B60:Q60" si="9">IF(B$28=0,0,B$28/B$5)</f>
        <v>1.9013886853291008E-2</v>
      </c>
      <c r="C60" s="199">
        <f t="shared" si="9"/>
        <v>0</v>
      </c>
      <c r="D60" s="199">
        <f t="shared" si="9"/>
        <v>2.2725097054375476E-2</v>
      </c>
      <c r="E60" s="199">
        <f t="shared" si="9"/>
        <v>3.3304474189456923E-2</v>
      </c>
      <c r="F60" s="199">
        <f t="shared" si="9"/>
        <v>2.1104737874573266E-2</v>
      </c>
      <c r="G60" s="199">
        <f t="shared" si="9"/>
        <v>3.4274323137558349E-2</v>
      </c>
      <c r="H60" s="199">
        <f t="shared" si="9"/>
        <v>4.2426073084443891E-2</v>
      </c>
      <c r="I60" s="199">
        <f t="shared" si="9"/>
        <v>2.359942767356411E-2</v>
      </c>
      <c r="J60" s="199">
        <f t="shared" si="9"/>
        <v>0</v>
      </c>
      <c r="K60" s="199">
        <f t="shared" si="9"/>
        <v>0</v>
      </c>
      <c r="L60" s="199">
        <f t="shared" si="9"/>
        <v>0</v>
      </c>
      <c r="M60" s="199">
        <f t="shared" si="9"/>
        <v>0</v>
      </c>
      <c r="N60" s="199">
        <f t="shared" si="9"/>
        <v>0</v>
      </c>
      <c r="O60" s="199">
        <f t="shared" si="9"/>
        <v>1.1446108246976167E-2</v>
      </c>
      <c r="P60" s="199">
        <f t="shared" si="9"/>
        <v>5.8569841805430276E-3</v>
      </c>
      <c r="Q60" s="199">
        <f t="shared" si="9"/>
        <v>3.1037458414087119E-2</v>
      </c>
    </row>
    <row r="61" spans="1:17" x14ac:dyDescent="0.25">
      <c r="A61" s="142" t="s">
        <v>317</v>
      </c>
      <c r="B61" s="199">
        <f t="shared" ref="B61:Q61" si="10">IF(B$34=0,0,B$34/B$5)</f>
        <v>4.3819844060050885E-2</v>
      </c>
      <c r="C61" s="199">
        <f t="shared" si="10"/>
        <v>4.3819844060050898E-2</v>
      </c>
      <c r="D61" s="199">
        <f t="shared" si="10"/>
        <v>4.3819844060050885E-2</v>
      </c>
      <c r="E61" s="199">
        <f t="shared" si="10"/>
        <v>4.3819844060050898E-2</v>
      </c>
      <c r="F61" s="199">
        <f t="shared" si="10"/>
        <v>4.3819844060050898E-2</v>
      </c>
      <c r="G61" s="199">
        <f t="shared" si="10"/>
        <v>4.3819844060050898E-2</v>
      </c>
      <c r="H61" s="199">
        <f t="shared" si="10"/>
        <v>4.3819844060050898E-2</v>
      </c>
      <c r="I61" s="199">
        <f t="shared" si="10"/>
        <v>4.3819844060050891E-2</v>
      </c>
      <c r="J61" s="199">
        <f t="shared" si="10"/>
        <v>4.3819844060050898E-2</v>
      </c>
      <c r="K61" s="199">
        <f t="shared" si="10"/>
        <v>4.3819844060050891E-2</v>
      </c>
      <c r="L61" s="199">
        <f t="shared" si="10"/>
        <v>4.3819844060050891E-2</v>
      </c>
      <c r="M61" s="199">
        <f t="shared" si="10"/>
        <v>4.3819844060050885E-2</v>
      </c>
      <c r="N61" s="199">
        <f t="shared" si="10"/>
        <v>4.3819844060050885E-2</v>
      </c>
      <c r="O61" s="199">
        <f t="shared" si="10"/>
        <v>4.3819844060050891E-2</v>
      </c>
      <c r="P61" s="199">
        <f t="shared" si="10"/>
        <v>4.3819844060050898E-2</v>
      </c>
      <c r="Q61" s="199">
        <f t="shared" si="10"/>
        <v>4.3819844060050905E-2</v>
      </c>
    </row>
    <row r="62" spans="1:17" x14ac:dyDescent="0.25">
      <c r="A62" s="142" t="s">
        <v>316</v>
      </c>
      <c r="B62" s="199">
        <f t="shared" ref="B62:Q62" si="11">IF(B$45=0,0,B$45/B$5)</f>
        <v>1.3906837638742091E-3</v>
      </c>
      <c r="C62" s="199">
        <f t="shared" si="11"/>
        <v>6.6668361397436478E-3</v>
      </c>
      <c r="D62" s="199">
        <f t="shared" si="11"/>
        <v>5.7979505990895042E-3</v>
      </c>
      <c r="E62" s="199">
        <f t="shared" si="11"/>
        <v>5.3934520924470682E-3</v>
      </c>
      <c r="F62" s="199">
        <f t="shared" si="11"/>
        <v>5.8599044230325924E-3</v>
      </c>
      <c r="G62" s="199">
        <f t="shared" si="11"/>
        <v>5.356370282604511E-3</v>
      </c>
      <c r="H62" s="199">
        <f t="shared" si="11"/>
        <v>5.0446911886526035E-3</v>
      </c>
      <c r="I62" s="199">
        <f t="shared" si="11"/>
        <v>5.7645208966355874E-3</v>
      </c>
      <c r="J62" s="199">
        <f t="shared" si="11"/>
        <v>6.6668361397436487E-3</v>
      </c>
      <c r="K62" s="199">
        <f t="shared" si="11"/>
        <v>6.879486637354007E-3</v>
      </c>
      <c r="L62" s="199">
        <f t="shared" si="11"/>
        <v>6.732009725467736E-3</v>
      </c>
      <c r="M62" s="199">
        <f t="shared" si="11"/>
        <v>6.8107215907790035E-3</v>
      </c>
      <c r="N62" s="199">
        <f t="shared" si="11"/>
        <v>6.7421185353690113E-3</v>
      </c>
      <c r="O62" s="199">
        <f t="shared" si="11"/>
        <v>5.5231878546050531E-3</v>
      </c>
      <c r="P62" s="199">
        <f t="shared" si="11"/>
        <v>6.0790433586918376E-3</v>
      </c>
      <c r="Q62" s="199">
        <f t="shared" si="11"/>
        <v>5.4801305881621975E-3</v>
      </c>
    </row>
    <row r="63" spans="1:17" x14ac:dyDescent="0.25">
      <c r="A63" s="142" t="s">
        <v>315</v>
      </c>
      <c r="B63" s="199">
        <f t="shared" ref="B63:Q63" si="12">IF(B$46=0,0,B$46/B$5)</f>
        <v>0</v>
      </c>
      <c r="C63" s="199">
        <f t="shared" si="12"/>
        <v>0</v>
      </c>
      <c r="D63" s="199">
        <f t="shared" si="12"/>
        <v>0</v>
      </c>
      <c r="E63" s="199">
        <f t="shared" si="12"/>
        <v>0</v>
      </c>
      <c r="F63" s="199">
        <f t="shared" si="12"/>
        <v>0</v>
      </c>
      <c r="G63" s="199">
        <f t="shared" si="12"/>
        <v>0</v>
      </c>
      <c r="H63" s="199">
        <f t="shared" si="12"/>
        <v>0</v>
      </c>
      <c r="I63" s="199">
        <f t="shared" si="12"/>
        <v>0</v>
      </c>
      <c r="J63" s="199">
        <f t="shared" si="12"/>
        <v>0</v>
      </c>
      <c r="K63" s="199">
        <f t="shared" si="12"/>
        <v>0</v>
      </c>
      <c r="L63" s="199">
        <f t="shared" si="12"/>
        <v>0</v>
      </c>
      <c r="M63" s="199">
        <f t="shared" si="12"/>
        <v>0</v>
      </c>
      <c r="N63" s="199">
        <f t="shared" si="12"/>
        <v>0</v>
      </c>
      <c r="O63" s="199">
        <f t="shared" si="12"/>
        <v>0</v>
      </c>
      <c r="P63" s="199">
        <f t="shared" si="12"/>
        <v>0</v>
      </c>
      <c r="Q63" s="199">
        <f t="shared" si="12"/>
        <v>0</v>
      </c>
    </row>
    <row r="64" spans="1:17" x14ac:dyDescent="0.25">
      <c r="A64" s="72" t="s">
        <v>311</v>
      </c>
      <c r="B64" s="276">
        <f t="shared" ref="B64:Q64" si="13">IF(B$47=0,0,B$47/B$5)</f>
        <v>1.8710682899931556E-2</v>
      </c>
      <c r="C64" s="276">
        <f t="shared" si="13"/>
        <v>8.9697643847541406E-2</v>
      </c>
      <c r="D64" s="276">
        <f t="shared" si="13"/>
        <v>7.8007393159473554E-2</v>
      </c>
      <c r="E64" s="276">
        <f t="shared" si="13"/>
        <v>7.2565147058751084E-2</v>
      </c>
      <c r="F64" s="276">
        <f t="shared" si="13"/>
        <v>7.8840938775198571E-2</v>
      </c>
      <c r="G64" s="276">
        <f t="shared" si="13"/>
        <v>7.2066237095650063E-2</v>
      </c>
      <c r="H64" s="276">
        <f t="shared" si="13"/>
        <v>6.7872811641953884E-2</v>
      </c>
      <c r="I64" s="276">
        <f t="shared" si="13"/>
        <v>7.7557619761449703E-2</v>
      </c>
      <c r="J64" s="276">
        <f t="shared" si="13"/>
        <v>8.9697643847541433E-2</v>
      </c>
      <c r="K64" s="276">
        <f t="shared" si="13"/>
        <v>9.2558708406327753E-2</v>
      </c>
      <c r="L64" s="276">
        <f t="shared" si="13"/>
        <v>9.057450911886504E-2</v>
      </c>
      <c r="M64" s="276">
        <f t="shared" si="13"/>
        <v>9.163352252691577E-2</v>
      </c>
      <c r="N64" s="276">
        <f t="shared" si="13"/>
        <v>9.0710516125973195E-2</v>
      </c>
      <c r="O64" s="276">
        <f t="shared" si="13"/>
        <v>7.4310651514599854E-2</v>
      </c>
      <c r="P64" s="276">
        <f t="shared" si="13"/>
        <v>8.1789300755585881E-2</v>
      </c>
      <c r="Q64" s="276">
        <f t="shared" si="13"/>
        <v>7.3731345938538626E-2</v>
      </c>
    </row>
    <row r="66" spans="1:17" ht="12.75" x14ac:dyDescent="0.25">
      <c r="A66" s="98" t="str">
        <f>FBT_fec!$A$110</f>
        <v>Energy intensity (toe/physical output index)</v>
      </c>
      <c r="B66" s="197"/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197"/>
      <c r="O66" s="197"/>
      <c r="P66" s="197"/>
      <c r="Q66" s="197"/>
    </row>
    <row r="68" spans="1:17" x14ac:dyDescent="0.25">
      <c r="A68" s="78" t="s">
        <v>4</v>
      </c>
      <c r="B68" s="230">
        <f t="shared" ref="B68:Q68" si="14">SUM(B$69:B$77)</f>
        <v>305.97388612117248</v>
      </c>
      <c r="C68" s="230">
        <f t="shared" si="14"/>
        <v>288.93772165948127</v>
      </c>
      <c r="D68" s="230">
        <f t="shared" si="14"/>
        <v>292.71047709122661</v>
      </c>
      <c r="E68" s="230">
        <f t="shared" si="14"/>
        <v>294.30059376875766</v>
      </c>
      <c r="F68" s="230">
        <f t="shared" si="14"/>
        <v>292.51350780820042</v>
      </c>
      <c r="G68" s="230">
        <f t="shared" si="14"/>
        <v>294.51940129300931</v>
      </c>
      <c r="H68" s="230">
        <f t="shared" si="14"/>
        <v>293.70785010029175</v>
      </c>
      <c r="I68" s="230">
        <f t="shared" si="14"/>
        <v>289.01226000519335</v>
      </c>
      <c r="J68" s="230">
        <f t="shared" si="14"/>
        <v>285.29071132433222</v>
      </c>
      <c r="K68" s="230">
        <f t="shared" si="14"/>
        <v>284.70977417096111</v>
      </c>
      <c r="L68" s="230">
        <f t="shared" si="14"/>
        <v>284.95484779122683</v>
      </c>
      <c r="M68" s="230">
        <f t="shared" si="14"/>
        <v>284.55380117458213</v>
      </c>
      <c r="N68" s="230">
        <f t="shared" si="14"/>
        <v>284.95160457476214</v>
      </c>
      <c r="O68" s="230">
        <f t="shared" si="14"/>
        <v>288.84653329531352</v>
      </c>
      <c r="P68" s="230">
        <f t="shared" si="14"/>
        <v>279.56166675860112</v>
      </c>
      <c r="Q68" s="230">
        <f t="shared" si="14"/>
        <v>268.37976137163088</v>
      </c>
    </row>
    <row r="69" spans="1:17" x14ac:dyDescent="0.25">
      <c r="A69" s="132" t="s">
        <v>83</v>
      </c>
      <c r="B69" s="275">
        <f>IF(B$6=0,0,B$6/WWP!B$5*1000)</f>
        <v>3.1257460166089244</v>
      </c>
      <c r="C69" s="275">
        <f>IF(C$6=0,0,C$6/WWP!C$5*1000)</f>
        <v>2.9517091931417827</v>
      </c>
      <c r="D69" s="275">
        <f>IF(D$6=0,0,D$6/WWP!D$5*1000)</f>
        <v>2.9902506367006216</v>
      </c>
      <c r="E69" s="275">
        <f>IF(E$6=0,0,E$6/WWP!E$5*1000)</f>
        <v>3.0064948362751172</v>
      </c>
      <c r="F69" s="275">
        <f>IF(F$6=0,0,F$6/WWP!F$5*1000)</f>
        <v>2.9882384520674226</v>
      </c>
      <c r="G69" s="275">
        <f>IF(G$6=0,0,G$6/WWP!G$5*1000)</f>
        <v>3.008730114442165</v>
      </c>
      <c r="H69" s="275">
        <f>IF(H$6=0,0,H$6/WWP!H$5*1000)</f>
        <v>3.000439528143874</v>
      </c>
      <c r="I69" s="275">
        <f>IF(I$6=0,0,I$6/WWP!I$5*1000)</f>
        <v>2.9524706566122374</v>
      </c>
      <c r="J69" s="275">
        <f>IF(J$6=0,0,J$6/WWP!J$5*1000)</f>
        <v>2.9144523272956917</v>
      </c>
      <c r="K69" s="275">
        <f>IF(K$6=0,0,K$6/WWP!K$5*1000)</f>
        <v>2.9085176313120926</v>
      </c>
      <c r="L69" s="275">
        <f>IF(L$6=0,0,L$6/WWP!L$5*1000)</f>
        <v>2.9110212367734358</v>
      </c>
      <c r="M69" s="275">
        <f>IF(M$6=0,0,M$6/WWP!M$5*1000)</f>
        <v>2.9069242535950899</v>
      </c>
      <c r="N69" s="275">
        <f>IF(N$6=0,0,N$6/WWP!N$5*1000)</f>
        <v>2.9109881049559649</v>
      </c>
      <c r="O69" s="275">
        <f>IF(O$6=0,0,O$6/WWP!O$5*1000)</f>
        <v>2.9507776376104542</v>
      </c>
      <c r="P69" s="275">
        <f>IF(P$6=0,0,P$6/WWP!P$5*1000)</f>
        <v>2.8559259659211227</v>
      </c>
      <c r="Q69" s="275">
        <f>IF(Q$6=0,0,Q$6/WWP!Q$5*1000)</f>
        <v>2.7416946612025948</v>
      </c>
    </row>
    <row r="70" spans="1:17" x14ac:dyDescent="0.25">
      <c r="A70" s="76" t="s">
        <v>82</v>
      </c>
      <c r="B70" s="274">
        <f>IF(B$7=0,0,B$7/WWP!B$5*1000)</f>
        <v>3.3975500180531797</v>
      </c>
      <c r="C70" s="274">
        <f>IF(C$7=0,0,C$7/WWP!C$5*1000)</f>
        <v>3.2083795577628083</v>
      </c>
      <c r="D70" s="274">
        <f>IF(D$7=0,0,D$7/WWP!D$5*1000)</f>
        <v>3.2502724311963282</v>
      </c>
      <c r="E70" s="274">
        <f>IF(E$7=0,0,E$7/WWP!E$5*1000)</f>
        <v>3.2679291698642587</v>
      </c>
      <c r="F70" s="274">
        <f>IF(F$7=0,0,F$7/WWP!F$5*1000)</f>
        <v>3.2480852739863297</v>
      </c>
      <c r="G70" s="274">
        <f>IF(G$7=0,0,G$7/WWP!G$5*1000)</f>
        <v>3.2703588200458324</v>
      </c>
      <c r="H70" s="274">
        <f>IF(H$7=0,0,H$7/WWP!H$5*1000)</f>
        <v>3.2613473131998632</v>
      </c>
      <c r="I70" s="274">
        <f>IF(I$7=0,0,I$7/WWP!I$5*1000)</f>
        <v>3.2092072354480847</v>
      </c>
      <c r="J70" s="274">
        <f>IF(J$7=0,0,J$7/WWP!J$5*1000)</f>
        <v>3.1678829644518394</v>
      </c>
      <c r="K70" s="274">
        <f>IF(K$7=0,0,K$7/WWP!K$5*1000)</f>
        <v>3.1614322079479273</v>
      </c>
      <c r="L70" s="274">
        <f>IF(L$7=0,0,L$7/WWP!L$5*1000)</f>
        <v>3.1641535182319962</v>
      </c>
      <c r="M70" s="274">
        <f>IF(M$7=0,0,M$7/WWP!M$5*1000)</f>
        <v>3.1597002756468373</v>
      </c>
      <c r="N70" s="274">
        <f>IF(N$7=0,0,N$7/WWP!N$5*1000)</f>
        <v>3.1641175053869195</v>
      </c>
      <c r="O70" s="274">
        <f>IF(O$7=0,0,O$7/WWP!O$5*1000)</f>
        <v>3.2073669974026684</v>
      </c>
      <c r="P70" s="274">
        <f>IF(P$7=0,0,P$7/WWP!P$5*1000)</f>
        <v>3.1042673542620904</v>
      </c>
      <c r="Q70" s="274">
        <f>IF(Q$7=0,0,Q$7/WWP!Q$5*1000)</f>
        <v>2.9801028926115158</v>
      </c>
    </row>
    <row r="71" spans="1:17" x14ac:dyDescent="0.25">
      <c r="A71" s="76" t="s">
        <v>81</v>
      </c>
      <c r="B71" s="274">
        <f>IF(B$8=0,0,B$8/WWP!B$5*1000)</f>
        <v>8.4259240447718842</v>
      </c>
      <c r="C71" s="274">
        <f>IF(C$8=0,0,C$8/WWP!C$5*1000)</f>
        <v>7.9567813032517636</v>
      </c>
      <c r="D71" s="274">
        <f>IF(D$8=0,0,D$8/WWP!D$5*1000)</f>
        <v>8.0606756293668926</v>
      </c>
      <c r="E71" s="274">
        <f>IF(E$8=0,0,E$8/WWP!E$5*1000)</f>
        <v>8.1044643412633608</v>
      </c>
      <c r="F71" s="274">
        <f>IF(F$8=0,0,F$8/WWP!F$5*1000)</f>
        <v>8.0552514794860954</v>
      </c>
      <c r="G71" s="274">
        <f>IF(G$8=0,0,G$8/WWP!G$5*1000)</f>
        <v>8.1104898737136644</v>
      </c>
      <c r="H71" s="274">
        <f>IF(H$8=0,0,H$8/WWP!H$5*1000)</f>
        <v>8.0881413367356583</v>
      </c>
      <c r="I71" s="274">
        <f>IF(I$8=0,0,I$8/WWP!I$5*1000)</f>
        <v>7.9588339439112481</v>
      </c>
      <c r="J71" s="274">
        <f>IF(J$8=0,0,J$8/WWP!J$5*1000)</f>
        <v>7.8563497518405603</v>
      </c>
      <c r="K71" s="274">
        <f>IF(K$8=0,0,K$8/WWP!K$5*1000)</f>
        <v>7.8403518757108586</v>
      </c>
      <c r="L71" s="274">
        <f>IF(L$8=0,0,L$8/WWP!L$5*1000)</f>
        <v>7.8471007252153484</v>
      </c>
      <c r="M71" s="274">
        <f>IF(M$8=0,0,M$8/WWP!M$5*1000)</f>
        <v>7.8360566836041547</v>
      </c>
      <c r="N71" s="274">
        <f>IF(N$8=0,0,N$8/WWP!N$5*1000)</f>
        <v>7.8470114133595592</v>
      </c>
      <c r="O71" s="274">
        <f>IF(O$8=0,0,O$8/WWP!O$5*1000)</f>
        <v>7.9542701535586167</v>
      </c>
      <c r="P71" s="274">
        <f>IF(P$8=0,0,P$8/WWP!P$5*1000)</f>
        <v>7.6985830385699821</v>
      </c>
      <c r="Q71" s="274">
        <f>IF(Q$8=0,0,Q$8/WWP!Q$5*1000)</f>
        <v>7.39065517367656</v>
      </c>
    </row>
    <row r="72" spans="1:17" x14ac:dyDescent="0.25">
      <c r="A72" s="76" t="s">
        <v>80</v>
      </c>
      <c r="B72" s="274">
        <f>IF(B$9=0,0,B$9/WWP!B$5*1000)</f>
        <v>25.821380137204162</v>
      </c>
      <c r="C72" s="274">
        <f>IF(C$9=0,0,C$9/WWP!C$5*1000)</f>
        <v>24.383684638997341</v>
      </c>
      <c r="D72" s="274">
        <f>IF(D$9=0,0,D$9/WWP!D$5*1000)</f>
        <v>24.702070477092093</v>
      </c>
      <c r="E72" s="274">
        <f>IF(E$9=0,0,E$9/WWP!E$5*1000)</f>
        <v>24.83626169096836</v>
      </c>
      <c r="F72" s="274">
        <f>IF(F$9=0,0,F$9/WWP!F$5*1000)</f>
        <v>24.685448082296102</v>
      </c>
      <c r="G72" s="274">
        <f>IF(G$9=0,0,G$9/WWP!G$5*1000)</f>
        <v>24.854727032348325</v>
      </c>
      <c r="H72" s="274">
        <f>IF(H$9=0,0,H$9/WWP!H$5*1000)</f>
        <v>24.786239580318959</v>
      </c>
      <c r="I72" s="274">
        <f>IF(I$9=0,0,I$9/WWP!I$5*1000)</f>
        <v>24.389974989405442</v>
      </c>
      <c r="J72" s="274">
        <f>IF(J$9=0,0,J$9/WWP!J$5*1000)</f>
        <v>24.075910529833976</v>
      </c>
      <c r="K72" s="274">
        <f>IF(K$9=0,0,K$9/WWP!K$5*1000)</f>
        <v>24.026884780404242</v>
      </c>
      <c r="L72" s="274">
        <f>IF(L$9=0,0,L$9/WWP!L$5*1000)</f>
        <v>24.04756673856317</v>
      </c>
      <c r="M72" s="274">
        <f>IF(M$9=0,0,M$9/WWP!M$5*1000)</f>
        <v>24.013722094915963</v>
      </c>
      <c r="N72" s="274">
        <f>IF(N$9=0,0,N$9/WWP!N$5*1000)</f>
        <v>24.047293040940584</v>
      </c>
      <c r="O72" s="274">
        <f>IF(O$9=0,0,O$9/WWP!O$5*1000)</f>
        <v>24.37598918026028</v>
      </c>
      <c r="P72" s="274">
        <f>IF(P$9=0,0,P$9/WWP!P$5*1000)</f>
        <v>23.592431892391883</v>
      </c>
      <c r="Q72" s="274">
        <f>IF(Q$9=0,0,Q$9/WWP!Q$5*1000)</f>
        <v>22.648781983847524</v>
      </c>
    </row>
    <row r="73" spans="1:17" x14ac:dyDescent="0.25">
      <c r="A73" s="129" t="s">
        <v>79</v>
      </c>
      <c r="B73" s="273">
        <f>IF(B$10=0,0,B$10/WWP!B$5*1000)</f>
        <v>5.7078840303293417</v>
      </c>
      <c r="C73" s="273">
        <f>IF(C$10=0,0,C$10/WWP!C$5*1000)</f>
        <v>5.3900776570415179</v>
      </c>
      <c r="D73" s="273">
        <f>IF(D$10=0,0,D$10/WWP!D$5*1000)</f>
        <v>5.4604576844098318</v>
      </c>
      <c r="E73" s="273">
        <f>IF(E$10=0,0,E$10/WWP!E$5*1000)</f>
        <v>5.4901210053719547</v>
      </c>
      <c r="F73" s="273">
        <f>IF(F$10=0,0,F$10/WWP!F$5*1000)</f>
        <v>5.4567832602970325</v>
      </c>
      <c r="G73" s="273">
        <f>IF(G$10=0,0,G$10/WWP!G$5*1000)</f>
        <v>5.4942028176769986</v>
      </c>
      <c r="H73" s="273">
        <f>IF(H$10=0,0,H$10/WWP!H$5*1000)</f>
        <v>5.4790634861757699</v>
      </c>
      <c r="I73" s="273">
        <f>IF(I$10=0,0,I$10/WWP!I$5*1000)</f>
        <v>5.3914681555527819</v>
      </c>
      <c r="J73" s="273">
        <f>IF(J$10=0,0,J$10/WWP!J$5*1000)</f>
        <v>5.3220433802790907</v>
      </c>
      <c r="K73" s="273">
        <f>IF(K$10=0,0,K$10/WWP!K$5*1000)</f>
        <v>5.3112061093525176</v>
      </c>
      <c r="L73" s="273">
        <f>IF(L$10=0,0,L$10/WWP!L$5*1000)</f>
        <v>5.3157779106297527</v>
      </c>
      <c r="M73" s="273">
        <f>IF(M$10=0,0,M$10/WWP!M$5*1000)</f>
        <v>5.3082964630866867</v>
      </c>
      <c r="N73" s="273">
        <f>IF(N$10=0,0,N$10/WWP!N$5*1000)</f>
        <v>5.3157174090500252</v>
      </c>
      <c r="O73" s="273">
        <f>IF(O$10=0,0,O$10/WWP!O$5*1000)</f>
        <v>5.3883765556364827</v>
      </c>
      <c r="P73" s="273">
        <f>IF(P$10=0,0,P$10/WWP!P$5*1000)</f>
        <v>5.2151691551603117</v>
      </c>
      <c r="Q73" s="273">
        <f>IF(Q$10=0,0,Q$10/WWP!Q$5*1000)</f>
        <v>5.0065728595873464</v>
      </c>
    </row>
    <row r="74" spans="1:17" x14ac:dyDescent="0.25">
      <c r="A74" s="127" t="s">
        <v>314</v>
      </c>
      <c r="B74" s="296">
        <f>IF(B$15=0,0,B$15/WWP!B$5*1000)</f>
        <v>229.1409266601874</v>
      </c>
      <c r="C74" s="296">
        <f>IF(C$15=0,0,C$15/WWP!C$5*1000)</f>
        <v>182.00483490140729</v>
      </c>
      <c r="D74" s="296">
        <f>IF(D$15=0,0,D$15/WWP!D$5*1000)</f>
        <v>184.38133225015929</v>
      </c>
      <c r="E74" s="296">
        <f>IF(E$15=0,0,E$15/WWP!E$5*1000)</f>
        <v>185.38296305733058</v>
      </c>
      <c r="F74" s="296">
        <f>IF(F$15=0,0,F$15/WWP!F$5*1000)</f>
        <v>184.25725927819866</v>
      </c>
      <c r="G74" s="296">
        <f>IF(G$15=0,0,G$15/WWP!G$5*1000)</f>
        <v>185.52079216146376</v>
      </c>
      <c r="H74" s="296">
        <f>IF(H$15=0,0,H$15/WWP!H$5*1000)</f>
        <v>185.00958773998403</v>
      </c>
      <c r="I74" s="296">
        <f>IF(I$15=0,0,I$15/WWP!I$5*1000)</f>
        <v>182.05178737001273</v>
      </c>
      <c r="J74" s="296">
        <f>IF(J$15=0,0,J$15/WWP!J$5*1000)</f>
        <v>179.70754567894016</v>
      </c>
      <c r="K74" s="296">
        <f>IF(K$15=0,0,K$15/WWP!K$5*1000)</f>
        <v>177.75812968771658</v>
      </c>
      <c r="L74" s="296">
        <f>IF(L$15=0,0,L$15/WWP!L$5*1000)</f>
        <v>179.01025636326335</v>
      </c>
      <c r="M74" s="296">
        <f>IF(M$15=0,0,M$15/WWP!M$5*1000)</f>
        <v>178.17251874856382</v>
      </c>
      <c r="N74" s="296">
        <f>IF(N$15=0,0,N$15/WWP!N$5*1000)</f>
        <v>178.93288091698039</v>
      </c>
      <c r="O74" s="296">
        <f>IF(O$15=0,0,O$15/WWP!O$5*1000)</f>
        <v>187.28100842111141</v>
      </c>
      <c r="P74" s="296">
        <f>IF(P$15=0,0,P$15/WWP!P$5*1000)</f>
        <v>178.7591620384205</v>
      </c>
      <c r="Q74" s="296">
        <f>IF(Q$15=0,0,Q$15/WWP!Q$5*1000)</f>
        <v>169.05516482506644</v>
      </c>
    </row>
    <row r="75" spans="1:17" x14ac:dyDescent="0.25">
      <c r="A75" s="127" t="s">
        <v>313</v>
      </c>
      <c r="B75" s="296">
        <f>IF(B$26=0,0,B$26/WWP!B$5*1000)</f>
        <v>4.9785011124990666</v>
      </c>
      <c r="C75" s="296">
        <f>IF(C$26=0,0,C$26/WWP!C$5*1000)</f>
        <v>22.537715205267055</v>
      </c>
      <c r="D75" s="296">
        <f>IF(D$26=0,0,D$26/WWP!D$5*1000)</f>
        <v>19.856314366326973</v>
      </c>
      <c r="E75" s="296">
        <f>IF(E$26=0,0,E$26/WWP!E$5*1000)</f>
        <v>18.571364993265099</v>
      </c>
      <c r="F75" s="296">
        <f>IF(F$26=0,0,F$26/WWP!F$5*1000)</f>
        <v>20.054984018964017</v>
      </c>
      <c r="G75" s="296">
        <f>IF(G$26=0,0,G$26/WWP!G$5*1000)</f>
        <v>18.457393134215266</v>
      </c>
      <c r="H75" s="296">
        <f>IF(H$26=0,0,H$26/WWP!H$5*1000)</f>
        <v>17.33548522023678</v>
      </c>
      <c r="I75" s="296">
        <f>IF(I$26=0,0,I$26/WWP!I$5*1000)</f>
        <v>19.492401382550632</v>
      </c>
      <c r="J75" s="296">
        <f>IF(J$26=0,0,J$26/WWP!J$5*1000)</f>
        <v>22.253241167705699</v>
      </c>
      <c r="K75" s="296">
        <f>IF(K$26=0,0,K$26/WWP!K$5*1000)</f>
        <v>22.916287917118492</v>
      </c>
      <c r="L75" s="296">
        <f>IF(L$26=0,0,L$26/WWP!L$5*1000)</f>
        <v>22.444330037801699</v>
      </c>
      <c r="M75" s="296">
        <f>IF(M$26=0,0,M$26/WWP!M$5*1000)</f>
        <v>22.674795593556162</v>
      </c>
      <c r="N75" s="296">
        <f>IF(N$26=0,0,N$26/WWP!N$5*1000)</f>
        <v>22.477776690173744</v>
      </c>
      <c r="O75" s="296">
        <f>IF(O$26=0,0,O$26/WWP!O$5*1000)</f>
        <v>18.665637875134962</v>
      </c>
      <c r="P75" s="296">
        <f>IF(P$26=0,0,P$26/WWP!P$5*1000)</f>
        <v>19.883769675748223</v>
      </c>
      <c r="Q75" s="296">
        <f>IF(Q$26=0,0,Q$26/WWP!Q$5*1000)</f>
        <v>17.207846832575243</v>
      </c>
    </row>
    <row r="76" spans="1:17" x14ac:dyDescent="0.25">
      <c r="A76" s="127" t="s">
        <v>312</v>
      </c>
      <c r="B76" s="296">
        <f>IF(B$27=0,0,B$27/WWP!B$5*1000)</f>
        <v>19.650993742645479</v>
      </c>
      <c r="C76" s="296">
        <f>IF(C$27=0,0,C$27/WWP!C$5*1000)</f>
        <v>14.587506351079478</v>
      </c>
      <c r="D76" s="296">
        <f>IF(D$27=0,0,D$27/WWP!D$5*1000)</f>
        <v>21.175522347622177</v>
      </c>
      <c r="E76" s="296">
        <f>IF(E$27=0,0,E$27/WWP!E$5*1000)</f>
        <v>24.285028808111306</v>
      </c>
      <c r="F76" s="296">
        <f>IF(F$27=0,0,F$27/WWP!F$5*1000)</f>
        <v>20.705418402879886</v>
      </c>
      <c r="G76" s="296">
        <f>IF(G$27=0,0,G$27/WWP!G$5*1000)</f>
        <v>24.57780233625239</v>
      </c>
      <c r="H76" s="296">
        <f>IF(H$27=0,0,H$27/WWP!H$5*1000)</f>
        <v>26.812768307876492</v>
      </c>
      <c r="I76" s="296">
        <f>IF(I$27=0,0,I$27/WWP!I$5*1000)</f>
        <v>21.151013303820132</v>
      </c>
      <c r="J76" s="296">
        <f>IF(J$27=0,0,J$27/WWP!J$5*1000)</f>
        <v>14.403380906603465</v>
      </c>
      <c r="K76" s="296">
        <f>IF(K$27=0,0,K$27/WWP!K$5*1000)</f>
        <v>14.434594993477027</v>
      </c>
      <c r="L76" s="296">
        <f>IF(L$27=0,0,L$27/WWP!L$5*1000)</f>
        <v>14.404995801016817</v>
      </c>
      <c r="M76" s="296">
        <f>IF(M$27=0,0,M$27/WWP!M$5*1000)</f>
        <v>14.407119911562878</v>
      </c>
      <c r="N76" s="296">
        <f>IF(N$27=0,0,N$27/WWP!N$5*1000)</f>
        <v>14.407712372014005</v>
      </c>
      <c r="O76" s="296">
        <f>IF(O$27=0,0,O$27/WWP!O$5*1000)</f>
        <v>17.558732397690349</v>
      </c>
      <c r="P76" s="296">
        <f>IF(P$27=0,0,P$27/WWP!P$5*1000)</f>
        <v>15.587204395874876</v>
      </c>
      <c r="Q76" s="296">
        <f>IF(Q$27=0,0,Q$27/WWP!Q$5*1000)</f>
        <v>21.5609411144695</v>
      </c>
    </row>
    <row r="77" spans="1:17" x14ac:dyDescent="0.25">
      <c r="A77" s="72" t="s">
        <v>311</v>
      </c>
      <c r="B77" s="295">
        <f>IF(B$47=0,0,B$47/WWP!B$5*1000)</f>
        <v>5.7249803588730268</v>
      </c>
      <c r="C77" s="295">
        <f>IF(C$47=0,0,C$47/WWP!C$5*1000)</f>
        <v>25.917032851532198</v>
      </c>
      <c r="D77" s="295">
        <f>IF(D$47=0,0,D$47/WWP!D$5*1000)</f>
        <v>22.833581268352393</v>
      </c>
      <c r="E77" s="295">
        <f>IF(E$47=0,0,E$47/WWP!E$5*1000)</f>
        <v>21.355965866307667</v>
      </c>
      <c r="F77" s="295">
        <f>IF(F$47=0,0,F$47/WWP!F$5*1000)</f>
        <v>23.062039560024896</v>
      </c>
      <c r="G77" s="295">
        <f>IF(G$47=0,0,G$47/WWP!G$5*1000)</f>
        <v>21.224905002850914</v>
      </c>
      <c r="H77" s="295">
        <f>IF(H$47=0,0,H$47/WWP!H$5*1000)</f>
        <v>19.934777587620321</v>
      </c>
      <c r="I77" s="295">
        <f>IF(I$47=0,0,I$47/WWP!I$5*1000)</f>
        <v>22.415102967880021</v>
      </c>
      <c r="J77" s="295">
        <f>IF(J$47=0,0,J$47/WWP!J$5*1000)</f>
        <v>25.589904617381706</v>
      </c>
      <c r="K77" s="295">
        <f>IF(K$47=0,0,K$47/WWP!K$5*1000)</f>
        <v>26.352368967921418</v>
      </c>
      <c r="L77" s="295">
        <f>IF(L$47=0,0,L$47/WWP!L$5*1000)</f>
        <v>25.809645459731275</v>
      </c>
      <c r="M77" s="295">
        <f>IF(M$47=0,0,M$47/WWP!M$5*1000)</f>
        <v>26.07466715005059</v>
      </c>
      <c r="N77" s="295">
        <f>IF(N$47=0,0,N$47/WWP!N$5*1000)</f>
        <v>25.848107121900902</v>
      </c>
      <c r="O77" s="295">
        <f>IF(O$47=0,0,O$47/WWP!O$5*1000)</f>
        <v>21.464374076908307</v>
      </c>
      <c r="P77" s="295">
        <f>IF(P$47=0,0,P$47/WWP!P$5*1000)</f>
        <v>22.865153242252095</v>
      </c>
      <c r="Q77" s="295">
        <f>IF(Q$47=0,0,Q$47/WWP!Q$5*1000)</f>
        <v>19.788001028594163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6" tint="0.59999389629810485"/>
    <pageSetUpPr fitToPage="1"/>
  </sheetPr>
  <dimension ref="A1:Q7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4</v>
      </c>
      <c r="B5" s="96">
        <v>367.77146967074475</v>
      </c>
      <c r="C5" s="96">
        <v>211.57303567924609</v>
      </c>
      <c r="D5" s="96">
        <v>232.03294822521283</v>
      </c>
      <c r="E5" s="96">
        <v>235.32898973749599</v>
      </c>
      <c r="F5" s="96">
        <v>231.76484420006955</v>
      </c>
      <c r="G5" s="96">
        <v>231.45638258220967</v>
      </c>
      <c r="H5" s="96">
        <v>234.88874383972998</v>
      </c>
      <c r="I5" s="96">
        <v>231.52017401670167</v>
      </c>
      <c r="J5" s="96">
        <v>215.48802421721436</v>
      </c>
      <c r="K5" s="96">
        <v>196.63313970647448</v>
      </c>
      <c r="L5" s="96">
        <v>213.67640769351652</v>
      </c>
      <c r="M5" s="96">
        <v>193.84426691581172</v>
      </c>
      <c r="N5" s="96">
        <v>184.98635782926371</v>
      </c>
      <c r="O5" s="96">
        <v>194.59238156216827</v>
      </c>
      <c r="P5" s="96">
        <v>195.06099343548985</v>
      </c>
      <c r="Q5" s="96">
        <v>214.40272492695559</v>
      </c>
    </row>
    <row r="6" spans="1:17" x14ac:dyDescent="0.25">
      <c r="A6" s="132" t="s">
        <v>83</v>
      </c>
      <c r="B6" s="160">
        <v>4.6637808189305989</v>
      </c>
      <c r="C6" s="160">
        <v>2.5599174834879297</v>
      </c>
      <c r="D6" s="160">
        <v>2.8441292637959137</v>
      </c>
      <c r="E6" s="160">
        <v>2.9002001709322434</v>
      </c>
      <c r="F6" s="160">
        <v>2.8389313495922428</v>
      </c>
      <c r="G6" s="160">
        <v>2.8545948328516371</v>
      </c>
      <c r="H6" s="160">
        <v>2.9083873943383063</v>
      </c>
      <c r="I6" s="160">
        <v>2.8421499224683173</v>
      </c>
      <c r="J6" s="160">
        <v>2.6112752221823197</v>
      </c>
      <c r="K6" s="160">
        <v>2.3779404113504379</v>
      </c>
      <c r="L6" s="160">
        <v>2.5862738006682324</v>
      </c>
      <c r="M6" s="160">
        <v>2.3429295462597075</v>
      </c>
      <c r="N6" s="160">
        <v>2.2389927399842442</v>
      </c>
      <c r="O6" s="160">
        <v>2.3874532141783584</v>
      </c>
      <c r="P6" s="160">
        <v>2.3802354035633693</v>
      </c>
      <c r="Q6" s="160">
        <v>2.6311424171547344</v>
      </c>
    </row>
    <row r="7" spans="1:17" x14ac:dyDescent="0.25">
      <c r="A7" s="76" t="s">
        <v>82</v>
      </c>
      <c r="B7" s="159">
        <v>1.2665891683718646</v>
      </c>
      <c r="C7" s="159">
        <v>0.69522215609931792</v>
      </c>
      <c r="D7" s="159">
        <v>0.77240836540842506</v>
      </c>
      <c r="E7" s="159">
        <v>0.78763609724166006</v>
      </c>
      <c r="F7" s="159">
        <v>0.77099671634426403</v>
      </c>
      <c r="G7" s="159">
        <v>0.77525060369565801</v>
      </c>
      <c r="H7" s="159">
        <v>0.78985958262567901</v>
      </c>
      <c r="I7" s="159">
        <v>0.77187081607165786</v>
      </c>
      <c r="J7" s="159">
        <v>0.70916988607803999</v>
      </c>
      <c r="K7" s="159">
        <v>0.64580083948731137</v>
      </c>
      <c r="L7" s="159">
        <v>0.70238000230925168</v>
      </c>
      <c r="M7" s="159">
        <v>0.6362925919471929</v>
      </c>
      <c r="N7" s="159">
        <v>0.60806544360237569</v>
      </c>
      <c r="O7" s="159">
        <v>0.64838432560951376</v>
      </c>
      <c r="P7" s="159">
        <v>0.64642411326265636</v>
      </c>
      <c r="Q7" s="159">
        <v>0.71456541707208909</v>
      </c>
    </row>
    <row r="8" spans="1:17" x14ac:dyDescent="0.25">
      <c r="A8" s="76" t="s">
        <v>81</v>
      </c>
      <c r="B8" s="159">
        <v>17.145729267386166</v>
      </c>
      <c r="C8" s="159">
        <v>9.4111738571789996</v>
      </c>
      <c r="D8" s="159">
        <v>10.456038191279484</v>
      </c>
      <c r="E8" s="159">
        <v>10.662174935449359</v>
      </c>
      <c r="F8" s="159">
        <v>10.436928796316176</v>
      </c>
      <c r="G8" s="159">
        <v>10.494513372816792</v>
      </c>
      <c r="H8" s="159">
        <v>10.692274102074464</v>
      </c>
      <c r="I8" s="159">
        <v>10.44876142338487</v>
      </c>
      <c r="J8" s="159">
        <v>9.5999833054843116</v>
      </c>
      <c r="K8" s="159">
        <v>8.7421609397888425</v>
      </c>
      <c r="L8" s="159">
        <v>9.5080691222876315</v>
      </c>
      <c r="M8" s="159">
        <v>8.6134484557402651</v>
      </c>
      <c r="N8" s="159">
        <v>8.2313395165546375</v>
      </c>
      <c r="O8" s="159">
        <v>8.7771334113079771</v>
      </c>
      <c r="P8" s="159">
        <v>8.7505981534318913</v>
      </c>
      <c r="Q8" s="159">
        <v>9.673022232381717</v>
      </c>
    </row>
    <row r="9" spans="1:17" x14ac:dyDescent="0.25">
      <c r="A9" s="76" t="s">
        <v>80</v>
      </c>
      <c r="B9" s="159">
        <v>37.359244223503275</v>
      </c>
      <c r="C9" s="159">
        <v>20.506234355921311</v>
      </c>
      <c r="D9" s="159">
        <v>22.782914526786914</v>
      </c>
      <c r="E9" s="159">
        <v>23.232070864717013</v>
      </c>
      <c r="F9" s="159">
        <v>22.741276603881204</v>
      </c>
      <c r="G9" s="159">
        <v>22.866749030480499</v>
      </c>
      <c r="H9" s="159">
        <v>23.297654666918426</v>
      </c>
      <c r="I9" s="159">
        <v>22.767059001210072</v>
      </c>
      <c r="J9" s="159">
        <v>20.917635829777563</v>
      </c>
      <c r="K9" s="159">
        <v>19.048505928061463</v>
      </c>
      <c r="L9" s="159">
        <v>20.717361792779894</v>
      </c>
      <c r="M9" s="159">
        <v>18.768051183256222</v>
      </c>
      <c r="N9" s="159">
        <v>17.935464773171379</v>
      </c>
      <c r="O9" s="159">
        <v>19.124708292172521</v>
      </c>
      <c r="P9" s="159">
        <v>19.066889976948559</v>
      </c>
      <c r="Q9" s="159">
        <v>21.076782114267967</v>
      </c>
    </row>
    <row r="10" spans="1:17" x14ac:dyDescent="0.25">
      <c r="A10" s="129" t="s">
        <v>79</v>
      </c>
      <c r="B10" s="158">
        <v>13.880250208353218</v>
      </c>
      <c r="C10" s="158">
        <v>7.8663903775296555</v>
      </c>
      <c r="D10" s="158">
        <v>8.4646400289966479</v>
      </c>
      <c r="E10" s="158">
        <v>8.6315171295032798</v>
      </c>
      <c r="F10" s="158">
        <v>8.4491701018046026</v>
      </c>
      <c r="G10" s="158">
        <v>8.4957874440888403</v>
      </c>
      <c r="H10" s="158">
        <v>8.6558837783231741</v>
      </c>
      <c r="I10" s="158">
        <v>8.3264157140785962</v>
      </c>
      <c r="J10" s="158">
        <v>7.7960024539194013</v>
      </c>
      <c r="K10" s="158">
        <v>7.2358371265278816</v>
      </c>
      <c r="L10" s="158">
        <v>7.9302405823643021</v>
      </c>
      <c r="M10" s="158">
        <v>7.2262064182426169</v>
      </c>
      <c r="N10" s="158">
        <v>6.8491805860714692</v>
      </c>
      <c r="O10" s="158">
        <v>7.0282495462356129</v>
      </c>
      <c r="P10" s="158">
        <v>7.0840084984559386</v>
      </c>
      <c r="Q10" s="158">
        <v>7.8220266438884121</v>
      </c>
    </row>
    <row r="11" spans="1:17" x14ac:dyDescent="0.25">
      <c r="A11" s="92" t="s">
        <v>125</v>
      </c>
      <c r="B11" s="91">
        <v>2.1258104879181556</v>
      </c>
      <c r="C11" s="91">
        <v>0.51922424768954856</v>
      </c>
      <c r="D11" s="91">
        <v>1.2963902148726314</v>
      </c>
      <c r="E11" s="91">
        <v>1.3219480459725983</v>
      </c>
      <c r="F11" s="91">
        <v>1.2940209396089628</v>
      </c>
      <c r="G11" s="91">
        <v>1.3011605540726174</v>
      </c>
      <c r="H11" s="91">
        <v>1.325679886309711</v>
      </c>
      <c r="I11" s="91">
        <v>1.2954880059745852</v>
      </c>
      <c r="J11" s="91">
        <v>1.0509997361726753</v>
      </c>
      <c r="K11" s="91">
        <v>0.60029049336640461</v>
      </c>
      <c r="L11" s="91">
        <v>0.52355087504945774</v>
      </c>
      <c r="M11" s="91">
        <v>0.39239909830897779</v>
      </c>
      <c r="N11" s="91">
        <v>0.50265458395267848</v>
      </c>
      <c r="O11" s="91">
        <v>1.0882314755259059</v>
      </c>
      <c r="P11" s="91">
        <v>1.0849415058423246</v>
      </c>
      <c r="Q11" s="91">
        <v>1.1993081070384437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0.53791445557370932</v>
      </c>
      <c r="J12" s="91">
        <v>0.11733189019095476</v>
      </c>
      <c r="K12" s="91">
        <v>0.10668766291810282</v>
      </c>
      <c r="L12" s="91">
        <v>7.1256716140618404E-2</v>
      </c>
      <c r="M12" s="91">
        <v>2.0583272449394369E-2</v>
      </c>
      <c r="N12" s="91">
        <v>5.0749402903423418E-2</v>
      </c>
      <c r="O12" s="91">
        <v>0.31397020394653768</v>
      </c>
      <c r="P12" s="91">
        <v>0</v>
      </c>
      <c r="Q12" s="91">
        <v>3.5470770498335406E-2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11.754439720435062</v>
      </c>
      <c r="C14" s="157">
        <v>7.3471661298401072</v>
      </c>
      <c r="D14" s="157">
        <v>7.1682498141240165</v>
      </c>
      <c r="E14" s="157">
        <v>7.3095690835306817</v>
      </c>
      <c r="F14" s="157">
        <v>7.1551491621956398</v>
      </c>
      <c r="G14" s="157">
        <v>7.194626890016222</v>
      </c>
      <c r="H14" s="157">
        <v>7.3302038920134631</v>
      </c>
      <c r="I14" s="157">
        <v>6.4930132525303019</v>
      </c>
      <c r="J14" s="157">
        <v>6.6276708275557707</v>
      </c>
      <c r="K14" s="157">
        <v>6.5288589702433741</v>
      </c>
      <c r="L14" s="157">
        <v>7.3354329911742262</v>
      </c>
      <c r="M14" s="157">
        <v>6.8132240474842449</v>
      </c>
      <c r="N14" s="157">
        <v>6.2957765992153671</v>
      </c>
      <c r="O14" s="157">
        <v>5.6260478667631695</v>
      </c>
      <c r="P14" s="157">
        <v>5.9990669926136144</v>
      </c>
      <c r="Q14" s="157">
        <v>6.5872477663516333</v>
      </c>
    </row>
    <row r="15" spans="1:17" x14ac:dyDescent="0.25">
      <c r="A15" s="156" t="s">
        <v>314</v>
      </c>
      <c r="B15" s="206">
        <v>261.64899011556719</v>
      </c>
      <c r="C15" s="206">
        <v>121.19552929088995</v>
      </c>
      <c r="D15" s="206">
        <v>134.31203475191793</v>
      </c>
      <c r="E15" s="206">
        <v>136.92230770813217</v>
      </c>
      <c r="F15" s="206">
        <v>134.05597618277557</v>
      </c>
      <c r="G15" s="206">
        <v>134.74309970597608</v>
      </c>
      <c r="H15" s="206">
        <v>137.27145019103332</v>
      </c>
      <c r="I15" s="206">
        <v>134.17578876080145</v>
      </c>
      <c r="J15" s="206">
        <v>123.52991274904493</v>
      </c>
      <c r="K15" s="206">
        <v>111.45717808532855</v>
      </c>
      <c r="L15" s="206">
        <v>121.95899254591576</v>
      </c>
      <c r="M15" s="206">
        <v>110.23511904227034</v>
      </c>
      <c r="N15" s="206">
        <v>105.54242363285383</v>
      </c>
      <c r="O15" s="206">
        <v>115.96620725336228</v>
      </c>
      <c r="P15" s="206">
        <v>114.02052908999123</v>
      </c>
      <c r="Q15" s="206">
        <v>124.70734912398399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9.7630641441365226E-2</v>
      </c>
      <c r="J16" s="87">
        <v>0.15332953747056649</v>
      </c>
      <c r="K16" s="87">
        <v>8.9845403880983429E-2</v>
      </c>
      <c r="L16" s="87">
        <v>0.31203677792241846</v>
      </c>
      <c r="M16" s="87">
        <v>0.15900922437640108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3.1470257046562287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2.164033927664256</v>
      </c>
      <c r="K19" s="87">
        <v>1.3791489429049066</v>
      </c>
      <c r="L19" s="87">
        <v>1.0846289267748797</v>
      </c>
      <c r="M19" s="87">
        <v>2.5815133113669733</v>
      </c>
      <c r="N19" s="87">
        <v>1.4450162755463856</v>
      </c>
      <c r="O19" s="87">
        <v>0</v>
      </c>
      <c r="P19" s="87">
        <v>0</v>
      </c>
      <c r="Q19" s="87">
        <v>5.0344669496110326</v>
      </c>
    </row>
    <row r="20" spans="1:17" x14ac:dyDescent="0.25">
      <c r="A20" s="88" t="s">
        <v>29</v>
      </c>
      <c r="B20" s="87">
        <v>0.24711977088173104</v>
      </c>
      <c r="C20" s="87">
        <v>4.7154691850282635</v>
      </c>
      <c r="D20" s="87">
        <v>8.1973674517367492</v>
      </c>
      <c r="E20" s="87">
        <v>5.3291380367494252</v>
      </c>
      <c r="F20" s="87">
        <v>7.3298159266018859</v>
      </c>
      <c r="G20" s="87">
        <v>3.1426798498187578</v>
      </c>
      <c r="H20" s="87">
        <v>2.3344361944467562</v>
      </c>
      <c r="I20" s="87">
        <v>4.8986079857130864</v>
      </c>
      <c r="J20" s="87">
        <v>3.0009101275967862</v>
      </c>
      <c r="K20" s="87">
        <v>3.8758643981809651</v>
      </c>
      <c r="L20" s="87">
        <v>8.9597002031449442</v>
      </c>
      <c r="M20" s="87">
        <v>2.6871959304310176</v>
      </c>
      <c r="N20" s="87">
        <v>2.9865014044015452</v>
      </c>
      <c r="O20" s="87">
        <v>0.26807606895233993</v>
      </c>
      <c r="P20" s="87">
        <v>0.31531599934619908</v>
      </c>
      <c r="Q20" s="87">
        <v>0.32156612684607894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0.25796985086416813</v>
      </c>
      <c r="K22" s="87">
        <v>0.26448929967310641</v>
      </c>
      <c r="L22" s="87">
        <v>0.15771954400696017</v>
      </c>
      <c r="M22" s="87">
        <v>0.17999780458480549</v>
      </c>
      <c r="N22" s="87">
        <v>0.16151953474593339</v>
      </c>
      <c r="O22" s="87">
        <v>0</v>
      </c>
      <c r="P22" s="87">
        <v>0</v>
      </c>
      <c r="Q22" s="87">
        <v>1.5946049160198126E-2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261.40187034468545</v>
      </c>
      <c r="C24" s="87">
        <v>113.33303440120545</v>
      </c>
      <c r="D24" s="87">
        <v>126.1146673001812</v>
      </c>
      <c r="E24" s="87">
        <v>131.59316967138275</v>
      </c>
      <c r="F24" s="87">
        <v>126.72616025617369</v>
      </c>
      <c r="G24" s="87">
        <v>131.60041985615732</v>
      </c>
      <c r="H24" s="87">
        <v>134.93701399658656</v>
      </c>
      <c r="I24" s="87">
        <v>129.17955013364701</v>
      </c>
      <c r="J24" s="87">
        <v>117.95366930544915</v>
      </c>
      <c r="K24" s="87">
        <v>105.84783004068859</v>
      </c>
      <c r="L24" s="87">
        <v>111.44490709406656</v>
      </c>
      <c r="M24" s="87">
        <v>104.62740277151114</v>
      </c>
      <c r="N24" s="87">
        <v>100.94938641815996</v>
      </c>
      <c r="O24" s="87">
        <v>115.69813118440995</v>
      </c>
      <c r="P24" s="87">
        <v>113.70521309064503</v>
      </c>
      <c r="Q24" s="87">
        <v>119.33536999836667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313</v>
      </c>
      <c r="B26" s="204">
        <v>6.8820003568455554</v>
      </c>
      <c r="C26" s="204">
        <v>18.108977202343716</v>
      </c>
      <c r="D26" s="204">
        <v>17.497339403781716</v>
      </c>
      <c r="E26" s="204">
        <v>16.597511330339568</v>
      </c>
      <c r="F26" s="204">
        <v>17.651986952576415</v>
      </c>
      <c r="G26" s="204">
        <v>16.224198147504765</v>
      </c>
      <c r="H26" s="204">
        <v>15.568078549190453</v>
      </c>
      <c r="I26" s="204">
        <v>17.384346734000694</v>
      </c>
      <c r="J26" s="204">
        <v>18.472284271879982</v>
      </c>
      <c r="K26" s="204">
        <v>17.358219402803925</v>
      </c>
      <c r="L26" s="204">
        <v>18.474275236719592</v>
      </c>
      <c r="M26" s="204">
        <v>16.931698687690307</v>
      </c>
      <c r="N26" s="204">
        <v>16.017592608745442</v>
      </c>
      <c r="O26" s="204">
        <v>13.991776488777141</v>
      </c>
      <c r="P26" s="204">
        <v>15.35335621392664</v>
      </c>
      <c r="Q26" s="204">
        <v>15.299718423172921</v>
      </c>
    </row>
    <row r="27" spans="1:17" x14ac:dyDescent="0.25">
      <c r="A27" s="156" t="s">
        <v>312</v>
      </c>
      <c r="B27" s="204">
        <v>15.6920122742151</v>
      </c>
      <c r="C27" s="204">
        <v>6.9346356663777522</v>
      </c>
      <c r="D27" s="204">
        <v>11.42906003541985</v>
      </c>
      <c r="E27" s="204">
        <v>13.328394775484032</v>
      </c>
      <c r="F27" s="204">
        <v>11.137719101887383</v>
      </c>
      <c r="G27" s="204">
        <v>13.23584868485093</v>
      </c>
      <c r="H27" s="204">
        <v>14.819063110226535</v>
      </c>
      <c r="I27" s="204">
        <v>11.480988649860414</v>
      </c>
      <c r="J27" s="204">
        <v>7.0693934184667189</v>
      </c>
      <c r="K27" s="204">
        <v>6.4797563358226755</v>
      </c>
      <c r="L27" s="204">
        <v>7.0137764569969772</v>
      </c>
      <c r="M27" s="204">
        <v>6.3749994015830422</v>
      </c>
      <c r="N27" s="204">
        <v>6.0741392055103267</v>
      </c>
      <c r="O27" s="204">
        <v>7.8971391858791664</v>
      </c>
      <c r="P27" s="204">
        <v>7.1609304305247132</v>
      </c>
      <c r="Q27" s="204">
        <v>11.952057315995065</v>
      </c>
    </row>
    <row r="28" spans="1:17" x14ac:dyDescent="0.25">
      <c r="A28" s="152" t="s">
        <v>318</v>
      </c>
      <c r="B28" s="264">
        <v>5.2284643839627627</v>
      </c>
      <c r="C28" s="264">
        <v>0</v>
      </c>
      <c r="D28" s="264">
        <v>3.9544736211578142</v>
      </c>
      <c r="E28" s="264">
        <v>5.8100668058082077</v>
      </c>
      <c r="F28" s="264">
        <v>3.6619885150514255</v>
      </c>
      <c r="G28" s="264">
        <v>5.8461173725022402</v>
      </c>
      <c r="H28" s="264">
        <v>7.369320339978584</v>
      </c>
      <c r="I28" s="264">
        <v>4.0217830743162235</v>
      </c>
      <c r="J28" s="264">
        <v>0</v>
      </c>
      <c r="K28" s="264">
        <v>0</v>
      </c>
      <c r="L28" s="264">
        <v>0</v>
      </c>
      <c r="M28" s="264">
        <v>0</v>
      </c>
      <c r="N28" s="264">
        <v>0</v>
      </c>
      <c r="O28" s="264">
        <v>1.6834248469303117</v>
      </c>
      <c r="P28" s="264">
        <v>0.85102194087116867</v>
      </c>
      <c r="Q28" s="264">
        <v>5.0894710897729567</v>
      </c>
    </row>
    <row r="29" spans="1:17" x14ac:dyDescent="0.25">
      <c r="A29" s="154" t="s">
        <v>33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4.5268901719242458E-2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30</v>
      </c>
      <c r="B30" s="208">
        <v>0.29454090915339376</v>
      </c>
      <c r="C30" s="208">
        <v>0</v>
      </c>
      <c r="D30" s="208">
        <v>0</v>
      </c>
      <c r="E30" s="208">
        <v>0</v>
      </c>
      <c r="F30" s="208">
        <v>0</v>
      </c>
      <c r="G30" s="208">
        <v>0</v>
      </c>
      <c r="H30" s="208">
        <v>0</v>
      </c>
      <c r="I30" s="208">
        <v>0</v>
      </c>
      <c r="J30" s="208">
        <v>0</v>
      </c>
      <c r="K30" s="208">
        <v>0</v>
      </c>
      <c r="L30" s="208">
        <v>0</v>
      </c>
      <c r="M30" s="208">
        <v>0</v>
      </c>
      <c r="N30" s="208">
        <v>0</v>
      </c>
      <c r="O30" s="208">
        <v>0</v>
      </c>
      <c r="P30" s="208">
        <v>0</v>
      </c>
      <c r="Q30" s="208">
        <v>0</v>
      </c>
    </row>
    <row r="31" spans="1:17" x14ac:dyDescent="0.25">
      <c r="A31" s="154" t="s">
        <v>125</v>
      </c>
      <c r="B31" s="208">
        <v>0.83668443573011542</v>
      </c>
      <c r="C31" s="208">
        <v>0</v>
      </c>
      <c r="D31" s="208">
        <v>2.9427250962077167</v>
      </c>
      <c r="E31" s="208">
        <v>2.9286716714358971</v>
      </c>
      <c r="F31" s="208">
        <v>2.6717372731598905</v>
      </c>
      <c r="G31" s="208">
        <v>2.3896743177969277</v>
      </c>
      <c r="H31" s="208">
        <v>2.960754659028392</v>
      </c>
      <c r="I31" s="208">
        <v>1.8677644935128175</v>
      </c>
      <c r="J31" s="208">
        <v>0</v>
      </c>
      <c r="K31" s="208">
        <v>0</v>
      </c>
      <c r="L31" s="208">
        <v>0</v>
      </c>
      <c r="M31" s="208">
        <v>0</v>
      </c>
      <c r="N31" s="208">
        <v>0</v>
      </c>
      <c r="O31" s="208">
        <v>1.4132376188627871</v>
      </c>
      <c r="P31" s="208">
        <v>0.60618081043633176</v>
      </c>
      <c r="Q31" s="208">
        <v>5.0894710897729567</v>
      </c>
    </row>
    <row r="32" spans="1:17" x14ac:dyDescent="0.25">
      <c r="A32" s="154" t="s">
        <v>29</v>
      </c>
      <c r="B32" s="208">
        <v>4.0972390390792537</v>
      </c>
      <c r="C32" s="208">
        <v>0</v>
      </c>
      <c r="D32" s="208">
        <v>1.0117485249500975</v>
      </c>
      <c r="E32" s="208">
        <v>2.8813951343723105</v>
      </c>
      <c r="F32" s="208">
        <v>0.99025124189153491</v>
      </c>
      <c r="G32" s="208">
        <v>3.4564430547053124</v>
      </c>
      <c r="H32" s="208">
        <v>4.4085656809501925</v>
      </c>
      <c r="I32" s="208">
        <v>2.1087496790841631</v>
      </c>
      <c r="J32" s="208">
        <v>0</v>
      </c>
      <c r="K32" s="208">
        <v>0</v>
      </c>
      <c r="L32" s="208">
        <v>0</v>
      </c>
      <c r="M32" s="208">
        <v>0</v>
      </c>
      <c r="N32" s="208">
        <v>0</v>
      </c>
      <c r="O32" s="208">
        <v>0.27018722806752471</v>
      </c>
      <c r="P32" s="208">
        <v>0.24484113043483688</v>
      </c>
      <c r="Q32" s="208">
        <v>0</v>
      </c>
    </row>
    <row r="33" spans="1:17" x14ac:dyDescent="0.25">
      <c r="A33" s="154" t="s">
        <v>26</v>
      </c>
      <c r="B33" s="208">
        <v>0</v>
      </c>
      <c r="C33" s="208">
        <v>0</v>
      </c>
      <c r="D33" s="208">
        <v>0</v>
      </c>
      <c r="E33" s="208">
        <v>0</v>
      </c>
      <c r="F33" s="208">
        <v>0</v>
      </c>
      <c r="G33" s="208">
        <v>0</v>
      </c>
      <c r="H33" s="208">
        <v>0</v>
      </c>
      <c r="I33" s="208">
        <v>0</v>
      </c>
      <c r="J33" s="208">
        <v>0</v>
      </c>
      <c r="K33" s="208">
        <v>0</v>
      </c>
      <c r="L33" s="208">
        <v>0</v>
      </c>
      <c r="M33" s="208">
        <v>0</v>
      </c>
      <c r="N33" s="208">
        <v>0</v>
      </c>
      <c r="O33" s="208">
        <v>0</v>
      </c>
      <c r="P33" s="208">
        <v>0</v>
      </c>
      <c r="Q33" s="208">
        <v>0</v>
      </c>
    </row>
    <row r="34" spans="1:17" x14ac:dyDescent="0.25">
      <c r="A34" s="152" t="s">
        <v>317</v>
      </c>
      <c r="B34" s="264">
        <v>9.9000426638654808</v>
      </c>
      <c r="C34" s="264">
        <v>5.4518540957707886</v>
      </c>
      <c r="D34" s="264">
        <v>6.0418863720296834</v>
      </c>
      <c r="E34" s="264">
        <v>6.159306770213349</v>
      </c>
      <c r="F34" s="264">
        <v>6.0303678451739167</v>
      </c>
      <c r="G34" s="264">
        <v>6.0612773780269791</v>
      </c>
      <c r="H34" s="264">
        <v>6.1750125795492963</v>
      </c>
      <c r="I34" s="264">
        <v>6.0357574886538155</v>
      </c>
      <c r="J34" s="264">
        <v>5.5568638935075967</v>
      </c>
      <c r="K34" s="264">
        <v>5.0584475815271137</v>
      </c>
      <c r="L34" s="264">
        <v>5.5010839098009328</v>
      </c>
      <c r="M34" s="264">
        <v>4.9886145995784315</v>
      </c>
      <c r="N34" s="264">
        <v>4.7626023439660869</v>
      </c>
      <c r="O34" s="264">
        <v>5.0680533727996764</v>
      </c>
      <c r="P34" s="264">
        <v>5.0527599833299552</v>
      </c>
      <c r="Q34" s="264">
        <v>5.6098296370525906</v>
      </c>
    </row>
    <row r="35" spans="1:17" x14ac:dyDescent="0.25">
      <c r="A35" s="150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4.3918122683989629E-3</v>
      </c>
      <c r="J35" s="87">
        <v>6.8973688365613984E-3</v>
      </c>
      <c r="K35" s="87">
        <v>4.0776042761925249E-3</v>
      </c>
      <c r="L35" s="87">
        <v>1.4074734978225494E-2</v>
      </c>
      <c r="M35" s="87">
        <v>7.1958532370032264E-3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150" t="s">
        <v>125</v>
      </c>
      <c r="B38" s="87">
        <v>0</v>
      </c>
      <c r="C38" s="87">
        <v>0.14156565904544208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7">
        <v>0</v>
      </c>
      <c r="J38" s="87">
        <v>9.7346802319796102E-2</v>
      </c>
      <c r="K38" s="87">
        <v>6.2592223799727786E-2</v>
      </c>
      <c r="L38" s="87">
        <v>4.8923286529606202E-2</v>
      </c>
      <c r="M38" s="87">
        <v>0.1168246118476375</v>
      </c>
      <c r="N38" s="87">
        <v>6.5206365972100735E-2</v>
      </c>
      <c r="O38" s="87">
        <v>0</v>
      </c>
      <c r="P38" s="87">
        <v>0</v>
      </c>
      <c r="Q38" s="87">
        <v>0.22647022889253332</v>
      </c>
    </row>
    <row r="39" spans="1:17" x14ac:dyDescent="0.25">
      <c r="A39" s="150" t="s">
        <v>29</v>
      </c>
      <c r="B39" s="87">
        <v>9.3502989395571993E-3</v>
      </c>
      <c r="C39" s="87">
        <v>0.21212044817407064</v>
      </c>
      <c r="D39" s="87">
        <v>0.3687499990946323</v>
      </c>
      <c r="E39" s="87">
        <v>0.23972569947565023</v>
      </c>
      <c r="F39" s="87">
        <v>0.3297241013303141</v>
      </c>
      <c r="G39" s="87">
        <v>0.14137016531201868</v>
      </c>
      <c r="H39" s="87">
        <v>0.10501217002372368</v>
      </c>
      <c r="I39" s="87">
        <v>0.22035875553119819</v>
      </c>
      <c r="J39" s="87">
        <v>0.1349928026710501</v>
      </c>
      <c r="K39" s="87">
        <v>0.1759048383254046</v>
      </c>
      <c r="L39" s="87">
        <v>0.40413635432093764</v>
      </c>
      <c r="M39" s="87">
        <v>0.12160720618749044</v>
      </c>
      <c r="N39" s="87">
        <v>0.13476588938623948</v>
      </c>
      <c r="O39" s="87">
        <v>1.1715687333401115E-2</v>
      </c>
      <c r="P39" s="87">
        <v>1.3973063239714629E-2</v>
      </c>
      <c r="Q39" s="87">
        <v>1.4465315807971177E-2</v>
      </c>
    </row>
    <row r="40" spans="1:17" x14ac:dyDescent="0.25">
      <c r="A40" s="150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26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1.1604503864524253E-2</v>
      </c>
      <c r="K41" s="87">
        <v>1.2003760379138273E-2</v>
      </c>
      <c r="L41" s="87">
        <v>7.11409981081288E-3</v>
      </c>
      <c r="M41" s="87">
        <v>8.1456770187684525E-3</v>
      </c>
      <c r="N41" s="87">
        <v>7.2885697362158799E-3</v>
      </c>
      <c r="O41" s="87">
        <v>0</v>
      </c>
      <c r="P41" s="87">
        <v>0</v>
      </c>
      <c r="Q41" s="87">
        <v>7.1731633942311837E-4</v>
      </c>
    </row>
    <row r="42" spans="1:17" x14ac:dyDescent="0.25">
      <c r="A42" s="150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86</v>
      </c>
      <c r="B43" s="87">
        <v>9.8906923649259237</v>
      </c>
      <c r="C43" s="87">
        <v>5.0981679885512756</v>
      </c>
      <c r="D43" s="87">
        <v>5.6731363729350512</v>
      </c>
      <c r="E43" s="87">
        <v>5.9195810707376992</v>
      </c>
      <c r="F43" s="87">
        <v>5.7006437438436022</v>
      </c>
      <c r="G43" s="87">
        <v>5.9199072127149606</v>
      </c>
      <c r="H43" s="87">
        <v>6.0700004095255728</v>
      </c>
      <c r="I43" s="87">
        <v>5.8110069208542185</v>
      </c>
      <c r="J43" s="87">
        <v>5.306022415815665</v>
      </c>
      <c r="K43" s="87">
        <v>4.8038691547466508</v>
      </c>
      <c r="L43" s="87">
        <v>5.0268354341613506</v>
      </c>
      <c r="M43" s="87">
        <v>4.7348412512875315</v>
      </c>
      <c r="N43" s="87">
        <v>4.5553415188715309</v>
      </c>
      <c r="O43" s="87">
        <v>5.0563376854662749</v>
      </c>
      <c r="P43" s="87">
        <v>5.0387869200902404</v>
      </c>
      <c r="Q43" s="87">
        <v>5.3681767760126631</v>
      </c>
    </row>
    <row r="44" spans="1:17" x14ac:dyDescent="0.25">
      <c r="A44" s="150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2" t="s">
        <v>316</v>
      </c>
      <c r="B45" s="264">
        <v>0.56350522638685741</v>
      </c>
      <c r="C45" s="264">
        <v>1.4827815706069636</v>
      </c>
      <c r="D45" s="264">
        <v>1.4327000422323533</v>
      </c>
      <c r="E45" s="264">
        <v>1.359021199462475</v>
      </c>
      <c r="F45" s="264">
        <v>1.4453627416620394</v>
      </c>
      <c r="G45" s="264">
        <v>1.3284539343217119</v>
      </c>
      <c r="H45" s="264">
        <v>1.2747301906986552</v>
      </c>
      <c r="I45" s="264">
        <v>1.4234480868903754</v>
      </c>
      <c r="J45" s="264">
        <v>1.512529524959122</v>
      </c>
      <c r="K45" s="264">
        <v>1.4213087542955616</v>
      </c>
      <c r="L45" s="264">
        <v>1.5126925471960442</v>
      </c>
      <c r="M45" s="264">
        <v>1.3863848020046106</v>
      </c>
      <c r="N45" s="264">
        <v>1.3115368615442395</v>
      </c>
      <c r="O45" s="264">
        <v>1.1456609661491788</v>
      </c>
      <c r="P45" s="264">
        <v>1.257148506323589</v>
      </c>
      <c r="Q45" s="264">
        <v>1.252756589169516</v>
      </c>
    </row>
    <row r="46" spans="1:17" x14ac:dyDescent="0.25">
      <c r="A46" s="152" t="s">
        <v>315</v>
      </c>
      <c r="B46" s="264">
        <v>0</v>
      </c>
      <c r="C46" s="264">
        <v>0</v>
      </c>
      <c r="D46" s="264">
        <v>0</v>
      </c>
      <c r="E46" s="264">
        <v>0</v>
      </c>
      <c r="F46" s="264">
        <v>0</v>
      </c>
      <c r="G46" s="264">
        <v>0</v>
      </c>
      <c r="H46" s="264">
        <v>0</v>
      </c>
      <c r="I46" s="264">
        <v>0</v>
      </c>
      <c r="J46" s="264">
        <v>0</v>
      </c>
      <c r="K46" s="264">
        <v>0</v>
      </c>
      <c r="L46" s="264">
        <v>0</v>
      </c>
      <c r="M46" s="264">
        <v>0</v>
      </c>
      <c r="N46" s="264">
        <v>0</v>
      </c>
      <c r="O46" s="264">
        <v>0</v>
      </c>
      <c r="P46" s="264">
        <v>0</v>
      </c>
      <c r="Q46" s="264">
        <v>0</v>
      </c>
    </row>
    <row r="47" spans="1:17" x14ac:dyDescent="0.25">
      <c r="A47" s="243" t="s">
        <v>311</v>
      </c>
      <c r="B47" s="242">
        <v>9.2328732375718463</v>
      </c>
      <c r="C47" s="242">
        <v>24.294955289417498</v>
      </c>
      <c r="D47" s="242">
        <v>23.474383657825936</v>
      </c>
      <c r="E47" s="242">
        <v>22.267176725696693</v>
      </c>
      <c r="F47" s="242">
        <v>23.681858394891638</v>
      </c>
      <c r="G47" s="242">
        <v>21.766340759944423</v>
      </c>
      <c r="H47" s="242">
        <v>20.886092464999656</v>
      </c>
      <c r="I47" s="242">
        <v>23.322792994825569</v>
      </c>
      <c r="J47" s="242">
        <v>24.782367080381071</v>
      </c>
      <c r="K47" s="242">
        <v>23.287740637303401</v>
      </c>
      <c r="L47" s="242">
        <v>24.785038153474854</v>
      </c>
      <c r="M47" s="242">
        <v>22.715521588822046</v>
      </c>
      <c r="N47" s="242">
        <v>21.489159322770046</v>
      </c>
      <c r="O47" s="242">
        <v>18.771329844645713</v>
      </c>
      <c r="P47" s="242">
        <v>20.598021555384815</v>
      </c>
      <c r="Q47" s="242">
        <v>20.526061239038718</v>
      </c>
    </row>
    <row r="49" spans="1:17" ht="12.75" x14ac:dyDescent="0.25">
      <c r="A49" s="98" t="s">
        <v>90</v>
      </c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</row>
    <row r="51" spans="1:17" x14ac:dyDescent="0.25">
      <c r="A51" s="78" t="s">
        <v>4</v>
      </c>
      <c r="B51" s="77">
        <f t="shared" ref="B51:Q51" si="0">SUM(B$52:B$56,B$57,B$58,B$60:B$63,B$64)</f>
        <v>1.0000000000000002</v>
      </c>
      <c r="C51" s="77">
        <f t="shared" si="0"/>
        <v>1.0000000000000002</v>
      </c>
      <c r="D51" s="77">
        <f t="shared" si="0"/>
        <v>1</v>
      </c>
      <c r="E51" s="77">
        <f t="shared" si="0"/>
        <v>1</v>
      </c>
      <c r="F51" s="77">
        <f t="shared" si="0"/>
        <v>0.99999999999999989</v>
      </c>
      <c r="G51" s="77">
        <f t="shared" si="0"/>
        <v>0.99999999999999978</v>
      </c>
      <c r="H51" s="77">
        <f t="shared" si="0"/>
        <v>1.0000000000000002</v>
      </c>
      <c r="I51" s="77">
        <f t="shared" si="0"/>
        <v>0.99999999999999989</v>
      </c>
      <c r="J51" s="77">
        <f t="shared" si="0"/>
        <v>0.99999999999999989</v>
      </c>
      <c r="K51" s="77">
        <f t="shared" si="0"/>
        <v>1</v>
      </c>
      <c r="L51" s="77">
        <f t="shared" si="0"/>
        <v>0.99999999999999978</v>
      </c>
      <c r="M51" s="77">
        <f t="shared" si="0"/>
        <v>1</v>
      </c>
      <c r="N51" s="77">
        <f t="shared" si="0"/>
        <v>1</v>
      </c>
      <c r="O51" s="77">
        <f t="shared" si="0"/>
        <v>1</v>
      </c>
      <c r="P51" s="77">
        <f t="shared" si="0"/>
        <v>0.99999999999999967</v>
      </c>
      <c r="Q51" s="77">
        <f t="shared" si="0"/>
        <v>1</v>
      </c>
    </row>
    <row r="52" spans="1:17" x14ac:dyDescent="0.25">
      <c r="A52" s="132" t="s">
        <v>83</v>
      </c>
      <c r="B52" s="203">
        <f t="shared" ref="B52:Q52" si="1">IF(B$6=0,0,B$6/B$5)</f>
        <v>1.2681192543581339E-2</v>
      </c>
      <c r="C52" s="203">
        <f t="shared" si="1"/>
        <v>1.2099450552710675E-2</v>
      </c>
      <c r="D52" s="203">
        <f t="shared" si="1"/>
        <v>1.2257437081889687E-2</v>
      </c>
      <c r="E52" s="203">
        <f t="shared" si="1"/>
        <v>1.2324024227390554E-2</v>
      </c>
      <c r="F52" s="203">
        <f t="shared" si="1"/>
        <v>1.2249188868099224E-2</v>
      </c>
      <c r="G52" s="203">
        <f t="shared" si="1"/>
        <v>1.2333186931398316E-2</v>
      </c>
      <c r="H52" s="203">
        <f t="shared" si="1"/>
        <v>1.2381978577580399E-2</v>
      </c>
      <c r="I52" s="203">
        <f t="shared" si="1"/>
        <v>1.2276035704185706E-2</v>
      </c>
      <c r="J52" s="203">
        <f t="shared" si="1"/>
        <v>1.2117959834046855E-2</v>
      </c>
      <c r="K52" s="203">
        <f t="shared" si="1"/>
        <v>1.2093284046118194E-2</v>
      </c>
      <c r="L52" s="203">
        <f t="shared" si="1"/>
        <v>1.2103693751618169E-2</v>
      </c>
      <c r="M52" s="203">
        <f t="shared" si="1"/>
        <v>1.2086658963596083E-2</v>
      </c>
      <c r="N52" s="203">
        <f t="shared" si="1"/>
        <v>1.2103555993306061E-2</v>
      </c>
      <c r="O52" s="203">
        <f t="shared" si="1"/>
        <v>1.2268996324584353E-2</v>
      </c>
      <c r="P52" s="203">
        <f t="shared" si="1"/>
        <v>1.220251861554553E-2</v>
      </c>
      <c r="Q52" s="203">
        <f t="shared" si="1"/>
        <v>1.2271963511896283E-2</v>
      </c>
    </row>
    <row r="53" spans="1:17" x14ac:dyDescent="0.25">
      <c r="A53" s="76" t="s">
        <v>82</v>
      </c>
      <c r="B53" s="202">
        <f t="shared" ref="B53:Q53" si="2">IF(B$7=0,0,B$7/B$5)</f>
        <v>3.4439571114795978E-3</v>
      </c>
      <c r="C53" s="202">
        <f t="shared" si="2"/>
        <v>3.2859676747905857E-3</v>
      </c>
      <c r="D53" s="202">
        <f t="shared" si="2"/>
        <v>3.3288736419395059E-3</v>
      </c>
      <c r="E53" s="202">
        <f t="shared" si="2"/>
        <v>3.3469573728262285E-3</v>
      </c>
      <c r="F53" s="202">
        <f t="shared" si="2"/>
        <v>3.3266335927924682E-3</v>
      </c>
      <c r="G53" s="202">
        <f t="shared" si="2"/>
        <v>3.3494457791428639E-3</v>
      </c>
      <c r="H53" s="202">
        <f t="shared" si="2"/>
        <v>3.3626966099517246E-3</v>
      </c>
      <c r="I53" s="202">
        <f t="shared" si="2"/>
        <v>3.3339246540820921E-3</v>
      </c>
      <c r="J53" s="202">
        <f t="shared" si="2"/>
        <v>3.2909944237234675E-3</v>
      </c>
      <c r="K53" s="202">
        <f t="shared" si="2"/>
        <v>3.2842929754940352E-3</v>
      </c>
      <c r="L53" s="202">
        <f t="shared" si="2"/>
        <v>3.2871200423619049E-3</v>
      </c>
      <c r="M53" s="202">
        <f t="shared" si="2"/>
        <v>3.2824937361884444E-3</v>
      </c>
      <c r="N53" s="202">
        <f t="shared" si="2"/>
        <v>3.2870826299720977E-3</v>
      </c>
      <c r="O53" s="202">
        <f t="shared" si="2"/>
        <v>3.3320129000136024E-3</v>
      </c>
      <c r="P53" s="202">
        <f t="shared" si="2"/>
        <v>3.3139588898712358E-3</v>
      </c>
      <c r="Q53" s="202">
        <f t="shared" si="2"/>
        <v>3.3328187284724711E-3</v>
      </c>
    </row>
    <row r="54" spans="1:17" x14ac:dyDescent="0.25">
      <c r="A54" s="76" t="s">
        <v>81</v>
      </c>
      <c r="B54" s="202">
        <f t="shared" ref="B54:Q54" si="3">IF(B$8=0,0,B$8/B$5)</f>
        <v>4.6620607310121812E-2</v>
      </c>
      <c r="C54" s="202">
        <f t="shared" si="3"/>
        <v>4.4481915320469988E-2</v>
      </c>
      <c r="D54" s="202">
        <f t="shared" si="3"/>
        <v>4.5062730406419602E-2</v>
      </c>
      <c r="E54" s="202">
        <f t="shared" si="3"/>
        <v>4.5307528610660196E-2</v>
      </c>
      <c r="F54" s="202">
        <f t="shared" si="3"/>
        <v>4.5032407017289312E-2</v>
      </c>
      <c r="G54" s="202">
        <f t="shared" si="3"/>
        <v>4.5341213993480199E-2</v>
      </c>
      <c r="H54" s="202">
        <f t="shared" si="3"/>
        <v>4.5520589566309951E-2</v>
      </c>
      <c r="I54" s="202">
        <f t="shared" si="3"/>
        <v>4.513110560564413E-2</v>
      </c>
      <c r="J54" s="202">
        <f t="shared" si="3"/>
        <v>4.4549962070316355E-2</v>
      </c>
      <c r="K54" s="202">
        <f t="shared" si="3"/>
        <v>4.4459245032850342E-2</v>
      </c>
      <c r="L54" s="202">
        <f t="shared" si="3"/>
        <v>4.4497514839941452E-2</v>
      </c>
      <c r="M54" s="202">
        <f t="shared" si="3"/>
        <v>4.4434888855811053E-2</v>
      </c>
      <c r="N54" s="202">
        <f t="shared" si="3"/>
        <v>4.4497008391028985E-2</v>
      </c>
      <c r="O54" s="202">
        <f t="shared" si="3"/>
        <v>4.5105226324103874E-2</v>
      </c>
      <c r="P54" s="202">
        <f t="shared" si="3"/>
        <v>4.4860830447507542E-2</v>
      </c>
      <c r="Q54" s="202">
        <f t="shared" si="3"/>
        <v>4.5116134767770322E-2</v>
      </c>
    </row>
    <row r="55" spans="1:17" x14ac:dyDescent="0.25">
      <c r="A55" s="76" t="s">
        <v>80</v>
      </c>
      <c r="B55" s="202">
        <f t="shared" ref="B55:Q55" si="4">IF(B$9=0,0,B$9/B$5)</f>
        <v>0.10158276893242951</v>
      </c>
      <c r="C55" s="202">
        <f t="shared" si="4"/>
        <v>9.6922721225258843E-2</v>
      </c>
      <c r="D55" s="202">
        <f t="shared" si="4"/>
        <v>9.8188273264853992E-2</v>
      </c>
      <c r="E55" s="202">
        <f t="shared" si="4"/>
        <v>9.8721669993279818E-2</v>
      </c>
      <c r="F55" s="202">
        <f t="shared" si="4"/>
        <v>9.8122200898812503E-2</v>
      </c>
      <c r="G55" s="202">
        <f t="shared" si="4"/>
        <v>9.8795067888692106E-2</v>
      </c>
      <c r="H55" s="202">
        <f t="shared" si="4"/>
        <v>9.9185913663087044E-2</v>
      </c>
      <c r="I55" s="202">
        <f t="shared" si="4"/>
        <v>9.833725764031119E-2</v>
      </c>
      <c r="J55" s="202">
        <f t="shared" si="4"/>
        <v>9.707098993442137E-2</v>
      </c>
      <c r="K55" s="202">
        <f t="shared" si="4"/>
        <v>9.6873324387212939E-2</v>
      </c>
      <c r="L55" s="202">
        <f t="shared" si="4"/>
        <v>9.6956711395558101E-2</v>
      </c>
      <c r="M55" s="202">
        <f t="shared" si="4"/>
        <v>9.6820254123932137E-2</v>
      </c>
      <c r="N55" s="202">
        <f t="shared" si="4"/>
        <v>9.6955607881772668E-2</v>
      </c>
      <c r="O55" s="202">
        <f t="shared" si="4"/>
        <v>9.8280868647792202E-2</v>
      </c>
      <c r="P55" s="202">
        <f t="shared" si="4"/>
        <v>9.7748348560801931E-2</v>
      </c>
      <c r="Q55" s="202">
        <f t="shared" si="4"/>
        <v>9.8304637319551663E-2</v>
      </c>
    </row>
    <row r="56" spans="1:17" x14ac:dyDescent="0.25">
      <c r="A56" s="129" t="s">
        <v>79</v>
      </c>
      <c r="B56" s="201">
        <f t="shared" ref="B56:Q56" si="5">IF(B$10=0,0,B$10/B$5)</f>
        <v>3.7741508934284129E-2</v>
      </c>
      <c r="C56" s="201">
        <f t="shared" si="5"/>
        <v>3.7180495861747924E-2</v>
      </c>
      <c r="D56" s="201">
        <f t="shared" si="5"/>
        <v>3.6480336494198261E-2</v>
      </c>
      <c r="E56" s="201">
        <f t="shared" si="5"/>
        <v>3.6678511810769837E-2</v>
      </c>
      <c r="F56" s="201">
        <f t="shared" si="5"/>
        <v>3.6455788327029053E-2</v>
      </c>
      <c r="G56" s="201">
        <f t="shared" si="5"/>
        <v>3.6705781665239974E-2</v>
      </c>
      <c r="H56" s="201">
        <f t="shared" si="5"/>
        <v>3.6850994376423946E-2</v>
      </c>
      <c r="I56" s="201">
        <f t="shared" si="5"/>
        <v>3.5964104421750888E-2</v>
      </c>
      <c r="J56" s="201">
        <f t="shared" si="5"/>
        <v>3.6178356000243161E-2</v>
      </c>
      <c r="K56" s="201">
        <f t="shared" si="5"/>
        <v>3.6798665460609684E-2</v>
      </c>
      <c r="L56" s="201">
        <f t="shared" si="5"/>
        <v>3.711331853603099E-2</v>
      </c>
      <c r="M56" s="201">
        <f t="shared" si="5"/>
        <v>3.7278411857189581E-2</v>
      </c>
      <c r="N56" s="201">
        <f t="shared" si="5"/>
        <v>3.7025328064424275E-2</v>
      </c>
      <c r="O56" s="201">
        <f t="shared" si="5"/>
        <v>3.6117804252219561E-2</v>
      </c>
      <c r="P56" s="201">
        <f t="shared" si="5"/>
        <v>3.6316889264684009E-2</v>
      </c>
      <c r="Q56" s="201">
        <f t="shared" si="5"/>
        <v>3.6482869546332876E-2</v>
      </c>
    </row>
    <row r="57" spans="1:17" x14ac:dyDescent="0.25">
      <c r="A57" s="127" t="s">
        <v>314</v>
      </c>
      <c r="B57" s="200">
        <f t="shared" ref="B57:Q57" si="6">IF(B$15=0,0,B$15/B$5)</f>
        <v>0.71144450207030474</v>
      </c>
      <c r="C57" s="200">
        <f t="shared" si="6"/>
        <v>0.57283069603740822</v>
      </c>
      <c r="D57" s="200">
        <f t="shared" si="6"/>
        <v>0.57884897717867945</v>
      </c>
      <c r="E57" s="200">
        <f t="shared" si="6"/>
        <v>0.58183357630891885</v>
      </c>
      <c r="F57" s="200">
        <f t="shared" si="6"/>
        <v>0.57841376523461252</v>
      </c>
      <c r="G57" s="200">
        <f t="shared" si="6"/>
        <v>0.58215331200952058</v>
      </c>
      <c r="H57" s="200">
        <f t="shared" si="6"/>
        <v>0.58441050834133124</v>
      </c>
      <c r="I57" s="200">
        <f t="shared" si="6"/>
        <v>0.57954253589634108</v>
      </c>
      <c r="J57" s="200">
        <f t="shared" si="6"/>
        <v>0.57325651018325441</v>
      </c>
      <c r="K57" s="200">
        <f t="shared" si="6"/>
        <v>0.56682804460991187</v>
      </c>
      <c r="L57" s="200">
        <f t="shared" si="6"/>
        <v>0.57076489567741973</v>
      </c>
      <c r="M57" s="200">
        <f t="shared" si="6"/>
        <v>0.56867876876723122</v>
      </c>
      <c r="N57" s="200">
        <f t="shared" si="6"/>
        <v>0.57054165978156068</v>
      </c>
      <c r="O57" s="200">
        <f t="shared" si="6"/>
        <v>0.59594423133319563</v>
      </c>
      <c r="P57" s="200">
        <f t="shared" si="6"/>
        <v>0.58453782625535455</v>
      </c>
      <c r="Q57" s="200">
        <f t="shared" si="6"/>
        <v>0.58165001945040706</v>
      </c>
    </row>
    <row r="58" spans="1:17" x14ac:dyDescent="0.25">
      <c r="A58" s="127" t="s">
        <v>313</v>
      </c>
      <c r="B58" s="200">
        <f t="shared" ref="B58:Q58" si="7">IF(B$26=0,0,B$26/B$5)</f>
        <v>1.8712708636716202E-2</v>
      </c>
      <c r="C58" s="200">
        <f t="shared" si="7"/>
        <v>8.5592084757897563E-2</v>
      </c>
      <c r="D58" s="200">
        <f t="shared" si="7"/>
        <v>7.5408856964566395E-2</v>
      </c>
      <c r="E58" s="200">
        <f t="shared" si="7"/>
        <v>7.0528970310260994E-2</v>
      </c>
      <c r="F58" s="200">
        <f t="shared" si="7"/>
        <v>7.6163350026194857E-2</v>
      </c>
      <c r="G58" s="200">
        <f t="shared" si="7"/>
        <v>7.0096136328157574E-2</v>
      </c>
      <c r="H58" s="200">
        <f t="shared" si="7"/>
        <v>6.6278521033825755E-2</v>
      </c>
      <c r="I58" s="200">
        <f t="shared" si="7"/>
        <v>7.5087826829063287E-2</v>
      </c>
      <c r="J58" s="200">
        <f t="shared" si="7"/>
        <v>8.5723020288402244E-2</v>
      </c>
      <c r="K58" s="200">
        <f t="shared" si="7"/>
        <v>8.8277181703529384E-2</v>
      </c>
      <c r="L58" s="200">
        <f t="shared" si="7"/>
        <v>8.6459124973768203E-2</v>
      </c>
      <c r="M58" s="200">
        <f t="shared" si="7"/>
        <v>8.7346914907954917E-2</v>
      </c>
      <c r="N58" s="200">
        <f t="shared" si="7"/>
        <v>8.6587966792281784E-2</v>
      </c>
      <c r="O58" s="200">
        <f t="shared" si="7"/>
        <v>7.1903002452884085E-2</v>
      </c>
      <c r="P58" s="200">
        <f t="shared" si="7"/>
        <v>7.8710540449514671E-2</v>
      </c>
      <c r="Q58" s="200">
        <f t="shared" si="7"/>
        <v>7.1359720024012516E-2</v>
      </c>
    </row>
    <row r="59" spans="1:17" x14ac:dyDescent="0.25">
      <c r="A59" s="127" t="s">
        <v>312</v>
      </c>
      <c r="B59" s="200">
        <f t="shared" ref="B59:Q59" si="8">IF(B$27=0,0,B$27/B$5)</f>
        <v>4.2667834697084329E-2</v>
      </c>
      <c r="C59" s="200">
        <f t="shared" si="8"/>
        <v>3.2776557013110878E-2</v>
      </c>
      <c r="D59" s="200">
        <f t="shared" si="8"/>
        <v>4.925619453116082E-2</v>
      </c>
      <c r="E59" s="200">
        <f t="shared" si="8"/>
        <v>5.6637283788756952E-2</v>
      </c>
      <c r="F59" s="200">
        <f t="shared" si="8"/>
        <v>4.8056119729154509E-2</v>
      </c>
      <c r="G59" s="200">
        <f t="shared" si="8"/>
        <v>5.7185066737789204E-2</v>
      </c>
      <c r="H59" s="200">
        <f t="shared" si="8"/>
        <v>6.3089711614013846E-2</v>
      </c>
      <c r="I59" s="200">
        <f t="shared" si="8"/>
        <v>4.9589581981880272E-2</v>
      </c>
      <c r="J59" s="200">
        <f t="shared" si="8"/>
        <v>3.2806432952119373E-2</v>
      </c>
      <c r="K59" s="200">
        <f t="shared" si="8"/>
        <v>3.2953531360458255E-2</v>
      </c>
      <c r="L59" s="200">
        <f t="shared" si="8"/>
        <v>3.2824290396425419E-2</v>
      </c>
      <c r="M59" s="200">
        <f t="shared" si="8"/>
        <v>3.2887221804458945E-2</v>
      </c>
      <c r="N59" s="200">
        <f t="shared" si="8"/>
        <v>3.2835606240307492E-2</v>
      </c>
      <c r="O59" s="200">
        <f t="shared" si="8"/>
        <v>4.0582982347416273E-2</v>
      </c>
      <c r="P59" s="200">
        <f t="shared" si="8"/>
        <v>3.6711237364291188E-2</v>
      </c>
      <c r="Q59" s="200">
        <f t="shared" si="8"/>
        <v>5.5745827484547997E-2</v>
      </c>
    </row>
    <row r="60" spans="1:17" x14ac:dyDescent="0.25">
      <c r="A60" s="142" t="s">
        <v>318</v>
      </c>
      <c r="B60" s="199">
        <f t="shared" ref="B60:Q60" si="9">IF(B$28=0,0,B$28/B$5)</f>
        <v>1.4216612258269128E-2</v>
      </c>
      <c r="C60" s="199">
        <f t="shared" si="9"/>
        <v>0</v>
      </c>
      <c r="D60" s="199">
        <f t="shared" si="9"/>
        <v>1.7042724541514568E-2</v>
      </c>
      <c r="E60" s="199">
        <f t="shared" si="9"/>
        <v>2.4689124838759569E-2</v>
      </c>
      <c r="F60" s="199">
        <f t="shared" si="9"/>
        <v>1.5800448630121991E-2</v>
      </c>
      <c r="G60" s="199">
        <f t="shared" si="9"/>
        <v>2.5257965700841243E-2</v>
      </c>
      <c r="H60" s="199">
        <f t="shared" si="9"/>
        <v>3.1373663205448626E-2</v>
      </c>
      <c r="I60" s="199">
        <f t="shared" si="9"/>
        <v>1.7371199254653701E-2</v>
      </c>
      <c r="J60" s="199">
        <f t="shared" si="9"/>
        <v>0</v>
      </c>
      <c r="K60" s="199">
        <f t="shared" si="9"/>
        <v>0</v>
      </c>
      <c r="L60" s="199">
        <f t="shared" si="9"/>
        <v>0</v>
      </c>
      <c r="M60" s="199">
        <f t="shared" si="9"/>
        <v>0</v>
      </c>
      <c r="N60" s="199">
        <f t="shared" si="9"/>
        <v>0</v>
      </c>
      <c r="O60" s="199">
        <f t="shared" si="9"/>
        <v>8.6510316252668504E-3</v>
      </c>
      <c r="P60" s="199">
        <f t="shared" si="9"/>
        <v>4.3628504391505464E-3</v>
      </c>
      <c r="Q60" s="199">
        <f t="shared" si="9"/>
        <v>2.3737903011759192E-2</v>
      </c>
    </row>
    <row r="61" spans="1:17" x14ac:dyDescent="0.25">
      <c r="A61" s="142" t="s">
        <v>317</v>
      </c>
      <c r="B61" s="199">
        <f t="shared" ref="B61:Q61" si="10">IF(B$34=0,0,B$34/B$5)</f>
        <v>2.6919006721018095E-2</v>
      </c>
      <c r="C61" s="199">
        <f t="shared" si="10"/>
        <v>2.576818959121065E-2</v>
      </c>
      <c r="D61" s="199">
        <f t="shared" si="10"/>
        <v>2.6038915672292304E-2</v>
      </c>
      <c r="E61" s="199">
        <f t="shared" si="10"/>
        <v>2.6173174741811082E-2</v>
      </c>
      <c r="F61" s="199">
        <f t="shared" si="10"/>
        <v>2.6019338118287862E-2</v>
      </c>
      <c r="G61" s="199">
        <f t="shared" si="10"/>
        <v>2.6187557717809354E-2</v>
      </c>
      <c r="H61" s="199">
        <f t="shared" si="10"/>
        <v>2.6289095333417296E-2</v>
      </c>
      <c r="I61" s="199">
        <f t="shared" si="10"/>
        <v>2.6070114685635994E-2</v>
      </c>
      <c r="J61" s="199">
        <f t="shared" si="10"/>
        <v>2.5787344395093694E-2</v>
      </c>
      <c r="K61" s="199">
        <f t="shared" si="10"/>
        <v>2.5725305455012046E-2</v>
      </c>
      <c r="L61" s="199">
        <f t="shared" si="10"/>
        <v>2.5744928835060389E-2</v>
      </c>
      <c r="M61" s="199">
        <f t="shared" si="10"/>
        <v>2.5735167095475828E-2</v>
      </c>
      <c r="N61" s="199">
        <f t="shared" si="10"/>
        <v>2.5745694979095762E-2</v>
      </c>
      <c r="O61" s="199">
        <f t="shared" si="10"/>
        <v>2.6044459357112793E-2</v>
      </c>
      <c r="P61" s="199">
        <f t="shared" si="10"/>
        <v>2.5903487387912812E-2</v>
      </c>
      <c r="Q61" s="199">
        <f t="shared" si="10"/>
        <v>2.6164917628559953E-2</v>
      </c>
    </row>
    <row r="62" spans="1:17" x14ac:dyDescent="0.25">
      <c r="A62" s="142" t="s">
        <v>316</v>
      </c>
      <c r="B62" s="199">
        <f t="shared" ref="B62:Q62" si="11">IF(B$45=0,0,B$45/B$5)</f>
        <v>1.5322157177971077E-3</v>
      </c>
      <c r="C62" s="199">
        <f t="shared" si="11"/>
        <v>7.0083674219002315E-3</v>
      </c>
      <c r="D62" s="199">
        <f t="shared" si="11"/>
        <v>6.1745543173539492E-3</v>
      </c>
      <c r="E62" s="199">
        <f t="shared" si="11"/>
        <v>5.7749842081862993E-3</v>
      </c>
      <c r="F62" s="199">
        <f t="shared" si="11"/>
        <v>6.2363329807446511E-3</v>
      </c>
      <c r="G62" s="199">
        <f t="shared" si="11"/>
        <v>5.7395433191386111E-3</v>
      </c>
      <c r="H62" s="199">
        <f t="shared" si="11"/>
        <v>5.4269530751479226E-3</v>
      </c>
      <c r="I62" s="199">
        <f t="shared" si="11"/>
        <v>6.148268041590574E-3</v>
      </c>
      <c r="J62" s="199">
        <f t="shared" si="11"/>
        <v>7.0190885570256805E-3</v>
      </c>
      <c r="K62" s="199">
        <f t="shared" si="11"/>
        <v>7.2282259054462046E-3</v>
      </c>
      <c r="L62" s="199">
        <f t="shared" si="11"/>
        <v>7.0793615613650319E-3</v>
      </c>
      <c r="M62" s="199">
        <f t="shared" si="11"/>
        <v>7.1520547089831124E-3</v>
      </c>
      <c r="N62" s="199">
        <f t="shared" si="11"/>
        <v>7.0899112612117302E-3</v>
      </c>
      <c r="O62" s="199">
        <f t="shared" si="11"/>
        <v>5.8874913650366302E-3</v>
      </c>
      <c r="P62" s="199">
        <f t="shared" si="11"/>
        <v>6.4448995372278287E-3</v>
      </c>
      <c r="Q62" s="199">
        <f t="shared" si="11"/>
        <v>5.8430068442288461E-3</v>
      </c>
    </row>
    <row r="63" spans="1:17" x14ac:dyDescent="0.25">
      <c r="A63" s="142" t="s">
        <v>315</v>
      </c>
      <c r="B63" s="199">
        <f t="shared" ref="B63:Q63" si="12">IF(B$46=0,0,B$46/B$5)</f>
        <v>0</v>
      </c>
      <c r="C63" s="199">
        <f t="shared" si="12"/>
        <v>0</v>
      </c>
      <c r="D63" s="199">
        <f t="shared" si="12"/>
        <v>0</v>
      </c>
      <c r="E63" s="199">
        <f t="shared" si="12"/>
        <v>0</v>
      </c>
      <c r="F63" s="199">
        <f t="shared" si="12"/>
        <v>0</v>
      </c>
      <c r="G63" s="199">
        <f t="shared" si="12"/>
        <v>0</v>
      </c>
      <c r="H63" s="199">
        <f t="shared" si="12"/>
        <v>0</v>
      </c>
      <c r="I63" s="199">
        <f t="shared" si="12"/>
        <v>0</v>
      </c>
      <c r="J63" s="199">
        <f t="shared" si="12"/>
        <v>0</v>
      </c>
      <c r="K63" s="199">
        <f t="shared" si="12"/>
        <v>0</v>
      </c>
      <c r="L63" s="199">
        <f t="shared" si="12"/>
        <v>0</v>
      </c>
      <c r="M63" s="199">
        <f t="shared" si="12"/>
        <v>0</v>
      </c>
      <c r="N63" s="199">
        <f t="shared" si="12"/>
        <v>0</v>
      </c>
      <c r="O63" s="199">
        <f t="shared" si="12"/>
        <v>0</v>
      </c>
      <c r="P63" s="199">
        <f t="shared" si="12"/>
        <v>0</v>
      </c>
      <c r="Q63" s="199">
        <f t="shared" si="12"/>
        <v>0</v>
      </c>
    </row>
    <row r="64" spans="1:17" x14ac:dyDescent="0.25">
      <c r="A64" s="72" t="s">
        <v>311</v>
      </c>
      <c r="B64" s="276">
        <f t="shared" ref="B64:Q64" si="13">IF(B$47=0,0,B$47/B$5)</f>
        <v>2.5104919763998475E-2</v>
      </c>
      <c r="C64" s="276">
        <f t="shared" si="13"/>
        <v>0.11483011155660547</v>
      </c>
      <c r="D64" s="276">
        <f t="shared" si="13"/>
        <v>0.10116832043629223</v>
      </c>
      <c r="E64" s="276">
        <f t="shared" si="13"/>
        <v>9.4621477577136626E-2</v>
      </c>
      <c r="F64" s="276">
        <f t="shared" si="13"/>
        <v>0.10218054630601535</v>
      </c>
      <c r="G64" s="276">
        <f t="shared" si="13"/>
        <v>9.4040788666578945E-2</v>
      </c>
      <c r="H64" s="276">
        <f t="shared" si="13"/>
        <v>8.8919086217476309E-2</v>
      </c>
      <c r="I64" s="276">
        <f t="shared" si="13"/>
        <v>0.10073762726674126</v>
      </c>
      <c r="J64" s="276">
        <f t="shared" si="13"/>
        <v>0.1150057743134726</v>
      </c>
      <c r="K64" s="276">
        <f t="shared" si="13"/>
        <v>0.11843243042381534</v>
      </c>
      <c r="L64" s="276">
        <f t="shared" si="13"/>
        <v>0.1159933303868759</v>
      </c>
      <c r="M64" s="276">
        <f t="shared" si="13"/>
        <v>0.11718438698363774</v>
      </c>
      <c r="N64" s="276">
        <f t="shared" si="13"/>
        <v>0.11616618422534612</v>
      </c>
      <c r="O64" s="276">
        <f t="shared" si="13"/>
        <v>9.6464875417790488E-2</v>
      </c>
      <c r="P64" s="276">
        <f t="shared" si="13"/>
        <v>0.1055978501524291</v>
      </c>
      <c r="Q64" s="276">
        <f t="shared" si="13"/>
        <v>9.5736009167008945E-2</v>
      </c>
    </row>
    <row r="66" spans="1:17" ht="12.75" x14ac:dyDescent="0.25">
      <c r="A66" s="98" t="s">
        <v>128</v>
      </c>
      <c r="B66" s="197"/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197"/>
      <c r="O66" s="197"/>
      <c r="P66" s="197"/>
      <c r="Q66" s="197"/>
    </row>
    <row r="68" spans="1:17" x14ac:dyDescent="0.25">
      <c r="A68" s="78" t="s">
        <v>4</v>
      </c>
      <c r="B68" s="253">
        <f>IF(B$5=0,0,B$5/WWP_fec!B$5)</f>
        <v>0.33920563119514657</v>
      </c>
      <c r="C68" s="253">
        <f>IF(C$5=0,0,C$5/WWP_fec!C$5)</f>
        <v>0.35920566056542969</v>
      </c>
      <c r="D68" s="253">
        <f>IF(D$5=0,0,D$5/WWP_fec!D$5)</f>
        <v>0.35457584642116335</v>
      </c>
      <c r="E68" s="253">
        <f>IF(E$5=0,0,E$5/WWP_fec!E$5)</f>
        <v>0.35266006038884906</v>
      </c>
      <c r="F68" s="253">
        <f>IF(F$5=0,0,F$5/WWP_fec!F$5)</f>
        <v>0.35481460650705238</v>
      </c>
      <c r="G68" s="253">
        <f>IF(G$5=0,0,G$5/WWP_fec!G$5)</f>
        <v>0.35239805838022986</v>
      </c>
      <c r="H68" s="253">
        <f>IF(H$5=0,0,H$5/WWP_fec!H$5)</f>
        <v>0.35337177789263707</v>
      </c>
      <c r="I68" s="253">
        <f>IF(I$5=0,0,I$5/WWP_fec!I$5)</f>
        <v>0.35911301883559971</v>
      </c>
      <c r="J68" s="253">
        <f>IF(J$5=0,0,J$5/WWP_fec!J$5)</f>
        <v>0.36379756175437816</v>
      </c>
      <c r="K68" s="253">
        <f>IF(K$5=0,0,K$5/WWP_fec!K$5)</f>
        <v>0.36453987388800374</v>
      </c>
      <c r="L68" s="253">
        <f>IF(L$5=0,0,L$5/WWP_fec!L$5)</f>
        <v>0.36422635366780953</v>
      </c>
      <c r="M68" s="253">
        <f>IF(M$5=0,0,M$5/WWP_fec!M$5)</f>
        <v>0.36473968979696447</v>
      </c>
      <c r="N68" s="253">
        <f>IF(N$5=0,0,N$5/WWP_fec!N$5)</f>
        <v>0.36423049916089723</v>
      </c>
      <c r="O68" s="253">
        <f>IF(O$5=0,0,O$5/WWP_fec!O$5)</f>
        <v>0.3593190611875976</v>
      </c>
      <c r="P68" s="253">
        <f>IF(P$5=0,0,P$5/WWP_fec!P$5)</f>
        <v>0.37125284869825964</v>
      </c>
      <c r="Q68" s="253">
        <f>IF(Q$5=0,0,Q$5/WWP_fec!Q$5)</f>
        <v>0.38672090861295161</v>
      </c>
    </row>
    <row r="69" spans="1:17" x14ac:dyDescent="0.25">
      <c r="A69" s="132" t="s">
        <v>83</v>
      </c>
      <c r="B69" s="282">
        <f>IF(B$6=0,0,B$6/WWP_fec!B$6)</f>
        <v>0.42106954025223203</v>
      </c>
      <c r="C69" s="282">
        <f>IF(C$6=0,0,C$6/WWP_fec!C$6)</f>
        <v>0.42544115301580604</v>
      </c>
      <c r="D69" s="282">
        <f>IF(D$6=0,0,D$6/WWP_fec!D$6)</f>
        <v>0.42544115301580598</v>
      </c>
      <c r="E69" s="282">
        <f>IF(E$6=0,0,E$6/WWP_fec!E$6)</f>
        <v>0.42544115301580604</v>
      </c>
      <c r="F69" s="282">
        <f>IF(F$6=0,0,F$6/WWP_fec!F$6)</f>
        <v>0.4254411530158061</v>
      </c>
      <c r="G69" s="282">
        <f>IF(G$6=0,0,G$6/WWP_fec!G$6)</f>
        <v>0.42544115301580598</v>
      </c>
      <c r="H69" s="282">
        <f>IF(H$6=0,0,H$6/WWP_fec!H$6)</f>
        <v>0.42830444923193778</v>
      </c>
      <c r="I69" s="282">
        <f>IF(I$6=0,0,I$6/WWP_fec!I$6)</f>
        <v>0.43153891838134684</v>
      </c>
      <c r="J69" s="282">
        <f>IF(J$6=0,0,J$6/WWP_fec!J$6)</f>
        <v>0.43153891838134684</v>
      </c>
      <c r="K69" s="282">
        <f>IF(K$6=0,0,K$6/WWP_fec!K$6)</f>
        <v>0.43153891838134667</v>
      </c>
      <c r="L69" s="282">
        <f>IF(L$6=0,0,L$6/WWP_fec!L$6)</f>
        <v>0.43153891838134684</v>
      </c>
      <c r="M69" s="282">
        <f>IF(M$6=0,0,M$6/WWP_fec!M$6)</f>
        <v>0.43153891838134684</v>
      </c>
      <c r="N69" s="282">
        <f>IF(N$6=0,0,N$6/WWP_fec!N$6)</f>
        <v>0.43153891838134689</v>
      </c>
      <c r="O69" s="282">
        <f>IF(O$6=0,0,O$6/WWP_fec!O$6)</f>
        <v>0.43153891838134684</v>
      </c>
      <c r="P69" s="282">
        <f>IF(P$6=0,0,P$6/WWP_fec!P$6)</f>
        <v>0.44345540200712685</v>
      </c>
      <c r="Q69" s="282">
        <f>IF(Q$6=0,0,Q$6/WWP_fec!Q$6)</f>
        <v>0.46456061164364243</v>
      </c>
    </row>
    <row r="70" spans="1:17" x14ac:dyDescent="0.25">
      <c r="A70" s="76" t="s">
        <v>82</v>
      </c>
      <c r="B70" s="281">
        <f>IF(B$7=0,0,B$7/WWP_fec!B$7)</f>
        <v>0.1052057050618689</v>
      </c>
      <c r="C70" s="281">
        <f>IF(C$7=0,0,C$7/WWP_fec!C$7)</f>
        <v>0.10629796788091245</v>
      </c>
      <c r="D70" s="281">
        <f>IF(D$7=0,0,D$7/WWP_fec!D$7)</f>
        <v>0.10629796788091243</v>
      </c>
      <c r="E70" s="281">
        <f>IF(E$7=0,0,E$7/WWP_fec!E$7)</f>
        <v>0.10629796788091243</v>
      </c>
      <c r="F70" s="281">
        <f>IF(F$7=0,0,F$7/WWP_fec!F$7)</f>
        <v>0.10629796788091246</v>
      </c>
      <c r="G70" s="281">
        <f>IF(G$7=0,0,G$7/WWP_fec!G$7)</f>
        <v>0.10629796788091243</v>
      </c>
      <c r="H70" s="281">
        <f>IF(H$7=0,0,H$7/WWP_fec!H$7)</f>
        <v>0.10701337250751802</v>
      </c>
      <c r="I70" s="281">
        <f>IF(I$7=0,0,I$7/WWP_fec!I$7)</f>
        <v>0.10782151599650228</v>
      </c>
      <c r="J70" s="281">
        <f>IF(J$7=0,0,J$7/WWP_fec!J$7)</f>
        <v>0.10782151599650229</v>
      </c>
      <c r="K70" s="281">
        <f>IF(K$7=0,0,K$7/WWP_fec!K$7)</f>
        <v>0.10782151599650226</v>
      </c>
      <c r="L70" s="281">
        <f>IF(L$7=0,0,L$7/WWP_fec!L$7)</f>
        <v>0.10782151599650226</v>
      </c>
      <c r="M70" s="281">
        <f>IF(M$7=0,0,M$7/WWP_fec!M$7)</f>
        <v>0.10782151599650226</v>
      </c>
      <c r="N70" s="281">
        <f>IF(N$7=0,0,N$7/WWP_fec!N$7)</f>
        <v>0.10782151599650225</v>
      </c>
      <c r="O70" s="281">
        <f>IF(O$7=0,0,O$7/WWP_fec!O$7)</f>
        <v>0.10782151599650226</v>
      </c>
      <c r="P70" s="281">
        <f>IF(P$7=0,0,P$7/WWP_fec!P$7)</f>
        <v>0.11079889132732629</v>
      </c>
      <c r="Q70" s="281">
        <f>IF(Q$7=0,0,Q$7/WWP_fec!Q$7)</f>
        <v>0.11607210215838781</v>
      </c>
    </row>
    <row r="71" spans="1:17" x14ac:dyDescent="0.25">
      <c r="A71" s="76" t="s">
        <v>81</v>
      </c>
      <c r="B71" s="281">
        <f>IF(B$8=0,0,B$8/WWP_fec!B$8)</f>
        <v>0.5742589897680298</v>
      </c>
      <c r="C71" s="281">
        <f>IF(C$8=0,0,C$8/WWP_fec!C$8)</f>
        <v>0.58022104042541789</v>
      </c>
      <c r="D71" s="281">
        <f>IF(D$8=0,0,D$8/WWP_fec!D$8)</f>
        <v>0.58022104042541789</v>
      </c>
      <c r="E71" s="281">
        <f>IF(E$8=0,0,E$8/WWP_fec!E$8)</f>
        <v>0.580221040425418</v>
      </c>
      <c r="F71" s="281">
        <f>IF(F$8=0,0,F$8/WWP_fec!F$8)</f>
        <v>0.580221040425418</v>
      </c>
      <c r="G71" s="281">
        <f>IF(G$8=0,0,G$8/WWP_fec!G$8)</f>
        <v>0.58022104042541789</v>
      </c>
      <c r="H71" s="281">
        <f>IF(H$8=0,0,H$8/WWP_fec!H$8)</f>
        <v>0.58412603339046953</v>
      </c>
      <c r="I71" s="281">
        <f>IF(I$8=0,0,I$8/WWP_fec!I$8)</f>
        <v>0.58853723583713147</v>
      </c>
      <c r="J71" s="281">
        <f>IF(J$8=0,0,J$8/WWP_fec!J$8)</f>
        <v>0.58853723583713158</v>
      </c>
      <c r="K71" s="281">
        <f>IF(K$8=0,0,K$8/WWP_fec!K$8)</f>
        <v>0.58853723583713158</v>
      </c>
      <c r="L71" s="281">
        <f>IF(L$8=0,0,L$8/WWP_fec!L$8)</f>
        <v>0.58853723583713147</v>
      </c>
      <c r="M71" s="281">
        <f>IF(M$8=0,0,M$8/WWP_fec!M$8)</f>
        <v>0.58853723583713136</v>
      </c>
      <c r="N71" s="281">
        <f>IF(N$8=0,0,N$8/WWP_fec!N$8)</f>
        <v>0.58853723583713158</v>
      </c>
      <c r="O71" s="281">
        <f>IF(O$8=0,0,O$8/WWP_fec!O$8)</f>
        <v>0.58853723583713147</v>
      </c>
      <c r="P71" s="281">
        <f>IF(P$8=0,0,P$8/WWP_fec!P$8)</f>
        <v>0.60478905933504712</v>
      </c>
      <c r="Q71" s="281">
        <f>IF(Q$8=0,0,Q$8/WWP_fec!Q$8)</f>
        <v>0.63357256231046477</v>
      </c>
    </row>
    <row r="72" spans="1:17" x14ac:dyDescent="0.25">
      <c r="A72" s="76" t="s">
        <v>80</v>
      </c>
      <c r="B72" s="281">
        <f>IF(B$9=0,0,B$9/WWP_fec!B$9)</f>
        <v>0.40830811467800793</v>
      </c>
      <c r="C72" s="281">
        <f>IF(C$9=0,0,C$9/WWP_fec!C$9)</f>
        <v>0.4125472362362379</v>
      </c>
      <c r="D72" s="281">
        <f>IF(D$9=0,0,D$9/WWP_fec!D$9)</f>
        <v>0.41254723623623796</v>
      </c>
      <c r="E72" s="281">
        <f>IF(E$9=0,0,E$9/WWP_fec!E$9)</f>
        <v>0.41254723623623785</v>
      </c>
      <c r="F72" s="281">
        <f>IF(F$9=0,0,F$9/WWP_fec!F$9)</f>
        <v>0.41254723623623796</v>
      </c>
      <c r="G72" s="281">
        <f>IF(G$9=0,0,G$9/WWP_fec!G$9)</f>
        <v>0.4125472362362379</v>
      </c>
      <c r="H72" s="281">
        <f>IF(H$9=0,0,H$9/WWP_fec!H$9)</f>
        <v>0.4153237540510224</v>
      </c>
      <c r="I72" s="281">
        <f>IF(I$9=0,0,I$9/WWP_fec!I$9)</f>
        <v>0.41846019559839309</v>
      </c>
      <c r="J72" s="281">
        <f>IF(J$9=0,0,J$9/WWP_fec!J$9)</f>
        <v>0.41846019559839304</v>
      </c>
      <c r="K72" s="281">
        <f>IF(K$9=0,0,K$9/WWP_fec!K$9)</f>
        <v>0.41846019559839304</v>
      </c>
      <c r="L72" s="281">
        <f>IF(L$9=0,0,L$9/WWP_fec!L$9)</f>
        <v>0.41846019559839309</v>
      </c>
      <c r="M72" s="281">
        <f>IF(M$9=0,0,M$9/WWP_fec!M$9)</f>
        <v>0.41846019559839298</v>
      </c>
      <c r="N72" s="281">
        <f>IF(N$9=0,0,N$9/WWP_fec!N$9)</f>
        <v>0.41846019559839304</v>
      </c>
      <c r="O72" s="281">
        <f>IF(O$9=0,0,O$9/WWP_fec!O$9)</f>
        <v>0.41846019559839315</v>
      </c>
      <c r="P72" s="281">
        <f>IF(P$9=0,0,P$9/WWP_fec!P$9)</f>
        <v>0.4300155243450865</v>
      </c>
      <c r="Q72" s="281">
        <f>IF(Q$9=0,0,Q$9/WWP_fec!Q$9)</f>
        <v>0.45048109483353299</v>
      </c>
    </row>
    <row r="73" spans="1:17" x14ac:dyDescent="0.25">
      <c r="A73" s="129" t="s">
        <v>79</v>
      </c>
      <c r="B73" s="280">
        <f>IF(B$10=0,0,B$10/WWP_fec!B$10)</f>
        <v>0.68626450153998553</v>
      </c>
      <c r="C73" s="280">
        <f>IF(C$10=0,0,C$10/WWP_fec!C$10)</f>
        <v>0.71592507067994837</v>
      </c>
      <c r="D73" s="280">
        <f>IF(D$10=0,0,D$10/WWP_fec!D$10)</f>
        <v>0.6933894117206717</v>
      </c>
      <c r="E73" s="280">
        <f>IF(E$10=0,0,E$10/WWP_fec!E$10)</f>
        <v>0.69338941172067148</v>
      </c>
      <c r="F73" s="280">
        <f>IF(F$10=0,0,F$10/WWP_fec!F$10)</f>
        <v>0.69338941172067159</v>
      </c>
      <c r="G73" s="280">
        <f>IF(G$10=0,0,G$10/WWP_fec!G$10)</f>
        <v>0.69338941172067159</v>
      </c>
      <c r="H73" s="280">
        <f>IF(H$10=0,0,H$10/WWP_fec!H$10)</f>
        <v>0.69805604837491142</v>
      </c>
      <c r="I73" s="280">
        <f>IF(I$10=0,0,I$10/WWP_fec!I$10)</f>
        <v>0.69232437359306631</v>
      </c>
      <c r="J73" s="280">
        <f>IF(J$10=0,0,J$10/WWP_fec!J$10)</f>
        <v>0.70553381512171631</v>
      </c>
      <c r="K73" s="280">
        <f>IF(K$10=0,0,K$10/WWP_fec!K$10)</f>
        <v>0.71909510013270206</v>
      </c>
      <c r="L73" s="280">
        <f>IF(L$10=0,0,L$10/WWP_fec!L$10)</f>
        <v>0.72462010032921187</v>
      </c>
      <c r="M73" s="280">
        <f>IF(M$10=0,0,M$10/WWP_fec!M$10)</f>
        <v>0.72886928343377522</v>
      </c>
      <c r="N73" s="280">
        <f>IF(N$10=0,0,N$10/WWP_fec!N$10)</f>
        <v>0.72291035554005201</v>
      </c>
      <c r="O73" s="280">
        <f>IF(O$10=0,0,O$10/WWP_fec!O$10)</f>
        <v>0.69568208213664884</v>
      </c>
      <c r="P73" s="280">
        <f>IF(P$10=0,0,P$10/WWP_fec!P$10)</f>
        <v>0.72274926424583996</v>
      </c>
      <c r="Q73" s="280">
        <f>IF(Q$10=0,0,Q$10/WWP_fec!Q$10)</f>
        <v>0.75630307363801619</v>
      </c>
    </row>
    <row r="74" spans="1:17" x14ac:dyDescent="0.25">
      <c r="A74" s="127" t="s">
        <v>314</v>
      </c>
      <c r="B74" s="305">
        <f>IF(B$15=0,0,B$15/WWP_fec!B$15)</f>
        <v>0.32224469640859826</v>
      </c>
      <c r="C74" s="305">
        <f>IF(C$15=0,0,C$15/WWP_fec!C$15)</f>
        <v>0.32665610034186854</v>
      </c>
      <c r="D74" s="305">
        <f>IF(D$15=0,0,D$15/WWP_fec!D$15)</f>
        <v>0.32583350296035657</v>
      </c>
      <c r="E74" s="305">
        <f>IF(E$15=0,0,E$15/WWP_fec!E$15)</f>
        <v>0.3257439634187429</v>
      </c>
      <c r="F74" s="305">
        <f>IF(F$15=0,0,F$15/WWP_fec!F$15)</f>
        <v>0.32580776354278385</v>
      </c>
      <c r="G74" s="305">
        <f>IF(G$15=0,0,G$15/WWP_fec!G$15)</f>
        <v>0.32568083168678552</v>
      </c>
      <c r="H74" s="305">
        <f>IF(H$15=0,0,H$15/WWP_fec!H$15)</f>
        <v>0.32784698710626753</v>
      </c>
      <c r="I74" s="305">
        <f>IF(I$15=0,0,I$15/WWP_fec!I$15)</f>
        <v>0.33039828586084541</v>
      </c>
      <c r="J74" s="305">
        <f>IF(J$15=0,0,J$15/WWP_fec!J$15)</f>
        <v>0.33107782877895908</v>
      </c>
      <c r="K74" s="305">
        <f>IF(K$15=0,0,K$15/WWP_fec!K$15)</f>
        <v>0.33095524878696453</v>
      </c>
      <c r="L74" s="305">
        <f>IF(L$15=0,0,L$15/WWP_fec!L$15)</f>
        <v>0.33092284985981191</v>
      </c>
      <c r="M74" s="305">
        <f>IF(M$15=0,0,M$15/WWP_fec!M$15)</f>
        <v>0.33126359513078857</v>
      </c>
      <c r="N74" s="305">
        <f>IF(N$15=0,0,N$15/WWP_fec!N$15)</f>
        <v>0.33093646435857105</v>
      </c>
      <c r="O74" s="305">
        <f>IF(O$15=0,0,O$15/WWP_fec!O$15)</f>
        <v>0.33026252496885627</v>
      </c>
      <c r="P74" s="305">
        <f>IF(P$15=0,0,P$15/WWP_fec!P$15)</f>
        <v>0.33938428282207539</v>
      </c>
      <c r="Q74" s="305">
        <f>IF(Q$15=0,0,Q$15/WWP_fec!Q$15)</f>
        <v>0.35709249219258643</v>
      </c>
    </row>
    <row r="75" spans="1:17" x14ac:dyDescent="0.25">
      <c r="A75" s="127" t="s">
        <v>313</v>
      </c>
      <c r="B75" s="305">
        <f>IF(B$26=0,0,B$26/WWP_fec!B$26)</f>
        <v>0.39010854464545025</v>
      </c>
      <c r="C75" s="305">
        <f>IF(C$26=0,0,C$26/WWP_fec!C$26)</f>
        <v>0.39415871529405555</v>
      </c>
      <c r="D75" s="305">
        <f>IF(D$26=0,0,D$26/WWP_fec!D$26)</f>
        <v>0.39415871529405555</v>
      </c>
      <c r="E75" s="305">
        <f>IF(E$26=0,0,E$26/WWP_fec!E$26)</f>
        <v>0.39415871529405561</v>
      </c>
      <c r="F75" s="305">
        <f>IF(F$26=0,0,F$26/WWP_fec!F$26)</f>
        <v>0.39415871529405561</v>
      </c>
      <c r="G75" s="305">
        <f>IF(G$26=0,0,G$26/WWP_fec!G$26)</f>
        <v>0.39415871529405561</v>
      </c>
      <c r="H75" s="305">
        <f>IF(H$26=0,0,H$26/WWP_fec!H$26)</f>
        <v>0.39681147502370701</v>
      </c>
      <c r="I75" s="305">
        <f>IF(I$26=0,0,I$26/WWP_fec!I$26)</f>
        <v>0.39980811555918894</v>
      </c>
      <c r="J75" s="305">
        <f>IF(J$26=0,0,J$26/WWP_fec!J$26)</f>
        <v>0.39980811555918894</v>
      </c>
      <c r="K75" s="305">
        <f>IF(K$26=0,0,K$26/WWP_fec!K$26)</f>
        <v>0.39980811555918894</v>
      </c>
      <c r="L75" s="305">
        <f>IF(L$26=0,0,L$26/WWP_fec!L$26)</f>
        <v>0.39980811555918888</v>
      </c>
      <c r="M75" s="305">
        <f>IF(M$26=0,0,M$26/WWP_fec!M$26)</f>
        <v>0.39980811555918894</v>
      </c>
      <c r="N75" s="305">
        <f>IF(N$26=0,0,N$26/WWP_fec!N$26)</f>
        <v>0.39980811555918888</v>
      </c>
      <c r="O75" s="305">
        <f>IF(O$26=0,0,O$26/WWP_fec!O$26)</f>
        <v>0.39980811555918894</v>
      </c>
      <c r="P75" s="305">
        <f>IF(P$26=0,0,P$26/WWP_fec!P$26)</f>
        <v>0.41084838715366162</v>
      </c>
      <c r="Q75" s="305">
        <f>IF(Q$26=0,0,Q$26/WWP_fec!Q$26)</f>
        <v>0.43040174314043345</v>
      </c>
    </row>
    <row r="76" spans="1:17" x14ac:dyDescent="0.25">
      <c r="A76" s="127" t="s">
        <v>312</v>
      </c>
      <c r="B76" s="305">
        <f>IF(B$27=0,0,B$27/WWP_fec!B$27)</f>
        <v>0.22535308220238381</v>
      </c>
      <c r="C76" s="305">
        <f>IF(C$27=0,0,C$27/WWP_fec!C$27)</f>
        <v>0.23320061383245541</v>
      </c>
      <c r="D76" s="305">
        <f>IF(D$27=0,0,D$27/WWP_fec!D$27)</f>
        <v>0.24142049693748718</v>
      </c>
      <c r="E76" s="305">
        <f>IF(E$27=0,0,E$27/WWP_fec!E$27)</f>
        <v>0.24205341271864303</v>
      </c>
      <c r="F76" s="305">
        <f>IF(F$27=0,0,F$27/WWP_fec!F$27)</f>
        <v>0.24088630276698117</v>
      </c>
      <c r="G76" s="305">
        <f>IF(G$27=0,0,G$27/WWP_fec!G$27)</f>
        <v>0.24148324378999747</v>
      </c>
      <c r="H76" s="305">
        <f>IF(H$27=0,0,H$27/WWP_fec!H$27)</f>
        <v>0.2442104830588897</v>
      </c>
      <c r="I76" s="305">
        <f>IF(I$27=0,0,I$27/WWP_fec!I$27)</f>
        <v>0.2433361793407168</v>
      </c>
      <c r="J76" s="305">
        <f>IF(J$27=0,0,J$27/WWP_fec!J$27)</f>
        <v>0.23639701146141281</v>
      </c>
      <c r="K76" s="305">
        <f>IF(K$27=0,0,K$27/WWP_fec!K$27)</f>
        <v>0.23694348625633277</v>
      </c>
      <c r="L76" s="305">
        <f>IF(L$27=0,0,L$27/WWP_fec!L$27)</f>
        <v>0.23649917278104174</v>
      </c>
      <c r="M76" s="305">
        <f>IF(M$27=0,0,M$27/WWP_fec!M$27)</f>
        <v>0.23691765883017951</v>
      </c>
      <c r="N76" s="305">
        <f>IF(N$27=0,0,N$27/WWP_fec!N$27)</f>
        <v>0.23653609625195263</v>
      </c>
      <c r="O76" s="305">
        <f>IF(O$27=0,0,O$27/WWP_fec!O$27)</f>
        <v>0.23988230592658125</v>
      </c>
      <c r="P76" s="305">
        <f>IF(P$27=0,0,P$27/WWP_fec!P$27)</f>
        <v>0.24444333950481517</v>
      </c>
      <c r="Q76" s="305">
        <f>IF(Q$27=0,0,Q$27/WWP_fec!Q$27)</f>
        <v>0.26834411101344691</v>
      </c>
    </row>
    <row r="77" spans="1:17" x14ac:dyDescent="0.25">
      <c r="A77" s="72" t="s">
        <v>311</v>
      </c>
      <c r="B77" s="304">
        <f>IF(B$47=0,0,B$47/WWP_fec!B$47)</f>
        <v>0.45512663541969195</v>
      </c>
      <c r="C77" s="304">
        <f>IF(C$47=0,0,C$47/WWP_fec!C$47)</f>
        <v>0.45985183450973155</v>
      </c>
      <c r="D77" s="304">
        <f>IF(D$47=0,0,D$47/WWP_fec!D$47)</f>
        <v>0.45985183450973149</v>
      </c>
      <c r="E77" s="304">
        <f>IF(E$47=0,0,E$47/WWP_fec!E$47)</f>
        <v>0.45985183450973149</v>
      </c>
      <c r="F77" s="304">
        <f>IF(F$47=0,0,F$47/WWP_fec!F$47)</f>
        <v>0.45985183450973138</v>
      </c>
      <c r="G77" s="304">
        <f>IF(G$47=0,0,G$47/WWP_fec!G$47)</f>
        <v>0.45985183450973149</v>
      </c>
      <c r="H77" s="304">
        <f>IF(H$47=0,0,H$47/WWP_fec!H$47)</f>
        <v>0.46294672086099159</v>
      </c>
      <c r="I77" s="304">
        <f>IF(I$47=0,0,I$47/WWP_fec!I$47)</f>
        <v>0.46644280148572048</v>
      </c>
      <c r="J77" s="304">
        <f>IF(J$47=0,0,J$47/WWP_fec!J$47)</f>
        <v>0.46644280148572048</v>
      </c>
      <c r="K77" s="304">
        <f>IF(K$47=0,0,K$47/WWP_fec!K$47)</f>
        <v>0.46644280148572048</v>
      </c>
      <c r="L77" s="304">
        <f>IF(L$47=0,0,L$47/WWP_fec!L$47)</f>
        <v>0.46644280148572043</v>
      </c>
      <c r="M77" s="304">
        <f>IF(M$47=0,0,M$47/WWP_fec!M$47)</f>
        <v>0.46644280148572048</v>
      </c>
      <c r="N77" s="304">
        <f>IF(N$47=0,0,N$47/WWP_fec!N$47)</f>
        <v>0.46644280148572043</v>
      </c>
      <c r="O77" s="304">
        <f>IF(O$47=0,0,O$47/WWP_fec!O$47)</f>
        <v>0.46644280148572032</v>
      </c>
      <c r="P77" s="304">
        <f>IF(P$47=0,0,P$47/WWP_fec!P$47)</f>
        <v>0.47932311834593866</v>
      </c>
      <c r="Q77" s="304">
        <f>IF(Q$47=0,0,Q$47/WWP_fec!Q$47)</f>
        <v>0.50213536699717232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tabColor theme="6" tint="0.59999389629810485"/>
    <pageSetUpPr fitToPage="1"/>
  </sheetPr>
  <dimension ref="A1:Q7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4</v>
      </c>
      <c r="B5" s="96">
        <v>80.863646642771556</v>
      </c>
      <c r="C5" s="96">
        <v>81.23407964701201</v>
      </c>
      <c r="D5" s="96">
        <v>140.44564635044404</v>
      </c>
      <c r="E5" s="96">
        <v>134.27508947335201</v>
      </c>
      <c r="F5" s="96">
        <v>127.93130935657202</v>
      </c>
      <c r="G5" s="96">
        <v>112.37363334668633</v>
      </c>
      <c r="H5" s="96">
        <v>121.959601321644</v>
      </c>
      <c r="I5" s="96">
        <v>110.36303952548401</v>
      </c>
      <c r="J5" s="96">
        <v>60.922858527035999</v>
      </c>
      <c r="K5" s="96">
        <v>59.458937040684006</v>
      </c>
      <c r="L5" s="96">
        <v>111.48645099689156</v>
      </c>
      <c r="M5" s="96">
        <v>56.846164231297649</v>
      </c>
      <c r="N5" s="96">
        <v>48.050848593413697</v>
      </c>
      <c r="O5" s="96">
        <v>29.652953090788184</v>
      </c>
      <c r="P5" s="96">
        <v>18.934611993830664</v>
      </c>
      <c r="Q5" s="96">
        <v>105.06043190922955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12.549781927658076</v>
      </c>
      <c r="C10" s="158">
        <v>3.033757959995917</v>
      </c>
      <c r="D10" s="158">
        <v>7.5746349503735431</v>
      </c>
      <c r="E10" s="158">
        <v>7.7239659453815355</v>
      </c>
      <c r="F10" s="158">
        <v>7.5607915913190302</v>
      </c>
      <c r="G10" s="158">
        <v>7.602507405452898</v>
      </c>
      <c r="H10" s="158">
        <v>7.6939886494793406</v>
      </c>
      <c r="I10" s="158">
        <v>9.5769087644625941</v>
      </c>
      <c r="J10" s="158">
        <v>6.5153023121679352</v>
      </c>
      <c r="K10" s="158">
        <v>3.8772378534917538</v>
      </c>
      <c r="L10" s="158">
        <v>3.2959177647303748</v>
      </c>
      <c r="M10" s="158">
        <v>2.341249894614549</v>
      </c>
      <c r="N10" s="158">
        <v>3.0949359976472608</v>
      </c>
      <c r="O10" s="158">
        <v>7.5027393717794766</v>
      </c>
      <c r="P10" s="158">
        <v>6.0816557642302644</v>
      </c>
      <c r="Q10" s="158">
        <v>6.5468440952560583</v>
      </c>
    </row>
    <row r="11" spans="1:17" x14ac:dyDescent="0.25">
      <c r="A11" s="92" t="s">
        <v>125</v>
      </c>
      <c r="B11" s="91">
        <v>12.549781927658076</v>
      </c>
      <c r="C11" s="91">
        <v>3.033757959995917</v>
      </c>
      <c r="D11" s="91">
        <v>7.5746349503735431</v>
      </c>
      <c r="E11" s="91">
        <v>7.7239659453815355</v>
      </c>
      <c r="F11" s="91">
        <v>7.5607915913190302</v>
      </c>
      <c r="G11" s="91">
        <v>7.602507405452898</v>
      </c>
      <c r="H11" s="91">
        <v>7.6939886494793406</v>
      </c>
      <c r="I11" s="91">
        <v>7.4624062457625939</v>
      </c>
      <c r="J11" s="91">
        <v>6.0540792036199456</v>
      </c>
      <c r="K11" s="91">
        <v>3.4578564265435934</v>
      </c>
      <c r="L11" s="91">
        <v>3.0158128071624848</v>
      </c>
      <c r="M11" s="91">
        <v>2.2603385508379383</v>
      </c>
      <c r="N11" s="91">
        <v>2.8954437937291502</v>
      </c>
      <c r="O11" s="91">
        <v>6.2685453839387186</v>
      </c>
      <c r="P11" s="91">
        <v>6.0816557642302644</v>
      </c>
      <c r="Q11" s="91">
        <v>6.4173221979301784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2.1145025187000002</v>
      </c>
      <c r="J12" s="91">
        <v>0.46122310854798959</v>
      </c>
      <c r="K12" s="91">
        <v>0.41938142694816027</v>
      </c>
      <c r="L12" s="91">
        <v>0.28010495756789011</v>
      </c>
      <c r="M12" s="91">
        <v>8.0911343776610578E-2</v>
      </c>
      <c r="N12" s="91">
        <v>0.19949220391811071</v>
      </c>
      <c r="O12" s="91">
        <v>1.2341939878407582</v>
      </c>
      <c r="P12" s="91">
        <v>0</v>
      </c>
      <c r="Q12" s="91">
        <v>0.12952189732587965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314</v>
      </c>
      <c r="B15" s="206">
        <v>2.4542645198903976</v>
      </c>
      <c r="C15" s="206">
        <v>73.11412190249473</v>
      </c>
      <c r="D15" s="206">
        <v>80.575425678790154</v>
      </c>
      <c r="E15" s="206">
        <v>52.382373773075393</v>
      </c>
      <c r="F15" s="206">
        <v>72.047891217563205</v>
      </c>
      <c r="G15" s="206">
        <v>30.890742444106635</v>
      </c>
      <c r="H15" s="206">
        <v>22.79277087747656</v>
      </c>
      <c r="I15" s="206">
        <v>48.807192415547227</v>
      </c>
      <c r="J15" s="206">
        <v>50.868853371624617</v>
      </c>
      <c r="K15" s="206">
        <v>51.936538062432028</v>
      </c>
      <c r="L15" s="206">
        <v>101.13590202407084</v>
      </c>
      <c r="M15" s="206">
        <v>50.939966690269408</v>
      </c>
      <c r="N15" s="206">
        <v>42.023380552288089</v>
      </c>
      <c r="O15" s="206">
        <v>2.5978004054007138</v>
      </c>
      <c r="P15" s="206">
        <v>2.9734713651982347</v>
      </c>
      <c r="Q15" s="206">
        <v>42.193398064004661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1.3370625344385314</v>
      </c>
      <c r="J16" s="87">
        <v>2.0998651340195127</v>
      </c>
      <c r="K16" s="87">
        <v>1.2304428368721503</v>
      </c>
      <c r="L16" s="87">
        <v>4.2733785107573077</v>
      </c>
      <c r="M16" s="87">
        <v>2.1776490802992612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26.763761363469349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18.143892007681352</v>
      </c>
      <c r="K19" s="87">
        <v>11.563187232273741</v>
      </c>
      <c r="L19" s="87">
        <v>9.0938454634357981</v>
      </c>
      <c r="M19" s="87">
        <v>21.644160999078917</v>
      </c>
      <c r="N19" s="87">
        <v>12.115438172059578</v>
      </c>
      <c r="O19" s="87">
        <v>0</v>
      </c>
      <c r="P19" s="87">
        <v>0</v>
      </c>
      <c r="Q19" s="87">
        <v>39.210056218488525</v>
      </c>
    </row>
    <row r="20" spans="1:17" x14ac:dyDescent="0.25">
      <c r="A20" s="88" t="s">
        <v>29</v>
      </c>
      <c r="B20" s="87">
        <v>2.4542645198903976</v>
      </c>
      <c r="C20" s="87">
        <v>46.350360539025374</v>
      </c>
      <c r="D20" s="87">
        <v>80.575425678790154</v>
      </c>
      <c r="E20" s="87">
        <v>52.382373773075393</v>
      </c>
      <c r="F20" s="87">
        <v>72.047891217563205</v>
      </c>
      <c r="G20" s="87">
        <v>30.890742444106635</v>
      </c>
      <c r="H20" s="87">
        <v>22.79277087747656</v>
      </c>
      <c r="I20" s="87">
        <v>47.470129881108697</v>
      </c>
      <c r="J20" s="87">
        <v>29.080423241464395</v>
      </c>
      <c r="K20" s="87">
        <v>37.559197821058689</v>
      </c>
      <c r="L20" s="87">
        <v>86.824284282297668</v>
      </c>
      <c r="M20" s="87">
        <v>26.040364978292526</v>
      </c>
      <c r="N20" s="87">
        <v>28.940795011670566</v>
      </c>
      <c r="O20" s="87">
        <v>2.5978004054007138</v>
      </c>
      <c r="P20" s="87">
        <v>2.9734713651982347</v>
      </c>
      <c r="Q20" s="87">
        <v>2.8946470203276711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1.5446729884593597</v>
      </c>
      <c r="K22" s="87">
        <v>1.5837101722274463</v>
      </c>
      <c r="L22" s="87">
        <v>0.94439376758006277</v>
      </c>
      <c r="M22" s="87">
        <v>1.0777916325987014</v>
      </c>
      <c r="N22" s="87">
        <v>0.96714736855794714</v>
      </c>
      <c r="O22" s="87">
        <v>0</v>
      </c>
      <c r="P22" s="87">
        <v>0</v>
      </c>
      <c r="Q22" s="87">
        <v>8.8694825188462181E-2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313</v>
      </c>
      <c r="B26" s="204">
        <v>0</v>
      </c>
      <c r="C26" s="204">
        <v>0</v>
      </c>
      <c r="D26" s="204">
        <v>0</v>
      </c>
      <c r="E26" s="204">
        <v>0</v>
      </c>
      <c r="F26" s="204">
        <v>0</v>
      </c>
      <c r="G26" s="204">
        <v>0</v>
      </c>
      <c r="H26" s="204">
        <v>0</v>
      </c>
      <c r="I26" s="204">
        <v>0</v>
      </c>
      <c r="J26" s="204">
        <v>0</v>
      </c>
      <c r="K26" s="204">
        <v>0</v>
      </c>
      <c r="L26" s="204">
        <v>0</v>
      </c>
      <c r="M26" s="204">
        <v>0</v>
      </c>
      <c r="N26" s="204">
        <v>0</v>
      </c>
      <c r="O26" s="204">
        <v>0</v>
      </c>
      <c r="P26" s="204">
        <v>0</v>
      </c>
      <c r="Q26" s="204">
        <v>0</v>
      </c>
    </row>
    <row r="27" spans="1:17" x14ac:dyDescent="0.25">
      <c r="A27" s="156" t="s">
        <v>312</v>
      </c>
      <c r="B27" s="204">
        <v>65.859600195223067</v>
      </c>
      <c r="C27" s="204">
        <v>5.0861997845213729</v>
      </c>
      <c r="D27" s="204">
        <v>52.295585721280318</v>
      </c>
      <c r="E27" s="204">
        <v>74.168749754895089</v>
      </c>
      <c r="F27" s="204">
        <v>48.322626547689779</v>
      </c>
      <c r="G27" s="204">
        <v>73.8803834971268</v>
      </c>
      <c r="H27" s="204">
        <v>91.472841794688108</v>
      </c>
      <c r="I27" s="204">
        <v>51.978938345474184</v>
      </c>
      <c r="J27" s="204">
        <v>3.5387028432434526</v>
      </c>
      <c r="K27" s="204">
        <v>3.64516112476023</v>
      </c>
      <c r="L27" s="204">
        <v>7.0546312080903411</v>
      </c>
      <c r="M27" s="204">
        <v>3.5649476464136955</v>
      </c>
      <c r="N27" s="204">
        <v>2.9325320434783504</v>
      </c>
      <c r="O27" s="204">
        <v>19.552413313607993</v>
      </c>
      <c r="P27" s="204">
        <v>9.8794848644021656</v>
      </c>
      <c r="Q27" s="204">
        <v>56.320189749968847</v>
      </c>
    </row>
    <row r="28" spans="1:17" x14ac:dyDescent="0.25">
      <c r="A28" s="152" t="s">
        <v>318</v>
      </c>
      <c r="B28" s="264">
        <v>65.715993762517485</v>
      </c>
      <c r="C28" s="264">
        <v>0</v>
      </c>
      <c r="D28" s="264">
        <v>46.690338717538395</v>
      </c>
      <c r="E28" s="264">
        <v>70.524758535898542</v>
      </c>
      <c r="F28" s="264">
        <v>43.310599332554951</v>
      </c>
      <c r="G28" s="264">
        <v>71.731462283623728</v>
      </c>
      <c r="H28" s="264">
        <v>89.887257733646265</v>
      </c>
      <c r="I28" s="264">
        <v>48.583655394827417</v>
      </c>
      <c r="J28" s="264">
        <v>0</v>
      </c>
      <c r="K28" s="264">
        <v>0</v>
      </c>
      <c r="L28" s="264">
        <v>0</v>
      </c>
      <c r="M28" s="264">
        <v>0</v>
      </c>
      <c r="N28" s="264">
        <v>0</v>
      </c>
      <c r="O28" s="264">
        <v>19.376843427121951</v>
      </c>
      <c r="P28" s="264">
        <v>9.6757131500638067</v>
      </c>
      <c r="Q28" s="264">
        <v>53.384996841168523</v>
      </c>
    </row>
    <row r="29" spans="1:17" x14ac:dyDescent="0.25">
      <c r="A29" s="154" t="s">
        <v>33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0.81129598000748393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30</v>
      </c>
      <c r="B30" s="208">
        <v>2.9026314904971944</v>
      </c>
      <c r="C30" s="208">
        <v>0</v>
      </c>
      <c r="D30" s="208">
        <v>0</v>
      </c>
      <c r="E30" s="208">
        <v>0</v>
      </c>
      <c r="F30" s="208">
        <v>0</v>
      </c>
      <c r="G30" s="208">
        <v>0</v>
      </c>
      <c r="H30" s="208">
        <v>0</v>
      </c>
      <c r="I30" s="208">
        <v>0</v>
      </c>
      <c r="J30" s="208">
        <v>0</v>
      </c>
      <c r="K30" s="208">
        <v>0</v>
      </c>
      <c r="L30" s="208">
        <v>0</v>
      </c>
      <c r="M30" s="208">
        <v>0</v>
      </c>
      <c r="N30" s="208">
        <v>0</v>
      </c>
      <c r="O30" s="208">
        <v>0</v>
      </c>
      <c r="P30" s="208">
        <v>0</v>
      </c>
      <c r="Q30" s="208">
        <v>0</v>
      </c>
    </row>
    <row r="31" spans="1:17" x14ac:dyDescent="0.25">
      <c r="A31" s="154" t="s">
        <v>125</v>
      </c>
      <c r="B31" s="208">
        <v>9.6827076297195145</v>
      </c>
      <c r="C31" s="208">
        <v>0</v>
      </c>
      <c r="D31" s="208">
        <v>33.705373997726461</v>
      </c>
      <c r="E31" s="208">
        <v>33.544408932218467</v>
      </c>
      <c r="F31" s="208">
        <v>30.601534656284972</v>
      </c>
      <c r="G31" s="208">
        <v>27.370843004637187</v>
      </c>
      <c r="H31" s="208">
        <v>33.685173603468662</v>
      </c>
      <c r="I31" s="208">
        <v>21.090705180037407</v>
      </c>
      <c r="J31" s="208">
        <v>0</v>
      </c>
      <c r="K31" s="208">
        <v>0</v>
      </c>
      <c r="L31" s="208">
        <v>0</v>
      </c>
      <c r="M31" s="208">
        <v>0</v>
      </c>
      <c r="N31" s="208">
        <v>0</v>
      </c>
      <c r="O31" s="208">
        <v>15.958209973632615</v>
      </c>
      <c r="P31" s="208">
        <v>6.6610269191057991</v>
      </c>
      <c r="Q31" s="208">
        <v>53.384996841168523</v>
      </c>
    </row>
    <row r="32" spans="1:17" x14ac:dyDescent="0.25">
      <c r="A32" s="154" t="s">
        <v>29</v>
      </c>
      <c r="B32" s="208">
        <v>53.130654642300783</v>
      </c>
      <c r="C32" s="208">
        <v>0</v>
      </c>
      <c r="D32" s="208">
        <v>12.984964719811938</v>
      </c>
      <c r="E32" s="208">
        <v>36.980349603680068</v>
      </c>
      <c r="F32" s="208">
        <v>12.709064676269978</v>
      </c>
      <c r="G32" s="208">
        <v>44.36061927898654</v>
      </c>
      <c r="H32" s="208">
        <v>56.202084130177603</v>
      </c>
      <c r="I32" s="208">
        <v>26.681654234782531</v>
      </c>
      <c r="J32" s="208">
        <v>0</v>
      </c>
      <c r="K32" s="208">
        <v>0</v>
      </c>
      <c r="L32" s="208">
        <v>0</v>
      </c>
      <c r="M32" s="208">
        <v>0</v>
      </c>
      <c r="N32" s="208">
        <v>0</v>
      </c>
      <c r="O32" s="208">
        <v>3.4186334534893374</v>
      </c>
      <c r="P32" s="208">
        <v>3.0146862309580067</v>
      </c>
      <c r="Q32" s="208">
        <v>0</v>
      </c>
    </row>
    <row r="33" spans="1:17" x14ac:dyDescent="0.25">
      <c r="A33" s="154" t="s">
        <v>26</v>
      </c>
      <c r="B33" s="208">
        <v>0</v>
      </c>
      <c r="C33" s="208">
        <v>0</v>
      </c>
      <c r="D33" s="208">
        <v>0</v>
      </c>
      <c r="E33" s="208">
        <v>0</v>
      </c>
      <c r="F33" s="208">
        <v>0</v>
      </c>
      <c r="G33" s="208">
        <v>0</v>
      </c>
      <c r="H33" s="208">
        <v>0</v>
      </c>
      <c r="I33" s="208">
        <v>0</v>
      </c>
      <c r="J33" s="208">
        <v>0</v>
      </c>
      <c r="K33" s="208">
        <v>0</v>
      </c>
      <c r="L33" s="208">
        <v>0</v>
      </c>
      <c r="M33" s="208">
        <v>0</v>
      </c>
      <c r="N33" s="208">
        <v>0</v>
      </c>
      <c r="O33" s="208">
        <v>0</v>
      </c>
      <c r="P33" s="208">
        <v>0</v>
      </c>
      <c r="Q33" s="208">
        <v>0</v>
      </c>
    </row>
    <row r="34" spans="1:17" x14ac:dyDescent="0.25">
      <c r="A34" s="152" t="s">
        <v>317</v>
      </c>
      <c r="B34" s="264">
        <v>0.14360643270557749</v>
      </c>
      <c r="C34" s="264">
        <v>5.0861997845213729</v>
      </c>
      <c r="D34" s="264">
        <v>5.6052470037419244</v>
      </c>
      <c r="E34" s="264">
        <v>3.6439912189965495</v>
      </c>
      <c r="F34" s="264">
        <v>5.0120272151348324</v>
      </c>
      <c r="G34" s="264">
        <v>2.1489212135030704</v>
      </c>
      <c r="H34" s="264">
        <v>1.5855840610418479</v>
      </c>
      <c r="I34" s="264">
        <v>3.3952829506467648</v>
      </c>
      <c r="J34" s="264">
        <v>3.5387028432434526</v>
      </c>
      <c r="K34" s="264">
        <v>3.64516112476023</v>
      </c>
      <c r="L34" s="264">
        <v>7.0546312080903411</v>
      </c>
      <c r="M34" s="264">
        <v>3.5649476464136955</v>
      </c>
      <c r="N34" s="264">
        <v>2.9325320434783504</v>
      </c>
      <c r="O34" s="264">
        <v>0.17556988648604302</v>
      </c>
      <c r="P34" s="264">
        <v>0.20377171433835908</v>
      </c>
      <c r="Q34" s="264">
        <v>2.9351929088003246</v>
      </c>
    </row>
    <row r="35" spans="1:17" x14ac:dyDescent="0.25">
      <c r="A35" s="150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9.3013045873984818E-2</v>
      </c>
      <c r="J35" s="87">
        <v>0.14607757454048786</v>
      </c>
      <c r="K35" s="87">
        <v>8.6358516807849603E-2</v>
      </c>
      <c r="L35" s="87">
        <v>0.29808513893311567</v>
      </c>
      <c r="M35" s="87">
        <v>0.1523990977601235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150" t="s">
        <v>125</v>
      </c>
      <c r="B38" s="87">
        <v>0</v>
      </c>
      <c r="C38" s="87">
        <v>1.8618268774587377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7">
        <v>0</v>
      </c>
      <c r="J38" s="87">
        <v>1.2621837918387031</v>
      </c>
      <c r="K38" s="87">
        <v>0.8115612274106655</v>
      </c>
      <c r="L38" s="87">
        <v>0.63433187151122705</v>
      </c>
      <c r="M38" s="87">
        <v>1.5147300994801143</v>
      </c>
      <c r="N38" s="87">
        <v>0.84545579611659794</v>
      </c>
      <c r="O38" s="87">
        <v>0</v>
      </c>
      <c r="P38" s="87">
        <v>0</v>
      </c>
      <c r="Q38" s="87">
        <v>2.7276560847644196</v>
      </c>
    </row>
    <row r="39" spans="1:17" x14ac:dyDescent="0.25">
      <c r="A39" s="150" t="s">
        <v>29</v>
      </c>
      <c r="B39" s="87">
        <v>0.14360643270557749</v>
      </c>
      <c r="C39" s="87">
        <v>3.224372907062635</v>
      </c>
      <c r="D39" s="87">
        <v>5.6052470037419244</v>
      </c>
      <c r="E39" s="87">
        <v>3.6439912189965495</v>
      </c>
      <c r="F39" s="87">
        <v>5.0120272151348324</v>
      </c>
      <c r="G39" s="87">
        <v>2.1489212135030704</v>
      </c>
      <c r="H39" s="87">
        <v>1.5855840610418479</v>
      </c>
      <c r="I39" s="87">
        <v>3.3022699047727802</v>
      </c>
      <c r="J39" s="87">
        <v>2.0229859646236106</v>
      </c>
      <c r="K39" s="87">
        <v>2.6360888284453212</v>
      </c>
      <c r="L39" s="87">
        <v>6.0563389781427341</v>
      </c>
      <c r="M39" s="87">
        <v>1.8223910197187179</v>
      </c>
      <c r="N39" s="87">
        <v>2.0195854693284865</v>
      </c>
      <c r="O39" s="87">
        <v>0.17556988648604302</v>
      </c>
      <c r="P39" s="87">
        <v>0.20377171433835908</v>
      </c>
      <c r="Q39" s="87">
        <v>0.20136674924018585</v>
      </c>
    </row>
    <row r="40" spans="1:17" x14ac:dyDescent="0.25">
      <c r="A40" s="150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26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0.10745551224065114</v>
      </c>
      <c r="K41" s="87">
        <v>0.11115255209639383</v>
      </c>
      <c r="L41" s="87">
        <v>6.5875219503264582E-2</v>
      </c>
      <c r="M41" s="87">
        <v>7.5427429454740291E-2</v>
      </c>
      <c r="N41" s="87">
        <v>6.7490778033266086E-2</v>
      </c>
      <c r="O41" s="87">
        <v>0</v>
      </c>
      <c r="P41" s="87">
        <v>0</v>
      </c>
      <c r="Q41" s="87">
        <v>6.1700747957191097E-3</v>
      </c>
    </row>
    <row r="42" spans="1:17" x14ac:dyDescent="0.25">
      <c r="A42" s="150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2" t="s">
        <v>316</v>
      </c>
      <c r="B45" s="264">
        <v>0</v>
      </c>
      <c r="C45" s="264">
        <v>0</v>
      </c>
      <c r="D45" s="264">
        <v>0</v>
      </c>
      <c r="E45" s="264">
        <v>0</v>
      </c>
      <c r="F45" s="264">
        <v>0</v>
      </c>
      <c r="G45" s="264">
        <v>0</v>
      </c>
      <c r="H45" s="264">
        <v>0</v>
      </c>
      <c r="I45" s="264">
        <v>0</v>
      </c>
      <c r="J45" s="264">
        <v>0</v>
      </c>
      <c r="K45" s="264">
        <v>0</v>
      </c>
      <c r="L45" s="264">
        <v>0</v>
      </c>
      <c r="M45" s="264">
        <v>0</v>
      </c>
      <c r="N45" s="264">
        <v>0</v>
      </c>
      <c r="O45" s="264">
        <v>0</v>
      </c>
      <c r="P45" s="264">
        <v>0</v>
      </c>
      <c r="Q45" s="264">
        <v>0</v>
      </c>
    </row>
    <row r="46" spans="1:17" x14ac:dyDescent="0.25">
      <c r="A46" s="152" t="s">
        <v>315</v>
      </c>
      <c r="B46" s="264">
        <v>0</v>
      </c>
      <c r="C46" s="264">
        <v>0</v>
      </c>
      <c r="D46" s="264">
        <v>0</v>
      </c>
      <c r="E46" s="264">
        <v>0</v>
      </c>
      <c r="F46" s="264">
        <v>0</v>
      </c>
      <c r="G46" s="264">
        <v>0</v>
      </c>
      <c r="H46" s="264">
        <v>0</v>
      </c>
      <c r="I46" s="264">
        <v>0</v>
      </c>
      <c r="J46" s="264">
        <v>0</v>
      </c>
      <c r="K46" s="264">
        <v>0</v>
      </c>
      <c r="L46" s="264">
        <v>0</v>
      </c>
      <c r="M46" s="264">
        <v>0</v>
      </c>
      <c r="N46" s="264">
        <v>0</v>
      </c>
      <c r="O46" s="264">
        <v>0</v>
      </c>
      <c r="P46" s="264">
        <v>0</v>
      </c>
      <c r="Q46" s="264">
        <v>0</v>
      </c>
    </row>
    <row r="47" spans="1:17" x14ac:dyDescent="0.25">
      <c r="A47" s="243" t="s">
        <v>311</v>
      </c>
      <c r="B47" s="242">
        <v>0</v>
      </c>
      <c r="C47" s="242">
        <v>0</v>
      </c>
      <c r="D47" s="242">
        <v>0</v>
      </c>
      <c r="E47" s="242">
        <v>0</v>
      </c>
      <c r="F47" s="242">
        <v>0</v>
      </c>
      <c r="G47" s="242">
        <v>0</v>
      </c>
      <c r="H47" s="242">
        <v>0</v>
      </c>
      <c r="I47" s="242">
        <v>0</v>
      </c>
      <c r="J47" s="242">
        <v>0</v>
      </c>
      <c r="K47" s="242">
        <v>0</v>
      </c>
      <c r="L47" s="242">
        <v>0</v>
      </c>
      <c r="M47" s="242">
        <v>0</v>
      </c>
      <c r="N47" s="242">
        <v>0</v>
      </c>
      <c r="O47" s="242">
        <v>0</v>
      </c>
      <c r="P47" s="242">
        <v>0</v>
      </c>
      <c r="Q47" s="242">
        <v>0</v>
      </c>
    </row>
    <row r="49" spans="1:17" ht="12.75" x14ac:dyDescent="0.25">
      <c r="A49" s="80" t="s">
        <v>134</v>
      </c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</row>
    <row r="51" spans="1:17" x14ac:dyDescent="0.25">
      <c r="A51" s="78" t="s">
        <v>4</v>
      </c>
      <c r="B51" s="77">
        <f t="shared" ref="B51:Q51" si="0">SUM(B$52:B$56,B$57,B$58,B$60:B$63,B$64)</f>
        <v>0.99999999999999989</v>
      </c>
      <c r="C51" s="77">
        <f t="shared" si="0"/>
        <v>1.0000000000000002</v>
      </c>
      <c r="D51" s="77">
        <f t="shared" si="0"/>
        <v>0.99999999999999989</v>
      </c>
      <c r="E51" s="77">
        <f t="shared" si="0"/>
        <v>1</v>
      </c>
      <c r="F51" s="77">
        <f t="shared" si="0"/>
        <v>1</v>
      </c>
      <c r="G51" s="77">
        <f t="shared" si="0"/>
        <v>0.99999999999999989</v>
      </c>
      <c r="H51" s="77">
        <f t="shared" si="0"/>
        <v>1</v>
      </c>
      <c r="I51" s="77">
        <f t="shared" si="0"/>
        <v>0.99999999999999989</v>
      </c>
      <c r="J51" s="77">
        <f t="shared" si="0"/>
        <v>1.0000000000000002</v>
      </c>
      <c r="K51" s="77">
        <f t="shared" si="0"/>
        <v>1</v>
      </c>
      <c r="L51" s="77">
        <f t="shared" si="0"/>
        <v>1</v>
      </c>
      <c r="M51" s="77">
        <f t="shared" si="0"/>
        <v>1</v>
      </c>
      <c r="N51" s="77">
        <f t="shared" si="0"/>
        <v>1</v>
      </c>
      <c r="O51" s="77">
        <f t="shared" si="0"/>
        <v>1</v>
      </c>
      <c r="P51" s="77">
        <f t="shared" si="0"/>
        <v>1.0000000000000002</v>
      </c>
      <c r="Q51" s="77">
        <f t="shared" si="0"/>
        <v>1.0000000000000002</v>
      </c>
    </row>
    <row r="52" spans="1:17" x14ac:dyDescent="0.25">
      <c r="A52" s="132" t="s">
        <v>83</v>
      </c>
      <c r="B52" s="203">
        <f t="shared" ref="B52:Q52" si="1">IF(B$6=0,0,B$6/B$5)</f>
        <v>0</v>
      </c>
      <c r="C52" s="203">
        <f t="shared" si="1"/>
        <v>0</v>
      </c>
      <c r="D52" s="203">
        <f t="shared" si="1"/>
        <v>0</v>
      </c>
      <c r="E52" s="203">
        <f t="shared" si="1"/>
        <v>0</v>
      </c>
      <c r="F52" s="203">
        <f t="shared" si="1"/>
        <v>0</v>
      </c>
      <c r="G52" s="203">
        <f t="shared" si="1"/>
        <v>0</v>
      </c>
      <c r="H52" s="203">
        <f t="shared" si="1"/>
        <v>0</v>
      </c>
      <c r="I52" s="203">
        <f t="shared" si="1"/>
        <v>0</v>
      </c>
      <c r="J52" s="203">
        <f t="shared" si="1"/>
        <v>0</v>
      </c>
      <c r="K52" s="203">
        <f t="shared" si="1"/>
        <v>0</v>
      </c>
      <c r="L52" s="203">
        <f t="shared" si="1"/>
        <v>0</v>
      </c>
      <c r="M52" s="203">
        <f t="shared" si="1"/>
        <v>0</v>
      </c>
      <c r="N52" s="203">
        <f t="shared" si="1"/>
        <v>0</v>
      </c>
      <c r="O52" s="203">
        <f t="shared" si="1"/>
        <v>0</v>
      </c>
      <c r="P52" s="203">
        <f t="shared" si="1"/>
        <v>0</v>
      </c>
      <c r="Q52" s="203">
        <f t="shared" si="1"/>
        <v>0</v>
      </c>
    </row>
    <row r="53" spans="1:17" x14ac:dyDescent="0.25">
      <c r="A53" s="76" t="s">
        <v>82</v>
      </c>
      <c r="B53" s="202">
        <f t="shared" ref="B53:Q53" si="2">IF(B$7=0,0,B$7/B$5)</f>
        <v>0</v>
      </c>
      <c r="C53" s="202">
        <f t="shared" si="2"/>
        <v>0</v>
      </c>
      <c r="D53" s="202">
        <f t="shared" si="2"/>
        <v>0</v>
      </c>
      <c r="E53" s="202">
        <f t="shared" si="2"/>
        <v>0</v>
      </c>
      <c r="F53" s="202">
        <f t="shared" si="2"/>
        <v>0</v>
      </c>
      <c r="G53" s="202">
        <f t="shared" si="2"/>
        <v>0</v>
      </c>
      <c r="H53" s="202">
        <f t="shared" si="2"/>
        <v>0</v>
      </c>
      <c r="I53" s="202">
        <f t="shared" si="2"/>
        <v>0</v>
      </c>
      <c r="J53" s="202">
        <f t="shared" si="2"/>
        <v>0</v>
      </c>
      <c r="K53" s="202">
        <f t="shared" si="2"/>
        <v>0</v>
      </c>
      <c r="L53" s="202">
        <f t="shared" si="2"/>
        <v>0</v>
      </c>
      <c r="M53" s="202">
        <f t="shared" si="2"/>
        <v>0</v>
      </c>
      <c r="N53" s="202">
        <f t="shared" si="2"/>
        <v>0</v>
      </c>
      <c r="O53" s="202">
        <f t="shared" si="2"/>
        <v>0</v>
      </c>
      <c r="P53" s="202">
        <f t="shared" si="2"/>
        <v>0</v>
      </c>
      <c r="Q53" s="202">
        <f t="shared" si="2"/>
        <v>0</v>
      </c>
    </row>
    <row r="54" spans="1:17" x14ac:dyDescent="0.25">
      <c r="A54" s="76" t="s">
        <v>81</v>
      </c>
      <c r="B54" s="202">
        <f t="shared" ref="B54:Q54" si="3">IF(B$8=0,0,B$8/B$5)</f>
        <v>0</v>
      </c>
      <c r="C54" s="202">
        <f t="shared" si="3"/>
        <v>0</v>
      </c>
      <c r="D54" s="202">
        <f t="shared" si="3"/>
        <v>0</v>
      </c>
      <c r="E54" s="202">
        <f t="shared" si="3"/>
        <v>0</v>
      </c>
      <c r="F54" s="202">
        <f t="shared" si="3"/>
        <v>0</v>
      </c>
      <c r="G54" s="202">
        <f t="shared" si="3"/>
        <v>0</v>
      </c>
      <c r="H54" s="202">
        <f t="shared" si="3"/>
        <v>0</v>
      </c>
      <c r="I54" s="202">
        <f t="shared" si="3"/>
        <v>0</v>
      </c>
      <c r="J54" s="202">
        <f t="shared" si="3"/>
        <v>0</v>
      </c>
      <c r="K54" s="202">
        <f t="shared" si="3"/>
        <v>0</v>
      </c>
      <c r="L54" s="202">
        <f t="shared" si="3"/>
        <v>0</v>
      </c>
      <c r="M54" s="202">
        <f t="shared" si="3"/>
        <v>0</v>
      </c>
      <c r="N54" s="202">
        <f t="shared" si="3"/>
        <v>0</v>
      </c>
      <c r="O54" s="202">
        <f t="shared" si="3"/>
        <v>0</v>
      </c>
      <c r="P54" s="202">
        <f t="shared" si="3"/>
        <v>0</v>
      </c>
      <c r="Q54" s="202">
        <f t="shared" si="3"/>
        <v>0</v>
      </c>
    </row>
    <row r="55" spans="1:17" x14ac:dyDescent="0.25">
      <c r="A55" s="76" t="s">
        <v>80</v>
      </c>
      <c r="B55" s="202">
        <f t="shared" ref="B55:Q55" si="4">IF(B$9=0,0,B$9/B$5)</f>
        <v>0</v>
      </c>
      <c r="C55" s="202">
        <f t="shared" si="4"/>
        <v>0</v>
      </c>
      <c r="D55" s="202">
        <f t="shared" si="4"/>
        <v>0</v>
      </c>
      <c r="E55" s="202">
        <f t="shared" si="4"/>
        <v>0</v>
      </c>
      <c r="F55" s="202">
        <f t="shared" si="4"/>
        <v>0</v>
      </c>
      <c r="G55" s="202">
        <f t="shared" si="4"/>
        <v>0</v>
      </c>
      <c r="H55" s="202">
        <f t="shared" si="4"/>
        <v>0</v>
      </c>
      <c r="I55" s="202">
        <f t="shared" si="4"/>
        <v>0</v>
      </c>
      <c r="J55" s="202">
        <f t="shared" si="4"/>
        <v>0</v>
      </c>
      <c r="K55" s="202">
        <f t="shared" si="4"/>
        <v>0</v>
      </c>
      <c r="L55" s="202">
        <f t="shared" si="4"/>
        <v>0</v>
      </c>
      <c r="M55" s="202">
        <f t="shared" si="4"/>
        <v>0</v>
      </c>
      <c r="N55" s="202">
        <f t="shared" si="4"/>
        <v>0</v>
      </c>
      <c r="O55" s="202">
        <f t="shared" si="4"/>
        <v>0</v>
      </c>
      <c r="P55" s="202">
        <f t="shared" si="4"/>
        <v>0</v>
      </c>
      <c r="Q55" s="202">
        <f t="shared" si="4"/>
        <v>0</v>
      </c>
    </row>
    <row r="56" spans="1:17" x14ac:dyDescent="0.25">
      <c r="A56" s="129" t="s">
        <v>79</v>
      </c>
      <c r="B56" s="201">
        <f t="shared" ref="B56:Q56" si="5">IF(B$10=0,0,B$10/B$5)</f>
        <v>0.15519683378983387</v>
      </c>
      <c r="C56" s="201">
        <f t="shared" si="5"/>
        <v>3.7345877163606246E-2</v>
      </c>
      <c r="D56" s="201">
        <f t="shared" si="5"/>
        <v>5.3932856925113189E-2</v>
      </c>
      <c r="E56" s="201">
        <f t="shared" si="5"/>
        <v>5.752344664729804E-2</v>
      </c>
      <c r="F56" s="201">
        <f t="shared" si="5"/>
        <v>5.9100400280008715E-2</v>
      </c>
      <c r="G56" s="201">
        <f t="shared" si="5"/>
        <v>6.7653836394149847E-2</v>
      </c>
      <c r="H56" s="201">
        <f t="shared" si="5"/>
        <v>6.3086370946621811E-2</v>
      </c>
      <c r="I56" s="201">
        <f t="shared" si="5"/>
        <v>8.6776413604041619E-2</v>
      </c>
      <c r="J56" s="201">
        <f t="shared" si="5"/>
        <v>0.10694347687701836</v>
      </c>
      <c r="K56" s="201">
        <f t="shared" si="5"/>
        <v>6.520866410441889E-2</v>
      </c>
      <c r="L56" s="201">
        <f t="shared" si="5"/>
        <v>2.9563392997614308E-2</v>
      </c>
      <c r="M56" s="201">
        <f t="shared" si="5"/>
        <v>4.1185714573254054E-2</v>
      </c>
      <c r="N56" s="201">
        <f t="shared" si="5"/>
        <v>6.4409601250444551E-2</v>
      </c>
      <c r="O56" s="201">
        <f t="shared" si="5"/>
        <v>0.2530182861993005</v>
      </c>
      <c r="P56" s="201">
        <f t="shared" si="5"/>
        <v>0.32119252119936809</v>
      </c>
      <c r="Q56" s="201">
        <f t="shared" si="5"/>
        <v>6.2315031228049982E-2</v>
      </c>
    </row>
    <row r="57" spans="1:17" x14ac:dyDescent="0.25">
      <c r="A57" s="127" t="s">
        <v>314</v>
      </c>
      <c r="B57" s="200">
        <f t="shared" ref="B57:Q57" si="6">IF(B$15=0,0,B$15/B$5)</f>
        <v>3.0350653498629792E-2</v>
      </c>
      <c r="C57" s="200">
        <f t="shared" si="6"/>
        <v>0.90004247257061221</v>
      </c>
      <c r="D57" s="200">
        <f t="shared" si="6"/>
        <v>0.57371251991490024</v>
      </c>
      <c r="E57" s="200">
        <f t="shared" si="6"/>
        <v>0.39011237287964051</v>
      </c>
      <c r="F57" s="200">
        <f t="shared" si="6"/>
        <v>0.5631763762907348</v>
      </c>
      <c r="G57" s="200">
        <f t="shared" si="6"/>
        <v>0.27489315352832755</v>
      </c>
      <c r="H57" s="200">
        <f t="shared" si="6"/>
        <v>0.18688787623505915</v>
      </c>
      <c r="I57" s="200">
        <f t="shared" si="6"/>
        <v>0.44224219109403129</v>
      </c>
      <c r="J57" s="200">
        <f t="shared" si="6"/>
        <v>0.83497154600929191</v>
      </c>
      <c r="K57" s="200">
        <f t="shared" si="6"/>
        <v>0.87348581470427444</v>
      </c>
      <c r="L57" s="200">
        <f t="shared" si="6"/>
        <v>0.90715868268952871</v>
      </c>
      <c r="M57" s="200">
        <f t="shared" si="6"/>
        <v>0.89610209200752933</v>
      </c>
      <c r="N57" s="200">
        <f t="shared" si="6"/>
        <v>0.87456063279698681</v>
      </c>
      <c r="O57" s="200">
        <f t="shared" si="6"/>
        <v>8.7606802514645046E-2</v>
      </c>
      <c r="P57" s="200">
        <f t="shared" si="6"/>
        <v>0.15703893832981952</v>
      </c>
      <c r="Q57" s="200">
        <f t="shared" si="6"/>
        <v>0.40161074247685419</v>
      </c>
    </row>
    <row r="58" spans="1:17" x14ac:dyDescent="0.25">
      <c r="A58" s="127" t="s">
        <v>313</v>
      </c>
      <c r="B58" s="200">
        <f t="shared" ref="B58:Q58" si="7">IF(B$26=0,0,B$26/B$5)</f>
        <v>0</v>
      </c>
      <c r="C58" s="200">
        <f t="shared" si="7"/>
        <v>0</v>
      </c>
      <c r="D58" s="200">
        <f t="shared" si="7"/>
        <v>0</v>
      </c>
      <c r="E58" s="200">
        <f t="shared" si="7"/>
        <v>0</v>
      </c>
      <c r="F58" s="200">
        <f t="shared" si="7"/>
        <v>0</v>
      </c>
      <c r="G58" s="200">
        <f t="shared" si="7"/>
        <v>0</v>
      </c>
      <c r="H58" s="200">
        <f t="shared" si="7"/>
        <v>0</v>
      </c>
      <c r="I58" s="200">
        <f t="shared" si="7"/>
        <v>0</v>
      </c>
      <c r="J58" s="200">
        <f t="shared" si="7"/>
        <v>0</v>
      </c>
      <c r="K58" s="200">
        <f t="shared" si="7"/>
        <v>0</v>
      </c>
      <c r="L58" s="200">
        <f t="shared" si="7"/>
        <v>0</v>
      </c>
      <c r="M58" s="200">
        <f t="shared" si="7"/>
        <v>0</v>
      </c>
      <c r="N58" s="200">
        <f t="shared" si="7"/>
        <v>0</v>
      </c>
      <c r="O58" s="200">
        <f t="shared" si="7"/>
        <v>0</v>
      </c>
      <c r="P58" s="200">
        <f t="shared" si="7"/>
        <v>0</v>
      </c>
      <c r="Q58" s="200">
        <f t="shared" si="7"/>
        <v>0</v>
      </c>
    </row>
    <row r="59" spans="1:17" x14ac:dyDescent="0.25">
      <c r="A59" s="127" t="s">
        <v>312</v>
      </c>
      <c r="B59" s="200">
        <f t="shared" ref="B59:Q59" si="8">IF(B$27=0,0,B$27/B$5)</f>
        <v>0.81445251271153618</v>
      </c>
      <c r="C59" s="200">
        <f t="shared" si="8"/>
        <v>6.2611650265781721E-2</v>
      </c>
      <c r="D59" s="200">
        <f t="shared" si="8"/>
        <v>0.37235462315998646</v>
      </c>
      <c r="E59" s="200">
        <f t="shared" si="8"/>
        <v>0.55236418047306146</v>
      </c>
      <c r="F59" s="200">
        <f t="shared" si="8"/>
        <v>0.37772322342925646</v>
      </c>
      <c r="G59" s="200">
        <f t="shared" si="8"/>
        <v>0.65745301007752266</v>
      </c>
      <c r="H59" s="200">
        <f t="shared" si="8"/>
        <v>0.75002575281831907</v>
      </c>
      <c r="I59" s="200">
        <f t="shared" si="8"/>
        <v>0.47098139530192706</v>
      </c>
      <c r="J59" s="200">
        <f t="shared" si="8"/>
        <v>5.8084977113689887E-2</v>
      </c>
      <c r="K59" s="200">
        <f t="shared" si="8"/>
        <v>6.1305521191306799E-2</v>
      </c>
      <c r="L59" s="200">
        <f t="shared" si="8"/>
        <v>6.3277924312856962E-2</v>
      </c>
      <c r="M59" s="200">
        <f t="shared" si="8"/>
        <v>6.2712193419216689E-2</v>
      </c>
      <c r="N59" s="200">
        <f t="shared" si="8"/>
        <v>6.1029765952568649E-2</v>
      </c>
      <c r="O59" s="200">
        <f t="shared" si="8"/>
        <v>0.65937491128605441</v>
      </c>
      <c r="P59" s="200">
        <f t="shared" si="8"/>
        <v>0.52176854047081245</v>
      </c>
      <c r="Q59" s="200">
        <f t="shared" si="8"/>
        <v>0.53607422629509605</v>
      </c>
    </row>
    <row r="60" spans="1:17" x14ac:dyDescent="0.25">
      <c r="A60" s="142" t="s">
        <v>318</v>
      </c>
      <c r="B60" s="199">
        <f t="shared" ref="B60:Q60" si="9">IF(B$28=0,0,B$28/B$5)</f>
        <v>0.81267660426976152</v>
      </c>
      <c r="C60" s="199">
        <f t="shared" si="9"/>
        <v>0</v>
      </c>
      <c r="D60" s="199">
        <f t="shared" si="9"/>
        <v>0.33244418699199341</v>
      </c>
      <c r="E60" s="199">
        <f t="shared" si="9"/>
        <v>0.52522592844665172</v>
      </c>
      <c r="F60" s="199">
        <f t="shared" si="9"/>
        <v>0.3385457363829445</v>
      </c>
      <c r="G60" s="199">
        <f t="shared" si="9"/>
        <v>0.63833000809294327</v>
      </c>
      <c r="H60" s="199">
        <f t="shared" si="9"/>
        <v>0.73702485708022802</v>
      </c>
      <c r="I60" s="199">
        <f t="shared" si="9"/>
        <v>0.44021672113886395</v>
      </c>
      <c r="J60" s="199">
        <f t="shared" si="9"/>
        <v>0</v>
      </c>
      <c r="K60" s="199">
        <f t="shared" si="9"/>
        <v>0</v>
      </c>
      <c r="L60" s="199">
        <f t="shared" si="9"/>
        <v>0</v>
      </c>
      <c r="M60" s="199">
        <f t="shared" si="9"/>
        <v>0</v>
      </c>
      <c r="N60" s="199">
        <f t="shared" si="9"/>
        <v>0</v>
      </c>
      <c r="O60" s="199">
        <f t="shared" si="9"/>
        <v>0.65345408829252316</v>
      </c>
      <c r="P60" s="199">
        <f t="shared" si="9"/>
        <v>0.5110066767260073</v>
      </c>
      <c r="Q60" s="199">
        <f t="shared" si="9"/>
        <v>0.50813608768801055</v>
      </c>
    </row>
    <row r="61" spans="1:17" x14ac:dyDescent="0.25">
      <c r="A61" s="142" t="s">
        <v>317</v>
      </c>
      <c r="B61" s="199">
        <f t="shared" ref="B61:Q61" si="10">IF(B$34=0,0,B$34/B$5)</f>
        <v>1.7759084417746148E-3</v>
      </c>
      <c r="C61" s="199">
        <f t="shared" si="10"/>
        <v>6.2611650265781721E-2</v>
      </c>
      <c r="D61" s="199">
        <f t="shared" si="10"/>
        <v>3.9910436167993064E-2</v>
      </c>
      <c r="E61" s="199">
        <f t="shared" si="10"/>
        <v>2.7138252026409779E-2</v>
      </c>
      <c r="F61" s="199">
        <f t="shared" si="10"/>
        <v>3.9177487046311993E-2</v>
      </c>
      <c r="G61" s="199">
        <f t="shared" si="10"/>
        <v>1.9123001984579311E-2</v>
      </c>
      <c r="H61" s="199">
        <f t="shared" si="10"/>
        <v>1.3000895738091073E-2</v>
      </c>
      <c r="I61" s="199">
        <f t="shared" si="10"/>
        <v>3.0764674163063055E-2</v>
      </c>
      <c r="J61" s="199">
        <f t="shared" si="10"/>
        <v>5.8084977113689887E-2</v>
      </c>
      <c r="K61" s="199">
        <f t="shared" si="10"/>
        <v>6.1305521191306799E-2</v>
      </c>
      <c r="L61" s="199">
        <f t="shared" si="10"/>
        <v>6.3277924312856962E-2</v>
      </c>
      <c r="M61" s="199">
        <f t="shared" si="10"/>
        <v>6.2712193419216689E-2</v>
      </c>
      <c r="N61" s="199">
        <f t="shared" si="10"/>
        <v>6.1029765952568649E-2</v>
      </c>
      <c r="O61" s="199">
        <f t="shared" si="10"/>
        <v>5.9208229935312764E-3</v>
      </c>
      <c r="P61" s="199">
        <f t="shared" si="10"/>
        <v>1.0761863744805155E-2</v>
      </c>
      <c r="Q61" s="199">
        <f t="shared" si="10"/>
        <v>2.7938138607085512E-2</v>
      </c>
    </row>
    <row r="62" spans="1:17" x14ac:dyDescent="0.25">
      <c r="A62" s="142" t="s">
        <v>316</v>
      </c>
      <c r="B62" s="199">
        <f t="shared" ref="B62:Q62" si="11">IF(B$45=0,0,B$45/B$5)</f>
        <v>0</v>
      </c>
      <c r="C62" s="199">
        <f t="shared" si="11"/>
        <v>0</v>
      </c>
      <c r="D62" s="199">
        <f t="shared" si="11"/>
        <v>0</v>
      </c>
      <c r="E62" s="199">
        <f t="shared" si="11"/>
        <v>0</v>
      </c>
      <c r="F62" s="199">
        <f t="shared" si="11"/>
        <v>0</v>
      </c>
      <c r="G62" s="199">
        <f t="shared" si="11"/>
        <v>0</v>
      </c>
      <c r="H62" s="199">
        <f t="shared" si="11"/>
        <v>0</v>
      </c>
      <c r="I62" s="199">
        <f t="shared" si="11"/>
        <v>0</v>
      </c>
      <c r="J62" s="199">
        <f t="shared" si="11"/>
        <v>0</v>
      </c>
      <c r="K62" s="199">
        <f t="shared" si="11"/>
        <v>0</v>
      </c>
      <c r="L62" s="199">
        <f t="shared" si="11"/>
        <v>0</v>
      </c>
      <c r="M62" s="199">
        <f t="shared" si="11"/>
        <v>0</v>
      </c>
      <c r="N62" s="199">
        <f t="shared" si="11"/>
        <v>0</v>
      </c>
      <c r="O62" s="199">
        <f t="shared" si="11"/>
        <v>0</v>
      </c>
      <c r="P62" s="199">
        <f t="shared" si="11"/>
        <v>0</v>
      </c>
      <c r="Q62" s="199">
        <f t="shared" si="11"/>
        <v>0</v>
      </c>
    </row>
    <row r="63" spans="1:17" x14ac:dyDescent="0.25">
      <c r="A63" s="142" t="s">
        <v>315</v>
      </c>
      <c r="B63" s="199">
        <f t="shared" ref="B63:Q63" si="12">IF(B$46=0,0,B$46/B$5)</f>
        <v>0</v>
      </c>
      <c r="C63" s="199">
        <f t="shared" si="12"/>
        <v>0</v>
      </c>
      <c r="D63" s="199">
        <f t="shared" si="12"/>
        <v>0</v>
      </c>
      <c r="E63" s="199">
        <f t="shared" si="12"/>
        <v>0</v>
      </c>
      <c r="F63" s="199">
        <f t="shared" si="12"/>
        <v>0</v>
      </c>
      <c r="G63" s="199">
        <f t="shared" si="12"/>
        <v>0</v>
      </c>
      <c r="H63" s="199">
        <f t="shared" si="12"/>
        <v>0</v>
      </c>
      <c r="I63" s="199">
        <f t="shared" si="12"/>
        <v>0</v>
      </c>
      <c r="J63" s="199">
        <f t="shared" si="12"/>
        <v>0</v>
      </c>
      <c r="K63" s="199">
        <f t="shared" si="12"/>
        <v>0</v>
      </c>
      <c r="L63" s="199">
        <f t="shared" si="12"/>
        <v>0</v>
      </c>
      <c r="M63" s="199">
        <f t="shared" si="12"/>
        <v>0</v>
      </c>
      <c r="N63" s="199">
        <f t="shared" si="12"/>
        <v>0</v>
      </c>
      <c r="O63" s="199">
        <f t="shared" si="12"/>
        <v>0</v>
      </c>
      <c r="P63" s="199">
        <f t="shared" si="12"/>
        <v>0</v>
      </c>
      <c r="Q63" s="199">
        <f t="shared" si="12"/>
        <v>0</v>
      </c>
    </row>
    <row r="64" spans="1:17" x14ac:dyDescent="0.25">
      <c r="A64" s="72" t="s">
        <v>311</v>
      </c>
      <c r="B64" s="276">
        <f t="shared" ref="B64:Q64" si="13">IF(B$47=0,0,B$47/B$5)</f>
        <v>0</v>
      </c>
      <c r="C64" s="276">
        <f t="shared" si="13"/>
        <v>0</v>
      </c>
      <c r="D64" s="276">
        <f t="shared" si="13"/>
        <v>0</v>
      </c>
      <c r="E64" s="276">
        <f t="shared" si="13"/>
        <v>0</v>
      </c>
      <c r="F64" s="276">
        <f t="shared" si="13"/>
        <v>0</v>
      </c>
      <c r="G64" s="276">
        <f t="shared" si="13"/>
        <v>0</v>
      </c>
      <c r="H64" s="276">
        <f t="shared" si="13"/>
        <v>0</v>
      </c>
      <c r="I64" s="276">
        <f t="shared" si="13"/>
        <v>0</v>
      </c>
      <c r="J64" s="276">
        <f t="shared" si="13"/>
        <v>0</v>
      </c>
      <c r="K64" s="276">
        <f t="shared" si="13"/>
        <v>0</v>
      </c>
      <c r="L64" s="276">
        <f t="shared" si="13"/>
        <v>0</v>
      </c>
      <c r="M64" s="276">
        <f t="shared" si="13"/>
        <v>0</v>
      </c>
      <c r="N64" s="276">
        <f t="shared" si="13"/>
        <v>0</v>
      </c>
      <c r="O64" s="276">
        <f t="shared" si="13"/>
        <v>0</v>
      </c>
      <c r="P64" s="276">
        <f t="shared" si="13"/>
        <v>0</v>
      </c>
      <c r="Q64" s="276">
        <f t="shared" si="13"/>
        <v>0</v>
      </c>
    </row>
    <row r="66" spans="1:17" ht="12.75" x14ac:dyDescent="0.25">
      <c r="A66" s="266" t="s">
        <v>133</v>
      </c>
      <c r="B66" s="197"/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197"/>
      <c r="O66" s="197"/>
      <c r="P66" s="197"/>
      <c r="Q66" s="197"/>
    </row>
    <row r="68" spans="1:17" x14ac:dyDescent="0.25">
      <c r="A68" s="78" t="s">
        <v>4</v>
      </c>
      <c r="B68" s="230">
        <f>IF(B$5=0,0,B$5/WWP_fec!B$5)</f>
        <v>7.4582741083095372E-2</v>
      </c>
      <c r="C68" s="230">
        <f>IF(C$5=0,0,C$5/WWP_fec!C$5)</f>
        <v>0.13791805343412208</v>
      </c>
      <c r="D68" s="230">
        <f>IF(D$5=0,0,D$5/WWP_fec!D$5)</f>
        <v>0.21461880440592065</v>
      </c>
      <c r="E68" s="230">
        <f>IF(E$5=0,0,E$5/WWP_fec!E$5)</f>
        <v>0.20122238749765642</v>
      </c>
      <c r="F68" s="230">
        <f>IF(F$5=0,0,F$5/WWP_fec!F$5)</f>
        <v>0.19585324662138931</v>
      </c>
      <c r="G68" s="230">
        <f>IF(G$5=0,0,G$5/WWP_fec!G$5)</f>
        <v>0.17109163187771989</v>
      </c>
      <c r="H68" s="230">
        <f>IF(H$5=0,0,H$5/WWP_fec!H$5)</f>
        <v>0.18347869908790815</v>
      </c>
      <c r="I68" s="230">
        <f>IF(I$5=0,0,I$5/WWP_fec!I$5)</f>
        <v>0.17118510065135878</v>
      </c>
      <c r="J68" s="230">
        <f>IF(J$5=0,0,J$5/WWP_fec!J$5)</f>
        <v>0.10285298901298329</v>
      </c>
      <c r="K68" s="230">
        <f>IF(K$5=0,0,K$5/WWP_fec!K$5)</f>
        <v>0.11023143628119574</v>
      </c>
      <c r="L68" s="230">
        <f>IF(L$5=0,0,L$5/WWP_fec!L$5)</f>
        <v>0.19003643859553165</v>
      </c>
      <c r="M68" s="230">
        <f>IF(M$5=0,0,M$5/WWP_fec!M$5)</f>
        <v>0.10696242214311029</v>
      </c>
      <c r="N68" s="230">
        <f>IF(N$5=0,0,N$5/WWP_fec!N$5)</f>
        <v>9.4610136518483975E-2</v>
      </c>
      <c r="O68" s="230">
        <f>IF(O$5=0,0,O$5/WWP_fec!O$5)</f>
        <v>5.4754822262236762E-2</v>
      </c>
      <c r="P68" s="230">
        <f>IF(P$5=0,0,P$5/WWP_fec!P$5)</f>
        <v>3.6037592744192902E-2</v>
      </c>
      <c r="Q68" s="230">
        <f>IF(Q$5=0,0,Q$5/WWP_fec!Q$5)</f>
        <v>0.18949883076835061</v>
      </c>
    </row>
    <row r="69" spans="1:17" x14ac:dyDescent="0.25">
      <c r="A69" s="132" t="s">
        <v>83</v>
      </c>
      <c r="B69" s="275">
        <f>IF(B$6=0,0,B$6/WWP_fec!B$6)</f>
        <v>0</v>
      </c>
      <c r="C69" s="275">
        <f>IF(C$6=0,0,C$6/WWP_fec!C$6)</f>
        <v>0</v>
      </c>
      <c r="D69" s="275">
        <f>IF(D$6=0,0,D$6/WWP_fec!D$6)</f>
        <v>0</v>
      </c>
      <c r="E69" s="275">
        <f>IF(E$6=0,0,E$6/WWP_fec!E$6)</f>
        <v>0</v>
      </c>
      <c r="F69" s="275">
        <f>IF(F$6=0,0,F$6/WWP_fec!F$6)</f>
        <v>0</v>
      </c>
      <c r="G69" s="275">
        <f>IF(G$6=0,0,G$6/WWP_fec!G$6)</f>
        <v>0</v>
      </c>
      <c r="H69" s="275">
        <f>IF(H$6=0,0,H$6/WWP_fec!H$6)</f>
        <v>0</v>
      </c>
      <c r="I69" s="275">
        <f>IF(I$6=0,0,I$6/WWP_fec!I$6)</f>
        <v>0</v>
      </c>
      <c r="J69" s="275">
        <f>IF(J$6=0,0,J$6/WWP_fec!J$6)</f>
        <v>0</v>
      </c>
      <c r="K69" s="275">
        <f>IF(K$6=0,0,K$6/WWP_fec!K$6)</f>
        <v>0</v>
      </c>
      <c r="L69" s="275">
        <f>IF(L$6=0,0,L$6/WWP_fec!L$6)</f>
        <v>0</v>
      </c>
      <c r="M69" s="275">
        <f>IF(M$6=0,0,M$6/WWP_fec!M$6)</f>
        <v>0</v>
      </c>
      <c r="N69" s="275">
        <f>IF(N$6=0,0,N$6/WWP_fec!N$6)</f>
        <v>0</v>
      </c>
      <c r="O69" s="275">
        <f>IF(O$6=0,0,O$6/WWP_fec!O$6)</f>
        <v>0</v>
      </c>
      <c r="P69" s="275">
        <f>IF(P$6=0,0,P$6/WWP_fec!P$6)</f>
        <v>0</v>
      </c>
      <c r="Q69" s="275">
        <f>IF(Q$6=0,0,Q$6/WWP_fec!Q$6)</f>
        <v>0</v>
      </c>
    </row>
    <row r="70" spans="1:17" x14ac:dyDescent="0.25">
      <c r="A70" s="76" t="s">
        <v>82</v>
      </c>
      <c r="B70" s="274">
        <f>IF(B$7=0,0,B$7/WWP_fec!B$7)</f>
        <v>0</v>
      </c>
      <c r="C70" s="274">
        <f>IF(C$7=0,0,C$7/WWP_fec!C$7)</f>
        <v>0</v>
      </c>
      <c r="D70" s="274">
        <f>IF(D$7=0,0,D$7/WWP_fec!D$7)</f>
        <v>0</v>
      </c>
      <c r="E70" s="274">
        <f>IF(E$7=0,0,E$7/WWP_fec!E$7)</f>
        <v>0</v>
      </c>
      <c r="F70" s="274">
        <f>IF(F$7=0,0,F$7/WWP_fec!F$7)</f>
        <v>0</v>
      </c>
      <c r="G70" s="274">
        <f>IF(G$7=0,0,G$7/WWP_fec!G$7)</f>
        <v>0</v>
      </c>
      <c r="H70" s="274">
        <f>IF(H$7=0,0,H$7/WWP_fec!H$7)</f>
        <v>0</v>
      </c>
      <c r="I70" s="274">
        <f>IF(I$7=0,0,I$7/WWP_fec!I$7)</f>
        <v>0</v>
      </c>
      <c r="J70" s="274">
        <f>IF(J$7=0,0,J$7/WWP_fec!J$7)</f>
        <v>0</v>
      </c>
      <c r="K70" s="274">
        <f>IF(K$7=0,0,K$7/WWP_fec!K$7)</f>
        <v>0</v>
      </c>
      <c r="L70" s="274">
        <f>IF(L$7=0,0,L$7/WWP_fec!L$7)</f>
        <v>0</v>
      </c>
      <c r="M70" s="274">
        <f>IF(M$7=0,0,M$7/WWP_fec!M$7)</f>
        <v>0</v>
      </c>
      <c r="N70" s="274">
        <f>IF(N$7=0,0,N$7/WWP_fec!N$7)</f>
        <v>0</v>
      </c>
      <c r="O70" s="274">
        <f>IF(O$7=0,0,O$7/WWP_fec!O$7)</f>
        <v>0</v>
      </c>
      <c r="P70" s="274">
        <f>IF(P$7=0,0,P$7/WWP_fec!P$7)</f>
        <v>0</v>
      </c>
      <c r="Q70" s="274">
        <f>IF(Q$7=0,0,Q$7/WWP_fec!Q$7)</f>
        <v>0</v>
      </c>
    </row>
    <row r="71" spans="1:17" x14ac:dyDescent="0.25">
      <c r="A71" s="76" t="s">
        <v>81</v>
      </c>
      <c r="B71" s="274">
        <f>IF(B$8=0,0,B$8/WWP_fec!B$8)</f>
        <v>0</v>
      </c>
      <c r="C71" s="274">
        <f>IF(C$8=0,0,C$8/WWP_fec!C$8)</f>
        <v>0</v>
      </c>
      <c r="D71" s="274">
        <f>IF(D$8=0,0,D$8/WWP_fec!D$8)</f>
        <v>0</v>
      </c>
      <c r="E71" s="274">
        <f>IF(E$8=0,0,E$8/WWP_fec!E$8)</f>
        <v>0</v>
      </c>
      <c r="F71" s="274">
        <f>IF(F$8=0,0,F$8/WWP_fec!F$8)</f>
        <v>0</v>
      </c>
      <c r="G71" s="274">
        <f>IF(G$8=0,0,G$8/WWP_fec!G$8)</f>
        <v>0</v>
      </c>
      <c r="H71" s="274">
        <f>IF(H$8=0,0,H$8/WWP_fec!H$8)</f>
        <v>0</v>
      </c>
      <c r="I71" s="274">
        <f>IF(I$8=0,0,I$8/WWP_fec!I$8)</f>
        <v>0</v>
      </c>
      <c r="J71" s="274">
        <f>IF(J$8=0,0,J$8/WWP_fec!J$8)</f>
        <v>0</v>
      </c>
      <c r="K71" s="274">
        <f>IF(K$8=0,0,K$8/WWP_fec!K$8)</f>
        <v>0</v>
      </c>
      <c r="L71" s="274">
        <f>IF(L$8=0,0,L$8/WWP_fec!L$8)</f>
        <v>0</v>
      </c>
      <c r="M71" s="274">
        <f>IF(M$8=0,0,M$8/WWP_fec!M$8)</f>
        <v>0</v>
      </c>
      <c r="N71" s="274">
        <f>IF(N$8=0,0,N$8/WWP_fec!N$8)</f>
        <v>0</v>
      </c>
      <c r="O71" s="274">
        <f>IF(O$8=0,0,O$8/WWP_fec!O$8)</f>
        <v>0</v>
      </c>
      <c r="P71" s="274">
        <f>IF(P$8=0,0,P$8/WWP_fec!P$8)</f>
        <v>0</v>
      </c>
      <c r="Q71" s="274">
        <f>IF(Q$8=0,0,Q$8/WWP_fec!Q$8)</f>
        <v>0</v>
      </c>
    </row>
    <row r="72" spans="1:17" x14ac:dyDescent="0.25">
      <c r="A72" s="76" t="s">
        <v>80</v>
      </c>
      <c r="B72" s="274">
        <f>IF(B$9=0,0,B$9/WWP_fec!B$9)</f>
        <v>0</v>
      </c>
      <c r="C72" s="274">
        <f>IF(C$9=0,0,C$9/WWP_fec!C$9)</f>
        <v>0</v>
      </c>
      <c r="D72" s="274">
        <f>IF(D$9=0,0,D$9/WWP_fec!D$9)</f>
        <v>0</v>
      </c>
      <c r="E72" s="274">
        <f>IF(E$9=0,0,E$9/WWP_fec!E$9)</f>
        <v>0</v>
      </c>
      <c r="F72" s="274">
        <f>IF(F$9=0,0,F$9/WWP_fec!F$9)</f>
        <v>0</v>
      </c>
      <c r="G72" s="274">
        <f>IF(G$9=0,0,G$9/WWP_fec!G$9)</f>
        <v>0</v>
      </c>
      <c r="H72" s="274">
        <f>IF(H$9=0,0,H$9/WWP_fec!H$9)</f>
        <v>0</v>
      </c>
      <c r="I72" s="274">
        <f>IF(I$9=0,0,I$9/WWP_fec!I$9)</f>
        <v>0</v>
      </c>
      <c r="J72" s="274">
        <f>IF(J$9=0,0,J$9/WWP_fec!J$9)</f>
        <v>0</v>
      </c>
      <c r="K72" s="274">
        <f>IF(K$9=0,0,K$9/WWP_fec!K$9)</f>
        <v>0</v>
      </c>
      <c r="L72" s="274">
        <f>IF(L$9=0,0,L$9/WWP_fec!L$9)</f>
        <v>0</v>
      </c>
      <c r="M72" s="274">
        <f>IF(M$9=0,0,M$9/WWP_fec!M$9)</f>
        <v>0</v>
      </c>
      <c r="N72" s="274">
        <f>IF(N$9=0,0,N$9/WWP_fec!N$9)</f>
        <v>0</v>
      </c>
      <c r="O72" s="274">
        <f>IF(O$9=0,0,O$9/WWP_fec!O$9)</f>
        <v>0</v>
      </c>
      <c r="P72" s="274">
        <f>IF(P$9=0,0,P$9/WWP_fec!P$9)</f>
        <v>0</v>
      </c>
      <c r="Q72" s="274">
        <f>IF(Q$9=0,0,Q$9/WWP_fec!Q$9)</f>
        <v>0</v>
      </c>
    </row>
    <row r="73" spans="1:17" x14ac:dyDescent="0.25">
      <c r="A73" s="129" t="s">
        <v>79</v>
      </c>
      <c r="B73" s="273">
        <f>IF(B$10=0,0,B$10/WWP_fec!B$10)</f>
        <v>0.62048376000000005</v>
      </c>
      <c r="C73" s="273">
        <f>IF(C$10=0,0,C$10/WWP_fec!C$10)</f>
        <v>0.27610419489733046</v>
      </c>
      <c r="D73" s="273">
        <f>IF(D$10=0,0,D$10/WWP_fec!D$10)</f>
        <v>0.62048376000000016</v>
      </c>
      <c r="E73" s="273">
        <f>IF(E$10=0,0,E$10/WWP_fec!E$10)</f>
        <v>0.62048376000000016</v>
      </c>
      <c r="F73" s="273">
        <f>IF(F$10=0,0,F$10/WWP_fec!F$10)</f>
        <v>0.62048376000000005</v>
      </c>
      <c r="G73" s="273">
        <f>IF(G$10=0,0,G$10/WWP_fec!G$10)</f>
        <v>0.62048376000000016</v>
      </c>
      <c r="H73" s="273">
        <f>IF(H$10=0,0,H$10/WWP_fec!H$10)</f>
        <v>0.62048376000000005</v>
      </c>
      <c r="I73" s="273">
        <f>IF(I$10=0,0,I$10/WWP_fec!I$10)</f>
        <v>0.79630030363529913</v>
      </c>
      <c r="J73" s="273">
        <f>IF(J$10=0,0,J$10/WWP_fec!J$10)</f>
        <v>0.58963117625292449</v>
      </c>
      <c r="K73" s="273">
        <f>IF(K$10=0,0,K$10/WWP_fec!K$10)</f>
        <v>0.38531861535042972</v>
      </c>
      <c r="L73" s="273">
        <f>IF(L$10=0,0,L$10/WWP_fec!L$10)</f>
        <v>0.30116214464753571</v>
      </c>
      <c r="M73" s="273">
        <f>IF(M$10=0,0,M$10/WWP_fec!M$10)</f>
        <v>0.23614951390249841</v>
      </c>
      <c r="N73" s="273">
        <f>IF(N$10=0,0,N$10/WWP_fec!N$10)</f>
        <v>0.32666116104206638</v>
      </c>
      <c r="O73" s="273">
        <f>IF(O$10=0,0,O$10/WWP_fec!O$10)</f>
        <v>0.74264883646366497</v>
      </c>
      <c r="P73" s="273">
        <f>IF(P$10=0,0,P$10/WWP_fec!P$10)</f>
        <v>0.62048376000000005</v>
      </c>
      <c r="Q73" s="273">
        <f>IF(Q$10=0,0,Q$10/WWP_fec!Q$10)</f>
        <v>0.63300708848131226</v>
      </c>
    </row>
    <row r="74" spans="1:17" x14ac:dyDescent="0.25">
      <c r="A74" s="127" t="s">
        <v>314</v>
      </c>
      <c r="B74" s="296">
        <f>IF(B$15=0,0,B$15/WWP_fec!B$15)</f>
        <v>3.0226515484319508E-3</v>
      </c>
      <c r="C74" s="296">
        <f>IF(C$15=0,0,C$15/WWP_fec!C$15)</f>
        <v>0.19706315967534771</v>
      </c>
      <c r="D74" s="296">
        <f>IF(D$15=0,0,D$15/WWP_fec!D$15)</f>
        <v>0.19547148734612674</v>
      </c>
      <c r="E74" s="296">
        <f>IF(E$15=0,0,E$15/WWP_fec!E$15)</f>
        <v>0.12461988358022802</v>
      </c>
      <c r="F74" s="296">
        <f>IF(F$15=0,0,F$15/WWP_fec!F$15)</f>
        <v>0.17510418389377344</v>
      </c>
      <c r="G74" s="296">
        <f>IF(G$15=0,0,G$15/WWP_fec!G$15)</f>
        <v>7.4664474192534358E-2</v>
      </c>
      <c r="H74" s="296">
        <f>IF(H$15=0,0,H$15/WWP_fec!H$15)</f>
        <v>5.4436237466603817E-2</v>
      </c>
      <c r="I74" s="296">
        <f>IF(I$15=0,0,I$15/WWP_fec!I$15)</f>
        <v>0.12018422146580521</v>
      </c>
      <c r="J74" s="296">
        <f>IF(J$15=0,0,J$15/WWP_fec!J$15)</f>
        <v>0.1363358003900389</v>
      </c>
      <c r="K74" s="296">
        <f>IF(K$15=0,0,K$15/WWP_fec!K$15)</f>
        <v>0.15421770199875931</v>
      </c>
      <c r="L74" s="296">
        <f>IF(L$15=0,0,L$15/WWP_fec!L$15)</f>
        <v>0.27442159222779711</v>
      </c>
      <c r="M74" s="296">
        <f>IF(M$15=0,0,M$15/WWP_fec!M$15)</f>
        <v>0.15307786346373525</v>
      </c>
      <c r="N74" s="296">
        <f>IF(N$15=0,0,N$15/WWP_fec!N$15)</f>
        <v>0.13176757271319556</v>
      </c>
      <c r="O74" s="296">
        <f>IF(O$15=0,0,O$15/WWP_fec!O$15)</f>
        <v>7.3983287163845992E-3</v>
      </c>
      <c r="P74" s="296">
        <f>IF(P$15=0,0,P$15/WWP_fec!P$15)</f>
        <v>8.8505943168646801E-3</v>
      </c>
      <c r="Q74" s="296">
        <f>IF(Q$15=0,0,Q$15/WWP_fec!Q$15)</f>
        <v>0.12081842629635023</v>
      </c>
    </row>
    <row r="75" spans="1:17" x14ac:dyDescent="0.25">
      <c r="A75" s="127" t="s">
        <v>313</v>
      </c>
      <c r="B75" s="296">
        <f>IF(B$26=0,0,B$26/WWP_fec!B$26)</f>
        <v>0</v>
      </c>
      <c r="C75" s="296">
        <f>IF(C$26=0,0,C$26/WWP_fec!C$26)</f>
        <v>0</v>
      </c>
      <c r="D75" s="296">
        <f>IF(D$26=0,0,D$26/WWP_fec!D$26)</f>
        <v>0</v>
      </c>
      <c r="E75" s="296">
        <f>IF(E$26=0,0,E$26/WWP_fec!E$26)</f>
        <v>0</v>
      </c>
      <c r="F75" s="296">
        <f>IF(F$26=0,0,F$26/WWP_fec!F$26)</f>
        <v>0</v>
      </c>
      <c r="G75" s="296">
        <f>IF(G$26=0,0,G$26/WWP_fec!G$26)</f>
        <v>0</v>
      </c>
      <c r="H75" s="296">
        <f>IF(H$26=0,0,H$26/WWP_fec!H$26)</f>
        <v>0</v>
      </c>
      <c r="I75" s="296">
        <f>IF(I$26=0,0,I$26/WWP_fec!I$26)</f>
        <v>0</v>
      </c>
      <c r="J75" s="296">
        <f>IF(J$26=0,0,J$26/WWP_fec!J$26)</f>
        <v>0</v>
      </c>
      <c r="K75" s="296">
        <f>IF(K$26=0,0,K$26/WWP_fec!K$26)</f>
        <v>0</v>
      </c>
      <c r="L75" s="296">
        <f>IF(L$26=0,0,L$26/WWP_fec!L$26)</f>
        <v>0</v>
      </c>
      <c r="M75" s="296">
        <f>IF(M$26=0,0,M$26/WWP_fec!M$26)</f>
        <v>0</v>
      </c>
      <c r="N75" s="296">
        <f>IF(N$26=0,0,N$26/WWP_fec!N$26)</f>
        <v>0</v>
      </c>
      <c r="O75" s="296">
        <f>IF(O$26=0,0,O$26/WWP_fec!O$26)</f>
        <v>0</v>
      </c>
      <c r="P75" s="296">
        <f>IF(P$26=0,0,P$26/WWP_fec!P$26)</f>
        <v>0</v>
      </c>
      <c r="Q75" s="296">
        <f>IF(Q$26=0,0,Q$26/WWP_fec!Q$26)</f>
        <v>0</v>
      </c>
    </row>
    <row r="76" spans="1:17" x14ac:dyDescent="0.25">
      <c r="A76" s="127" t="s">
        <v>312</v>
      </c>
      <c r="B76" s="296">
        <f>IF(B$27=0,0,B$27/WWP_fec!B$27)</f>
        <v>0.94581011263914538</v>
      </c>
      <c r="C76" s="296">
        <f>IF(C$27=0,0,C$27/WWP_fec!C$27)</f>
        <v>0.17104069613572626</v>
      </c>
      <c r="D76" s="296">
        <f>IF(D$27=0,0,D$27/WWP_fec!D$27)</f>
        <v>1.1046600729492679</v>
      </c>
      <c r="E76" s="296">
        <f>IF(E$27=0,0,E$27/WWP_fec!E$27)</f>
        <v>1.3469588272002098</v>
      </c>
      <c r="F76" s="296">
        <f>IF(F$27=0,0,F$27/WWP_fec!F$27)</f>
        <v>1.0451205262565852</v>
      </c>
      <c r="G76" s="296">
        <f>IF(G$27=0,0,G$27/WWP_fec!G$27)</f>
        <v>1.3479207177515502</v>
      </c>
      <c r="H76" s="296">
        <f>IF(H$27=0,0,H$27/WWP_fec!H$27)</f>
        <v>1.50742504538188</v>
      </c>
      <c r="I76" s="296">
        <f>IF(I$27=0,0,I$27/WWP_fec!I$27)</f>
        <v>1.1016783178622989</v>
      </c>
      <c r="J76" s="296">
        <f>IF(J$27=0,0,J$27/WWP_fec!J$27)</f>
        <v>0.11833246886607615</v>
      </c>
      <c r="K76" s="296">
        <f>IF(K$27=0,0,K$27/WWP_fec!K$27)</f>
        <v>0.13329161470036793</v>
      </c>
      <c r="L76" s="296">
        <f>IF(L$27=0,0,L$27/WWP_fec!L$27)</f>
        <v>0.23787676371183294</v>
      </c>
      <c r="M76" s="296">
        <f>IF(M$27=0,0,M$27/WWP_fec!M$27)</f>
        <v>0.13248613796430478</v>
      </c>
      <c r="N76" s="296">
        <f>IF(N$27=0,0,N$27/WWP_fec!N$27)</f>
        <v>0.11419719868600749</v>
      </c>
      <c r="O76" s="296">
        <f>IF(O$27=0,0,O$27/WWP_fec!O$27)</f>
        <v>0.59392115064712736</v>
      </c>
      <c r="P76" s="296">
        <f>IF(P$27=0,0,P$27/WWP_fec!P$27)</f>
        <v>0.33724308541631587</v>
      </c>
      <c r="Q76" s="296">
        <f>IF(Q$27=0,0,Q$27/WWP_fec!Q$27)</f>
        <v>1.2644845026252112</v>
      </c>
    </row>
    <row r="77" spans="1:17" x14ac:dyDescent="0.25">
      <c r="A77" s="72" t="s">
        <v>311</v>
      </c>
      <c r="B77" s="295">
        <f>IF(B$47=0,0,B$47/WWP_fec!B$47)</f>
        <v>0</v>
      </c>
      <c r="C77" s="295">
        <f>IF(C$47=0,0,C$47/WWP_fec!C$47)</f>
        <v>0</v>
      </c>
      <c r="D77" s="295">
        <f>IF(D$47=0,0,D$47/WWP_fec!D$47)</f>
        <v>0</v>
      </c>
      <c r="E77" s="295">
        <f>IF(E$47=0,0,E$47/WWP_fec!E$47)</f>
        <v>0</v>
      </c>
      <c r="F77" s="295">
        <f>IF(F$47=0,0,F$47/WWP_fec!F$47)</f>
        <v>0</v>
      </c>
      <c r="G77" s="295">
        <f>IF(G$47=0,0,G$47/WWP_fec!G$47)</f>
        <v>0</v>
      </c>
      <c r="H77" s="295">
        <f>IF(H$47=0,0,H$47/WWP_fec!H$47)</f>
        <v>0</v>
      </c>
      <c r="I77" s="295">
        <f>IF(I$47=0,0,I$47/WWP_fec!I$47)</f>
        <v>0</v>
      </c>
      <c r="J77" s="295">
        <f>IF(J$47=0,0,J$47/WWP_fec!J$47)</f>
        <v>0</v>
      </c>
      <c r="K77" s="295">
        <f>IF(K$47=0,0,K$47/WWP_fec!K$47)</f>
        <v>0</v>
      </c>
      <c r="L77" s="295">
        <f>IF(L$47=0,0,L$47/WWP_fec!L$47)</f>
        <v>0</v>
      </c>
      <c r="M77" s="295">
        <f>IF(M$47=0,0,M$47/WWP_fec!M$47)</f>
        <v>0</v>
      </c>
      <c r="N77" s="295">
        <f>IF(N$47=0,0,N$47/WWP_fec!N$47)</f>
        <v>0</v>
      </c>
      <c r="O77" s="295">
        <f>IF(O$47=0,0,O$47/WWP_fec!O$47)</f>
        <v>0</v>
      </c>
      <c r="P77" s="295">
        <f>IF(P$47=0,0,P$47/WWP_fec!P$47)</f>
        <v>0</v>
      </c>
      <c r="Q77" s="295">
        <f>IF(Q$47=0,0,Q$47/WWP_fec!Q$47)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6" tint="-0.249977111117893"/>
    <pageSetUpPr fitToPage="1"/>
  </sheetPr>
  <dimension ref="A1:Q3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351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3711.1709115565536</v>
      </c>
      <c r="C3" s="46">
        <v>3782.5840788132714</v>
      </c>
      <c r="D3" s="46">
        <v>3849.2348092815919</v>
      </c>
      <c r="E3" s="46">
        <v>3940.1205365822052</v>
      </c>
      <c r="F3" s="46">
        <v>3842.9903322352134</v>
      </c>
      <c r="G3" s="46">
        <v>3830.018831161763</v>
      </c>
      <c r="H3" s="46">
        <v>4107.0819839781834</v>
      </c>
      <c r="I3" s="46">
        <v>4258.9011489022869</v>
      </c>
      <c r="J3" s="46">
        <v>3920.5474600810358</v>
      </c>
      <c r="K3" s="46">
        <v>3503.0158712329694</v>
      </c>
      <c r="L3" s="46">
        <v>3683</v>
      </c>
      <c r="M3" s="46">
        <v>3756.7152724481962</v>
      </c>
      <c r="N3" s="46">
        <v>3585.6314145470769</v>
      </c>
      <c r="O3" s="46">
        <v>3325.9620025448639</v>
      </c>
      <c r="P3" s="46">
        <v>3422.6400739090263</v>
      </c>
      <c r="Q3" s="46">
        <v>3489.6644711069812</v>
      </c>
    </row>
    <row r="5" spans="1:17" x14ac:dyDescent="0.25">
      <c r="A5" s="31" t="s">
        <v>257</v>
      </c>
      <c r="B5" s="46">
        <v>8348.8549922360162</v>
      </c>
      <c r="C5" s="46">
        <v>8505.4666453524369</v>
      </c>
      <c r="D5" s="46">
        <v>8865.0975110011732</v>
      </c>
      <c r="E5" s="46">
        <v>8442.4939721209084</v>
      </c>
      <c r="F5" s="46">
        <v>8644.656016622801</v>
      </c>
      <c r="G5" s="46">
        <v>8668.9008724613486</v>
      </c>
      <c r="H5" s="46">
        <v>8402.8401206470953</v>
      </c>
      <c r="I5" s="46">
        <v>8658.0155362024616</v>
      </c>
      <c r="J5" s="46">
        <v>9035.2876167474187</v>
      </c>
      <c r="K5" s="46">
        <v>8771.5512829727704</v>
      </c>
      <c r="L5" s="46">
        <v>8694.1938779643297</v>
      </c>
      <c r="M5" s="46">
        <v>7969.8811288011029</v>
      </c>
      <c r="N5" s="46">
        <v>8703.2398971630282</v>
      </c>
      <c r="O5" s="46">
        <v>8558.8646164220627</v>
      </c>
      <c r="P5" s="46">
        <v>7972.8958973580193</v>
      </c>
      <c r="Q5" s="46">
        <v>8753.6625565327759</v>
      </c>
    </row>
    <row r="6" spans="1:17" x14ac:dyDescent="0.25">
      <c r="A6" s="294" t="s">
        <v>256</v>
      </c>
      <c r="B6" s="293">
        <v>10436.068740295021</v>
      </c>
      <c r="C6" s="293">
        <v>9687.2832510624394</v>
      </c>
      <c r="D6" s="293">
        <v>9471.6721351407668</v>
      </c>
      <c r="E6" s="293">
        <v>10870.044034959024</v>
      </c>
      <c r="F6" s="293">
        <v>9415.3895539144687</v>
      </c>
      <c r="G6" s="293">
        <v>9336.261526641867</v>
      </c>
      <c r="H6" s="293">
        <v>8905.3398323527599</v>
      </c>
      <c r="I6" s="293">
        <v>9130.4177581569111</v>
      </c>
      <c r="J6" s="293">
        <v>9719.790272011147</v>
      </c>
      <c r="K6" s="293">
        <v>10365.268063521311</v>
      </c>
      <c r="L6" s="293">
        <v>9290.2448201753923</v>
      </c>
      <c r="M6" s="293">
        <v>8471.729207254577</v>
      </c>
      <c r="N6" s="293">
        <v>9584.2807624937977</v>
      </c>
      <c r="O6" s="293">
        <v>9868.8880879077296</v>
      </c>
      <c r="P6" s="293">
        <v>8800.9970945898931</v>
      </c>
      <c r="Q6" s="293">
        <v>9328.1393435794726</v>
      </c>
    </row>
    <row r="7" spans="1:17" x14ac:dyDescent="0.25">
      <c r="A7" s="292" t="s">
        <v>255</v>
      </c>
      <c r="B7" s="291"/>
      <c r="C7" s="291">
        <v>0</v>
      </c>
      <c r="D7" s="291">
        <v>622.16304894717757</v>
      </c>
      <c r="E7" s="291">
        <v>1398.3718998182576</v>
      </c>
      <c r="F7" s="291">
        <v>0</v>
      </c>
      <c r="G7" s="291">
        <v>1268.1883044570818</v>
      </c>
      <c r="H7" s="291">
        <v>1551.1126247465054</v>
      </c>
      <c r="I7" s="291">
        <v>1002.0334707363049</v>
      </c>
      <c r="J7" s="291">
        <v>589.37251385423588</v>
      </c>
      <c r="K7" s="291">
        <v>645.47779151016402</v>
      </c>
      <c r="L7" s="291">
        <v>1413.0525330741398</v>
      </c>
      <c r="M7" s="291">
        <v>214.7592922745541</v>
      </c>
      <c r="N7" s="291">
        <v>1112.5515552392208</v>
      </c>
      <c r="O7" s="291">
        <v>284.6073254139319</v>
      </c>
      <c r="P7" s="291">
        <v>0</v>
      </c>
      <c r="Q7" s="291">
        <v>527.14224898957946</v>
      </c>
    </row>
    <row r="8" spans="1:17" x14ac:dyDescent="0.25">
      <c r="A8" s="290" t="s">
        <v>254</v>
      </c>
      <c r="B8" s="289"/>
      <c r="C8" s="289">
        <f>B6+C7-C6</f>
        <v>748.78548923258131</v>
      </c>
      <c r="D8" s="289">
        <f t="shared" ref="D8:Q8" si="0">C6+D7-D6</f>
        <v>837.77416486884977</v>
      </c>
      <c r="E8" s="289">
        <f t="shared" si="0"/>
        <v>0</v>
      </c>
      <c r="F8" s="289">
        <f t="shared" si="0"/>
        <v>1454.6544810445557</v>
      </c>
      <c r="G8" s="289">
        <f t="shared" si="0"/>
        <v>1347.316331729684</v>
      </c>
      <c r="H8" s="289">
        <f t="shared" si="0"/>
        <v>1982.0343190356125</v>
      </c>
      <c r="I8" s="289">
        <f t="shared" si="0"/>
        <v>776.95554493215423</v>
      </c>
      <c r="J8" s="289">
        <f t="shared" si="0"/>
        <v>0</v>
      </c>
      <c r="K8" s="289">
        <f t="shared" si="0"/>
        <v>0</v>
      </c>
      <c r="L8" s="289">
        <f t="shared" si="0"/>
        <v>2488.0757764200589</v>
      </c>
      <c r="M8" s="289">
        <f t="shared" si="0"/>
        <v>1033.2749051953688</v>
      </c>
      <c r="N8" s="289">
        <f t="shared" si="0"/>
        <v>0</v>
      </c>
      <c r="O8" s="289">
        <f t="shared" si="0"/>
        <v>0</v>
      </c>
      <c r="P8" s="289">
        <f t="shared" si="0"/>
        <v>1067.8909933178365</v>
      </c>
      <c r="Q8" s="289">
        <f t="shared" si="0"/>
        <v>0</v>
      </c>
    </row>
    <row r="9" spans="1:17" x14ac:dyDescent="0.25">
      <c r="A9" s="288" t="s">
        <v>253</v>
      </c>
      <c r="B9" s="287">
        <f>B6-B5</f>
        <v>2087.2137480590045</v>
      </c>
      <c r="C9" s="287">
        <f t="shared" ref="C9:Q9" si="1">C6-C5</f>
        <v>1181.8166057100025</v>
      </c>
      <c r="D9" s="287">
        <f t="shared" si="1"/>
        <v>606.57462413959365</v>
      </c>
      <c r="E9" s="287">
        <f t="shared" si="1"/>
        <v>2427.550062838116</v>
      </c>
      <c r="F9" s="287">
        <f t="shared" si="1"/>
        <v>770.73353729166774</v>
      </c>
      <c r="G9" s="287">
        <f t="shared" si="1"/>
        <v>667.3606541805184</v>
      </c>
      <c r="H9" s="287">
        <f t="shared" si="1"/>
        <v>502.49971170566459</v>
      </c>
      <c r="I9" s="287">
        <f t="shared" si="1"/>
        <v>472.40222195444949</v>
      </c>
      <c r="J9" s="287">
        <f t="shared" si="1"/>
        <v>684.50265526372823</v>
      </c>
      <c r="K9" s="287">
        <f t="shared" si="1"/>
        <v>1593.7167805485406</v>
      </c>
      <c r="L9" s="287">
        <f t="shared" si="1"/>
        <v>596.05094221106265</v>
      </c>
      <c r="M9" s="287">
        <f t="shared" si="1"/>
        <v>501.84807845347405</v>
      </c>
      <c r="N9" s="287">
        <f t="shared" si="1"/>
        <v>881.04086533076952</v>
      </c>
      <c r="O9" s="287">
        <f t="shared" si="1"/>
        <v>1310.023471485667</v>
      </c>
      <c r="P9" s="287">
        <f t="shared" si="1"/>
        <v>828.10119723187381</v>
      </c>
      <c r="Q9" s="287">
        <f t="shared" si="1"/>
        <v>574.4767870466967</v>
      </c>
    </row>
    <row r="11" spans="1:17" x14ac:dyDescent="0.25">
      <c r="A11" s="31" t="s">
        <v>347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1443.9366358715736</v>
      </c>
      <c r="C12" s="38">
        <v>1427.91822</v>
      </c>
      <c r="D12" s="38">
        <v>1488.3720200000002</v>
      </c>
      <c r="E12" s="38">
        <v>1463.4649599999998</v>
      </c>
      <c r="F12" s="38">
        <v>1494.4996700000002</v>
      </c>
      <c r="G12" s="38">
        <v>1475.509683411919</v>
      </c>
      <c r="H12" s="38">
        <v>1406.5021399999996</v>
      </c>
      <c r="I12" s="38">
        <v>1429.50451</v>
      </c>
      <c r="J12" s="38">
        <v>1462.5246800000004</v>
      </c>
      <c r="K12" s="38">
        <v>1400.30242</v>
      </c>
      <c r="L12" s="38">
        <v>1379.8764260614548</v>
      </c>
      <c r="M12" s="38">
        <v>1273.8856277402131</v>
      </c>
      <c r="N12" s="38">
        <v>1385.5766214054324</v>
      </c>
      <c r="O12" s="38">
        <v>1339.9722539844195</v>
      </c>
      <c r="P12" s="38">
        <v>1268.835931306327</v>
      </c>
      <c r="Q12" s="38">
        <v>1355.3604004900615</v>
      </c>
    </row>
    <row r="13" spans="1:17" x14ac:dyDescent="0.25">
      <c r="A13" s="55" t="s">
        <v>33</v>
      </c>
      <c r="B13" s="54">
        <v>66.09212831048967</v>
      </c>
      <c r="C13" s="54">
        <v>54.300629999999998</v>
      </c>
      <c r="D13" s="54">
        <v>81.61202999999999</v>
      </c>
      <c r="E13" s="54">
        <v>92.507770000000008</v>
      </c>
      <c r="F13" s="54">
        <v>91.380160000000004</v>
      </c>
      <c r="G13" s="54">
        <v>100.19549008017918</v>
      </c>
      <c r="H13" s="54">
        <v>94.393889999999999</v>
      </c>
      <c r="I13" s="54">
        <v>90.385760000000005</v>
      </c>
      <c r="J13" s="54">
        <v>77.595619999999997</v>
      </c>
      <c r="K13" s="54">
        <v>57.093260000000001</v>
      </c>
      <c r="L13" s="54">
        <v>79.54871261521987</v>
      </c>
      <c r="M13" s="54">
        <v>102.6570803667466</v>
      </c>
      <c r="N13" s="54">
        <v>95.583581690037747</v>
      </c>
      <c r="O13" s="54">
        <v>102.653167112437</v>
      </c>
      <c r="P13" s="54">
        <v>99.429991737264146</v>
      </c>
      <c r="Q13" s="54">
        <v>95.577239890930358</v>
      </c>
    </row>
    <row r="14" spans="1:17" x14ac:dyDescent="0.25">
      <c r="A14" s="52" t="s">
        <v>32</v>
      </c>
      <c r="B14" s="51">
        <v>251.69279930332181</v>
      </c>
      <c r="C14" s="51">
        <v>98.806070000000005</v>
      </c>
      <c r="D14" s="51">
        <v>86.997600000000006</v>
      </c>
      <c r="E14" s="51">
        <v>182.00702000000001</v>
      </c>
      <c r="F14" s="51">
        <v>174.29559</v>
      </c>
      <c r="G14" s="51">
        <v>182.75777794368756</v>
      </c>
      <c r="H14" s="51">
        <v>179.42692999999997</v>
      </c>
      <c r="I14" s="51">
        <v>189.02160000000001</v>
      </c>
      <c r="J14" s="51">
        <v>180.57836999999998</v>
      </c>
      <c r="K14" s="51">
        <v>135.477</v>
      </c>
      <c r="L14" s="51">
        <v>141.62358517704283</v>
      </c>
      <c r="M14" s="51">
        <v>142.58298084657534</v>
      </c>
      <c r="N14" s="51">
        <v>171.00606233407711</v>
      </c>
      <c r="O14" s="51">
        <v>108.40689095041853</v>
      </c>
      <c r="P14" s="51">
        <v>89.587013724705159</v>
      </c>
      <c r="Q14" s="51">
        <v>115.62639856426593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2.1973576811040516</v>
      </c>
      <c r="C16" s="51">
        <v>4.4022699999999997</v>
      </c>
      <c r="D16" s="51">
        <v>4.40524</v>
      </c>
      <c r="E16" s="51">
        <v>3.2988400000000002</v>
      </c>
      <c r="F16" s="51">
        <v>3.30288</v>
      </c>
      <c r="G16" s="51">
        <v>4.394772388461849</v>
      </c>
      <c r="H16" s="51">
        <v>4.3980800000000002</v>
      </c>
      <c r="I16" s="51">
        <v>5.4984800000000007</v>
      </c>
      <c r="J16" s="51">
        <v>5.4977900000000002</v>
      </c>
      <c r="K16" s="51">
        <v>3.2983899999999999</v>
      </c>
      <c r="L16" s="51">
        <v>0</v>
      </c>
      <c r="M16" s="51">
        <v>2.1973673905893922</v>
      </c>
      <c r="N16" s="51">
        <v>6.5920459143288666</v>
      </c>
      <c r="O16" s="51">
        <v>2.1972740300549365</v>
      </c>
      <c r="P16" s="51">
        <v>4.3947085959190009</v>
      </c>
      <c r="Q16" s="51">
        <v>4.3948609442919766</v>
      </c>
    </row>
    <row r="17" spans="1:17" x14ac:dyDescent="0.25">
      <c r="A17" s="53" t="s">
        <v>76</v>
      </c>
      <c r="B17" s="51">
        <v>199.81315700208984</v>
      </c>
      <c r="C17" s="51">
        <v>38.937950000000001</v>
      </c>
      <c r="D17" s="51">
        <v>33.864310000000003</v>
      </c>
      <c r="E17" s="51">
        <v>128.10793999999999</v>
      </c>
      <c r="F17" s="51">
        <v>126.0308</v>
      </c>
      <c r="G17" s="51">
        <v>137.2813611614186</v>
      </c>
      <c r="H17" s="51">
        <v>129.12710999999999</v>
      </c>
      <c r="I17" s="51">
        <v>128.02875</v>
      </c>
      <c r="J17" s="51">
        <v>115.79240999999999</v>
      </c>
      <c r="K17" s="51">
        <v>89.165130000000005</v>
      </c>
      <c r="L17" s="51">
        <v>88.12449658126755</v>
      </c>
      <c r="M17" s="51">
        <v>84.017836621885593</v>
      </c>
      <c r="N17" s="51">
        <v>86.072259679814323</v>
      </c>
      <c r="O17" s="51">
        <v>30.734267933071649</v>
      </c>
      <c r="P17" s="51">
        <v>16.405472197662785</v>
      </c>
      <c r="Q17" s="51">
        <v>76.837575537950187</v>
      </c>
    </row>
    <row r="18" spans="1:17" x14ac:dyDescent="0.25">
      <c r="A18" s="53" t="s">
        <v>29</v>
      </c>
      <c r="B18" s="51">
        <v>49.682284620127902</v>
      </c>
      <c r="C18" s="51">
        <v>55.465849999999996</v>
      </c>
      <c r="D18" s="51">
        <v>48.728050000000003</v>
      </c>
      <c r="E18" s="51">
        <v>50.600239999999999</v>
      </c>
      <c r="F18" s="51">
        <v>44.961910000000003</v>
      </c>
      <c r="G18" s="51">
        <v>41.081644393807103</v>
      </c>
      <c r="H18" s="51">
        <v>45.901739999999997</v>
      </c>
      <c r="I18" s="51">
        <v>55.494369999999996</v>
      </c>
      <c r="J18" s="51">
        <v>59.288170000000001</v>
      </c>
      <c r="K18" s="51">
        <v>43.013480000000001</v>
      </c>
      <c r="L18" s="51">
        <v>53.49908859577527</v>
      </c>
      <c r="M18" s="51">
        <v>56.367776834100347</v>
      </c>
      <c r="N18" s="51">
        <v>78.341756739933942</v>
      </c>
      <c r="O18" s="51">
        <v>75.475348987291952</v>
      </c>
      <c r="P18" s="51">
        <v>68.786832931123371</v>
      </c>
      <c r="Q18" s="51">
        <v>34.393962082023762</v>
      </c>
    </row>
    <row r="19" spans="1:17" x14ac:dyDescent="0.25">
      <c r="A19" s="53" t="s">
        <v>28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13.279857710518298</v>
      </c>
      <c r="C20" s="51">
        <v>20.693989999999999</v>
      </c>
      <c r="D20" s="51">
        <v>19.000239999999998</v>
      </c>
      <c r="E20" s="51">
        <v>21.388370000000002</v>
      </c>
      <c r="F20" s="51">
        <v>23.998289999999997</v>
      </c>
      <c r="G20" s="51">
        <v>21.304508285274615</v>
      </c>
      <c r="H20" s="51">
        <v>19.900089999999999</v>
      </c>
      <c r="I20" s="51">
        <v>24.801850000000002</v>
      </c>
      <c r="J20" s="51">
        <v>26.395699999999998</v>
      </c>
      <c r="K20" s="51">
        <v>7.8926400000000001</v>
      </c>
      <c r="L20" s="51">
        <v>31.239985306670068</v>
      </c>
      <c r="M20" s="51">
        <v>30.262067798469744</v>
      </c>
      <c r="N20" s="51">
        <v>31.238836056603894</v>
      </c>
      <c r="O20" s="51">
        <v>11.080275860496895</v>
      </c>
      <c r="P20" s="51">
        <v>56.879102431204473</v>
      </c>
      <c r="Q20" s="51">
        <v>10.580630934117474</v>
      </c>
    </row>
    <row r="21" spans="1:17" x14ac:dyDescent="0.25">
      <c r="A21" s="53" t="s">
        <v>66</v>
      </c>
      <c r="B21" s="51">
        <v>8.6464210477587766</v>
      </c>
      <c r="C21" s="51">
        <v>11.796510000000001</v>
      </c>
      <c r="D21" s="51">
        <v>10.30246</v>
      </c>
      <c r="E21" s="51">
        <v>13.095940000000001</v>
      </c>
      <c r="F21" s="51">
        <v>15.69905</v>
      </c>
      <c r="G21" s="51">
        <v>13.924170079484997</v>
      </c>
      <c r="H21" s="51">
        <v>14.002839999999999</v>
      </c>
      <c r="I21" s="51">
        <v>15.801870000000001</v>
      </c>
      <c r="J21" s="51">
        <v>16.29569</v>
      </c>
      <c r="K21" s="51">
        <v>1.8008500000000001</v>
      </c>
      <c r="L21" s="51">
        <v>22.167670717904841</v>
      </c>
      <c r="M21" s="51">
        <v>21.305497478331219</v>
      </c>
      <c r="N21" s="51">
        <v>20.992394961692643</v>
      </c>
      <c r="O21" s="51">
        <v>0.42992051964718919</v>
      </c>
      <c r="P21" s="51">
        <v>48.58952479146393</v>
      </c>
      <c r="Q21" s="51">
        <v>5.9230861343211405</v>
      </c>
    </row>
    <row r="22" spans="1:17" x14ac:dyDescent="0.25">
      <c r="A22" s="53" t="s">
        <v>25</v>
      </c>
      <c r="B22" s="51">
        <v>4.6334366627595216</v>
      </c>
      <c r="C22" s="51">
        <v>8.8974799999999998</v>
      </c>
      <c r="D22" s="51">
        <v>8.6977799999999998</v>
      </c>
      <c r="E22" s="51">
        <v>8.2924299999999995</v>
      </c>
      <c r="F22" s="51">
        <v>8.2992399999999993</v>
      </c>
      <c r="G22" s="51">
        <v>7.3803382057896201</v>
      </c>
      <c r="H22" s="51">
        <v>5.8972499999999997</v>
      </c>
      <c r="I22" s="51">
        <v>8.9999800000000008</v>
      </c>
      <c r="J22" s="51">
        <v>10.100009999999999</v>
      </c>
      <c r="K22" s="51">
        <v>6.0917900000000005</v>
      </c>
      <c r="L22" s="51">
        <v>9.0723145887652272</v>
      </c>
      <c r="M22" s="51">
        <v>8.9565703201385247</v>
      </c>
      <c r="N22" s="51">
        <v>10.246441094911251</v>
      </c>
      <c r="O22" s="51">
        <v>10.650355340849707</v>
      </c>
      <c r="P22" s="51">
        <v>8.2895776397405392</v>
      </c>
      <c r="Q22" s="51">
        <v>4.6575447997963337</v>
      </c>
    </row>
    <row r="23" spans="1:17" x14ac:dyDescent="0.25">
      <c r="A23" s="52" t="s">
        <v>24</v>
      </c>
      <c r="B23" s="51">
        <v>26.034080802911273</v>
      </c>
      <c r="C23" s="51">
        <v>22.998000000000001</v>
      </c>
      <c r="D23" s="51">
        <v>29.996590000000001</v>
      </c>
      <c r="E23" s="51">
        <v>36.89546</v>
      </c>
      <c r="F23" s="51">
        <v>38.000070000000001</v>
      </c>
      <c r="G23" s="51">
        <v>25.938773829658864</v>
      </c>
      <c r="H23" s="51">
        <v>31.000730000000001</v>
      </c>
      <c r="I23" s="51">
        <v>28.999929999999999</v>
      </c>
      <c r="J23" s="51">
        <v>13.000260000000001</v>
      </c>
      <c r="K23" s="51">
        <v>15.001519999999999</v>
      </c>
      <c r="L23" s="51">
        <v>27.992746013706974</v>
      </c>
      <c r="M23" s="51">
        <v>25.653079859834527</v>
      </c>
      <c r="N23" s="51">
        <v>20.253591796713724</v>
      </c>
      <c r="O23" s="51">
        <v>20.015276395049451</v>
      </c>
      <c r="P23" s="51">
        <v>20.994545011266187</v>
      </c>
      <c r="Q23" s="51">
        <v>18.009627655719019</v>
      </c>
    </row>
    <row r="24" spans="1:17" x14ac:dyDescent="0.25">
      <c r="A24" s="53" t="s">
        <v>23</v>
      </c>
      <c r="B24" s="51">
        <v>26.034080802911273</v>
      </c>
      <c r="C24" s="51">
        <v>22.998000000000001</v>
      </c>
      <c r="D24" s="51">
        <v>29.996590000000001</v>
      </c>
      <c r="E24" s="51">
        <v>36.89546</v>
      </c>
      <c r="F24" s="51">
        <v>38.000070000000001</v>
      </c>
      <c r="G24" s="51">
        <v>25.938773829658864</v>
      </c>
      <c r="H24" s="51">
        <v>31.000730000000001</v>
      </c>
      <c r="I24" s="51">
        <v>28.999929999999999</v>
      </c>
      <c r="J24" s="51">
        <v>13.000260000000001</v>
      </c>
      <c r="K24" s="51">
        <v>15.001519999999999</v>
      </c>
      <c r="L24" s="51">
        <v>27.992746013706974</v>
      </c>
      <c r="M24" s="51">
        <v>24.004994974261365</v>
      </c>
      <c r="N24" s="51">
        <v>18.987690538578136</v>
      </c>
      <c r="O24" s="51">
        <v>19.991391820405276</v>
      </c>
      <c r="P24" s="51">
        <v>20.994545011266187</v>
      </c>
      <c r="Q24" s="51">
        <v>18.009627655719019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1.6480848855731614</v>
      </c>
      <c r="N25" s="51">
        <v>1.26590125813559</v>
      </c>
      <c r="O25" s="51">
        <v>2.3884574644175732E-2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344.17641670432931</v>
      </c>
      <c r="C29" s="51">
        <v>384.89233999999988</v>
      </c>
      <c r="D29" s="51">
        <v>391.4973200000004</v>
      </c>
      <c r="E29" s="51">
        <v>381.19061999999985</v>
      </c>
      <c r="F29" s="51">
        <v>405.39930000000004</v>
      </c>
      <c r="G29" s="51">
        <v>379.62035185487775</v>
      </c>
      <c r="H29" s="51">
        <v>387.80649999999969</v>
      </c>
      <c r="I29" s="51">
        <v>382.50909000000001</v>
      </c>
      <c r="J29" s="51">
        <v>375.90723000000025</v>
      </c>
      <c r="K29" s="51">
        <v>382.2</v>
      </c>
      <c r="L29" s="51">
        <v>448.934747301041</v>
      </c>
      <c r="M29" s="51">
        <v>379.7888602273797</v>
      </c>
      <c r="N29" s="51">
        <v>407.04122056267579</v>
      </c>
      <c r="O29" s="51">
        <v>458.20113575590312</v>
      </c>
      <c r="P29" s="51">
        <v>445.39898228879701</v>
      </c>
      <c r="Q29" s="51">
        <v>482.20598070125243</v>
      </c>
    </row>
    <row r="30" spans="1:17" x14ac:dyDescent="0.25">
      <c r="A30" s="63" t="s">
        <v>21</v>
      </c>
      <c r="B30" s="62">
        <v>742.66135304000329</v>
      </c>
      <c r="C30" s="62">
        <v>846.22719000000006</v>
      </c>
      <c r="D30" s="62">
        <v>879.26823999999988</v>
      </c>
      <c r="E30" s="62">
        <v>749.47572000000002</v>
      </c>
      <c r="F30" s="62">
        <v>761.42625999999996</v>
      </c>
      <c r="G30" s="62">
        <v>765.69278141824111</v>
      </c>
      <c r="H30" s="62">
        <v>693.97399999999993</v>
      </c>
      <c r="I30" s="62">
        <v>713.78628000000003</v>
      </c>
      <c r="J30" s="62">
        <v>789.04750000000001</v>
      </c>
      <c r="K30" s="62">
        <v>802.63799999999992</v>
      </c>
      <c r="L30" s="62">
        <v>650.53664964777408</v>
      </c>
      <c r="M30" s="62">
        <v>592.94155864120717</v>
      </c>
      <c r="N30" s="62">
        <v>660.4533289653242</v>
      </c>
      <c r="O30" s="62">
        <v>639.61550791011439</v>
      </c>
      <c r="P30" s="62">
        <v>556.54629611308997</v>
      </c>
      <c r="Q30" s="62">
        <v>633.3605227437763</v>
      </c>
    </row>
    <row r="32" spans="1:17" x14ac:dyDescent="0.25">
      <c r="A32" s="31" t="s">
        <v>63</v>
      </c>
      <c r="B32" s="70">
        <v>1082.1648414827432</v>
      </c>
      <c r="C32" s="70">
        <v>576.20879137245606</v>
      </c>
      <c r="D32" s="70">
        <v>642.78607004683204</v>
      </c>
      <c r="E32" s="70">
        <v>987.03782408988002</v>
      </c>
      <c r="F32" s="70">
        <v>965.07874409706005</v>
      </c>
      <c r="G32" s="70">
        <v>1022.6846704248303</v>
      </c>
      <c r="H32" s="70">
        <v>984.15929370812387</v>
      </c>
      <c r="I32" s="70">
        <v>1008.6933421164961</v>
      </c>
      <c r="J32" s="70">
        <v>935.56909005015609</v>
      </c>
      <c r="K32" s="70">
        <v>666.41435652646805</v>
      </c>
      <c r="L32" s="70">
        <v>830.7691378657787</v>
      </c>
      <c r="M32" s="70">
        <v>922.41532082045296</v>
      </c>
      <c r="N32" s="70">
        <v>985.25396555934901</v>
      </c>
      <c r="O32" s="70">
        <v>773.12750374251823</v>
      </c>
      <c r="P32" s="70">
        <v>808.76663782907394</v>
      </c>
      <c r="Q32" s="70">
        <v>762.57369333960708</v>
      </c>
    </row>
    <row r="34" spans="1:17" x14ac:dyDescent="0.25">
      <c r="A34" s="184" t="s">
        <v>252</v>
      </c>
      <c r="B34" s="190">
        <f t="shared" ref="B34:Q34" si="2">IF(B$12=0,"",B$12/B$3*1000)</f>
        <v>389.07845267248877</v>
      </c>
      <c r="C34" s="190">
        <f t="shared" si="2"/>
        <v>377.49807809903007</v>
      </c>
      <c r="D34" s="190">
        <f t="shared" si="2"/>
        <v>386.66698545152792</v>
      </c>
      <c r="E34" s="190">
        <f t="shared" si="2"/>
        <v>371.42644404210517</v>
      </c>
      <c r="F34" s="190">
        <f t="shared" si="2"/>
        <v>388.88978134138279</v>
      </c>
      <c r="G34" s="190">
        <f t="shared" si="2"/>
        <v>385.24867590908195</v>
      </c>
      <c r="H34" s="190">
        <f t="shared" si="2"/>
        <v>342.45777062322964</v>
      </c>
      <c r="I34" s="190">
        <f t="shared" si="2"/>
        <v>335.65101889449784</v>
      </c>
      <c r="J34" s="190">
        <f t="shared" si="2"/>
        <v>373.04093239309253</v>
      </c>
      <c r="K34" s="190">
        <f t="shared" si="2"/>
        <v>399.74195706602109</v>
      </c>
      <c r="L34" s="190">
        <f t="shared" si="2"/>
        <v>374.66098997052802</v>
      </c>
      <c r="M34" s="190">
        <f t="shared" si="2"/>
        <v>339.09560223605672</v>
      </c>
      <c r="N34" s="190">
        <f t="shared" si="2"/>
        <v>386.42472167777265</v>
      </c>
      <c r="O34" s="190">
        <f t="shared" si="2"/>
        <v>402.88261049258472</v>
      </c>
      <c r="P34" s="190">
        <f t="shared" si="2"/>
        <v>370.7184816126981</v>
      </c>
      <c r="Q34" s="190">
        <f t="shared" si="2"/>
        <v>388.39275572534279</v>
      </c>
    </row>
    <row r="35" spans="1:17" x14ac:dyDescent="0.25">
      <c r="A35" s="286" t="s">
        <v>251</v>
      </c>
      <c r="B35" s="285">
        <f t="shared" ref="B35:Q35" si="3">IF(B$12=0,"",B$12/B$5*1000)</f>
        <v>172.9502593127269</v>
      </c>
      <c r="C35" s="285">
        <f t="shared" si="3"/>
        <v>167.88240781359644</v>
      </c>
      <c r="D35" s="285">
        <f t="shared" si="3"/>
        <v>167.89121813414909</v>
      </c>
      <c r="E35" s="285">
        <f t="shared" si="3"/>
        <v>173.34509978126175</v>
      </c>
      <c r="F35" s="285">
        <f t="shared" si="3"/>
        <v>172.88133467962496</v>
      </c>
      <c r="G35" s="285">
        <f t="shared" si="3"/>
        <v>170.2072390860065</v>
      </c>
      <c r="H35" s="285">
        <f t="shared" si="3"/>
        <v>167.38413676871031</v>
      </c>
      <c r="I35" s="285">
        <f t="shared" si="3"/>
        <v>165.10763973830919</v>
      </c>
      <c r="J35" s="285">
        <f t="shared" si="3"/>
        <v>161.86808234960091</v>
      </c>
      <c r="K35" s="285">
        <f t="shared" si="3"/>
        <v>159.64136500213482</v>
      </c>
      <c r="L35" s="285">
        <f t="shared" si="3"/>
        <v>158.71240570776655</v>
      </c>
      <c r="M35" s="285">
        <f t="shared" si="3"/>
        <v>159.83746898516688</v>
      </c>
      <c r="N35" s="285">
        <f t="shared" si="3"/>
        <v>159.20239333596734</v>
      </c>
      <c r="O35" s="285">
        <f t="shared" si="3"/>
        <v>156.55958050947413</v>
      </c>
      <c r="P35" s="285">
        <f t="shared" si="3"/>
        <v>159.14367221661345</v>
      </c>
      <c r="Q35" s="285">
        <f t="shared" si="3"/>
        <v>154.83352159589117</v>
      </c>
    </row>
    <row r="36" spans="1:17" x14ac:dyDescent="0.25">
      <c r="A36" s="286" t="s">
        <v>250</v>
      </c>
      <c r="B36" s="285">
        <f>IF(OIS_ued!B$5=0,"",OIS_ued!B$5/B$5*1000)</f>
        <v>48.374702318002448</v>
      </c>
      <c r="C36" s="285">
        <f>IF(OIS_ued!C$5=0,"",OIS_ued!C$5/C$5*1000)</f>
        <v>48.374702318002448</v>
      </c>
      <c r="D36" s="285">
        <f>IF(OIS_ued!D$5=0,"",OIS_ued!D$5/D$5*1000)</f>
        <v>48.374702318002448</v>
      </c>
      <c r="E36" s="285">
        <f>IF(OIS_ued!E$5=0,"",OIS_ued!E$5/E$5*1000)</f>
        <v>48.374702318002448</v>
      </c>
      <c r="F36" s="285">
        <f>IF(OIS_ued!F$5=0,"",OIS_ued!F$5/F$5*1000)</f>
        <v>48.374702318002441</v>
      </c>
      <c r="G36" s="285">
        <f>IF(OIS_ued!G$5=0,"",OIS_ued!G$5/G$5*1000)</f>
        <v>48.374702318002448</v>
      </c>
      <c r="H36" s="285">
        <f>IF(OIS_ued!H$5=0,"",OIS_ued!H$5/H$5*1000)</f>
        <v>48.374702318002448</v>
      </c>
      <c r="I36" s="285">
        <f>IF(OIS_ued!I$5=0,"",OIS_ued!I$5/I$5*1000)</f>
        <v>48.374702318002441</v>
      </c>
      <c r="J36" s="285">
        <f>IF(OIS_ued!J$5=0,"",OIS_ued!J$5/J$5*1000)</f>
        <v>48.374702318002448</v>
      </c>
      <c r="K36" s="285">
        <f>IF(OIS_ued!K$5=0,"",OIS_ued!K$5/K$5*1000)</f>
        <v>48.374702318002448</v>
      </c>
      <c r="L36" s="285">
        <f>IF(OIS_ued!L$5=0,"",OIS_ued!L$5/L$5*1000)</f>
        <v>48.374702318002441</v>
      </c>
      <c r="M36" s="285">
        <f>IF(OIS_ued!M$5=0,"",OIS_ued!M$5/M$5*1000)</f>
        <v>48.374702318002448</v>
      </c>
      <c r="N36" s="285">
        <f>IF(OIS_ued!N$5=0,"",OIS_ued!N$5/N$5*1000)</f>
        <v>48.374702318002448</v>
      </c>
      <c r="O36" s="285">
        <f>IF(OIS_ued!O$5=0,"",OIS_ued!O$5/O$5*1000)</f>
        <v>48.374702318002456</v>
      </c>
      <c r="P36" s="285">
        <f>IF(OIS_ued!P$5=0,"",OIS_ued!P$5/P$5*1000)</f>
        <v>48.374702318002448</v>
      </c>
      <c r="Q36" s="285">
        <f>IF(OIS_ued!Q$5=0,"",OIS_ued!Q$5/Q$5*1000)</f>
        <v>48.374702318002448</v>
      </c>
    </row>
    <row r="37" spans="1:17" x14ac:dyDescent="0.25">
      <c r="A37" s="284" t="s">
        <v>60</v>
      </c>
      <c r="B37" s="283">
        <f t="shared" ref="B37:Q37" si="4">IF(B$12=0,"",B$32/B$12)</f>
        <v>0.74945452217128516</v>
      </c>
      <c r="C37" s="283">
        <f t="shared" si="4"/>
        <v>0.40353066674396526</v>
      </c>
      <c r="D37" s="283">
        <f t="shared" si="4"/>
        <v>0.43187191200143088</v>
      </c>
      <c r="E37" s="283">
        <f t="shared" si="4"/>
        <v>0.67445265248433428</v>
      </c>
      <c r="F37" s="283">
        <f t="shared" si="4"/>
        <v>0.64575373515944634</v>
      </c>
      <c r="G37" s="283">
        <f t="shared" si="4"/>
        <v>0.69310603781332603</v>
      </c>
      <c r="H37" s="283">
        <f t="shared" si="4"/>
        <v>0.69972114916805184</v>
      </c>
      <c r="I37" s="283">
        <f t="shared" si="4"/>
        <v>0.7056244559287862</v>
      </c>
      <c r="J37" s="283">
        <f t="shared" si="4"/>
        <v>0.6396945657355716</v>
      </c>
      <c r="K37" s="283">
        <f t="shared" si="4"/>
        <v>0.47590745185348465</v>
      </c>
      <c r="L37" s="283">
        <f t="shared" si="4"/>
        <v>0.60206053395449421</v>
      </c>
      <c r="M37" s="283">
        <f t="shared" si="4"/>
        <v>0.72409586915330493</v>
      </c>
      <c r="N37" s="283">
        <f t="shared" si="4"/>
        <v>0.71107865876083853</v>
      </c>
      <c r="O37" s="283">
        <f t="shared" si="4"/>
        <v>0.5769727704761175</v>
      </c>
      <c r="P37" s="283">
        <f t="shared" si="4"/>
        <v>0.63740836610483609</v>
      </c>
      <c r="Q37" s="283">
        <f t="shared" si="4"/>
        <v>0.56263536478111742</v>
      </c>
    </row>
    <row r="39" spans="1:17" x14ac:dyDescent="0.25">
      <c r="A39" s="331" t="s">
        <v>348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theme="6" tint="-0.249977111117893"/>
    <pageSetUpPr fitToPage="1"/>
  </sheetPr>
  <dimension ref="A1:Q10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352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3</v>
      </c>
      <c r="B5" s="96">
        <v>1443.9366358715736</v>
      </c>
      <c r="C5" s="96">
        <v>1427.9182199999996</v>
      </c>
      <c r="D5" s="96">
        <v>1488.3720200000002</v>
      </c>
      <c r="E5" s="96">
        <v>1463.4649599999998</v>
      </c>
      <c r="F5" s="96">
        <v>1494.4996700000002</v>
      </c>
      <c r="G5" s="96">
        <v>1475.509683411919</v>
      </c>
      <c r="H5" s="96">
        <v>1406.5021399999996</v>
      </c>
      <c r="I5" s="96">
        <v>1429.5045099999998</v>
      </c>
      <c r="J5" s="96">
        <v>1462.5246800000004</v>
      </c>
      <c r="K5" s="96">
        <v>1400.30242</v>
      </c>
      <c r="L5" s="96">
        <v>1379.8764260614548</v>
      </c>
      <c r="M5" s="96">
        <v>1273.8856277402128</v>
      </c>
      <c r="N5" s="96">
        <v>1385.5766214054324</v>
      </c>
      <c r="O5" s="96">
        <v>1339.9722539844192</v>
      </c>
      <c r="P5" s="96">
        <v>1268.835931306327</v>
      </c>
      <c r="Q5" s="96">
        <v>1355.3604004900615</v>
      </c>
    </row>
    <row r="6" spans="1:17" x14ac:dyDescent="0.25">
      <c r="A6" s="132" t="s">
        <v>83</v>
      </c>
      <c r="B6" s="160">
        <v>15.140282882553482</v>
      </c>
      <c r="C6" s="160">
        <v>15.198138178137999</v>
      </c>
      <c r="D6" s="160">
        <v>15.98152040040749</v>
      </c>
      <c r="E6" s="160">
        <v>15.811098063297353</v>
      </c>
      <c r="F6" s="160">
        <v>16.081620953776479</v>
      </c>
      <c r="G6" s="160">
        <v>15.836153721927925</v>
      </c>
      <c r="H6" s="160">
        <v>15.419868075903796</v>
      </c>
      <c r="I6" s="160">
        <v>15.717256186771241</v>
      </c>
      <c r="J6" s="160">
        <v>16.288552018820738</v>
      </c>
      <c r="K6" s="160">
        <v>15.392322082852189</v>
      </c>
      <c r="L6" s="160">
        <v>16.125479128696764</v>
      </c>
      <c r="M6" s="160">
        <v>15.453768464257102</v>
      </c>
      <c r="N6" s="160">
        <v>16.28783291926846</v>
      </c>
      <c r="O6" s="160">
        <v>15.84735053212998</v>
      </c>
      <c r="P6" s="160">
        <v>15.413705421901067</v>
      </c>
      <c r="Q6" s="160">
        <v>16.590008531421525</v>
      </c>
    </row>
    <row r="7" spans="1:17" x14ac:dyDescent="0.25">
      <c r="A7" s="76" t="s">
        <v>82</v>
      </c>
      <c r="B7" s="159">
        <v>7.8605905367762094</v>
      </c>
      <c r="C7" s="159">
        <v>7.8892732446223448</v>
      </c>
      <c r="D7" s="159">
        <v>8.2377924079024556</v>
      </c>
      <c r="E7" s="159">
        <v>8.0329273980448725</v>
      </c>
      <c r="F7" s="159">
        <v>8.2142657124376512</v>
      </c>
      <c r="G7" s="159">
        <v>8.10908818121381</v>
      </c>
      <c r="H7" s="159">
        <v>7.7865120675922359</v>
      </c>
      <c r="I7" s="159">
        <v>7.9040603371162392</v>
      </c>
      <c r="J7" s="159">
        <v>8.0602222084867048</v>
      </c>
      <c r="K7" s="159">
        <v>7.9859068594398339</v>
      </c>
      <c r="L7" s="159">
        <v>7.8438795549578764</v>
      </c>
      <c r="M7" s="159">
        <v>7.1155932077992103</v>
      </c>
      <c r="N7" s="159">
        <v>7.7211719253037678</v>
      </c>
      <c r="O7" s="159">
        <v>7.5173809160394818</v>
      </c>
      <c r="P7" s="159">
        <v>7.0495497224832357</v>
      </c>
      <c r="Q7" s="159">
        <v>7.5737225802508981</v>
      </c>
    </row>
    <row r="8" spans="1:17" x14ac:dyDescent="0.25">
      <c r="A8" s="76" t="s">
        <v>81</v>
      </c>
      <c r="B8" s="159">
        <v>38.569465131285547</v>
      </c>
      <c r="C8" s="159">
        <v>38.480824340505031</v>
      </c>
      <c r="D8" s="159">
        <v>40.918425815275</v>
      </c>
      <c r="E8" s="159">
        <v>41.598744310343292</v>
      </c>
      <c r="F8" s="159">
        <v>41.92186329376095</v>
      </c>
      <c r="G8" s="159">
        <v>41.115454818834024</v>
      </c>
      <c r="H8" s="159">
        <v>40.825801105682579</v>
      </c>
      <c r="I8" s="159">
        <v>41.905832131105626</v>
      </c>
      <c r="J8" s="159">
        <v>44.578029720065572</v>
      </c>
      <c r="K8" s="159">
        <v>38.48325715888889</v>
      </c>
      <c r="L8" s="159">
        <v>44.757845429789384</v>
      </c>
      <c r="M8" s="159">
        <v>46.521857201113249</v>
      </c>
      <c r="N8" s="159">
        <v>47.218744883796319</v>
      </c>
      <c r="O8" s="159">
        <v>45.794917670081105</v>
      </c>
      <c r="P8" s="159">
        <v>46.877838947490737</v>
      </c>
      <c r="Q8" s="159">
        <v>50.47984327576431</v>
      </c>
    </row>
    <row r="9" spans="1:17" x14ac:dyDescent="0.25">
      <c r="A9" s="76" t="s">
        <v>80</v>
      </c>
      <c r="B9" s="159">
        <v>22.978496306576339</v>
      </c>
      <c r="C9" s="159">
        <v>23.264698874093394</v>
      </c>
      <c r="D9" s="159">
        <v>24.94922418347219</v>
      </c>
      <c r="E9" s="159">
        <v>25.506605942087468</v>
      </c>
      <c r="F9" s="159">
        <v>25.611158725091784</v>
      </c>
      <c r="G9" s="159">
        <v>25.058134805876922</v>
      </c>
      <c r="H9" s="159">
        <v>25.361200813844604</v>
      </c>
      <c r="I9" s="159">
        <v>26.094014220086017</v>
      </c>
      <c r="J9" s="159">
        <v>28.042939233572206</v>
      </c>
      <c r="K9" s="159">
        <v>23.99256409637217</v>
      </c>
      <c r="L9" s="159">
        <v>29.223696218329408</v>
      </c>
      <c r="M9" s="159">
        <v>30.986228268538724</v>
      </c>
      <c r="N9" s="159">
        <v>30.872062243113337</v>
      </c>
      <c r="O9" s="159">
        <v>30.076949297890149</v>
      </c>
      <c r="P9" s="159">
        <v>31.223833308482106</v>
      </c>
      <c r="Q9" s="159">
        <v>33.785344383003235</v>
      </c>
    </row>
    <row r="10" spans="1:17" x14ac:dyDescent="0.25">
      <c r="A10" s="129" t="s">
        <v>79</v>
      </c>
      <c r="B10" s="158">
        <v>14.034058199293163</v>
      </c>
      <c r="C10" s="158">
        <v>14.39385813672026</v>
      </c>
      <c r="D10" s="158">
        <v>15.137314404468714</v>
      </c>
      <c r="E10" s="158">
        <v>14.727609150096068</v>
      </c>
      <c r="F10" s="158">
        <v>15.035156664412231</v>
      </c>
      <c r="G10" s="158">
        <v>14.815913645882103</v>
      </c>
      <c r="H10" s="158">
        <v>14.508268870652506</v>
      </c>
      <c r="I10" s="158">
        <v>14.74199716233783</v>
      </c>
      <c r="J10" s="158">
        <v>15.126708699030484</v>
      </c>
      <c r="K10" s="158">
        <v>15.225598616337825</v>
      </c>
      <c r="L10" s="158">
        <v>15.517086177038026</v>
      </c>
      <c r="M10" s="158">
        <v>14.271189627195788</v>
      </c>
      <c r="N10" s="158">
        <v>15.13898016737285</v>
      </c>
      <c r="O10" s="158">
        <v>14.863084019599704</v>
      </c>
      <c r="P10" s="158">
        <v>14.105403894960151</v>
      </c>
      <c r="Q10" s="158">
        <v>15.285797767877094</v>
      </c>
    </row>
    <row r="11" spans="1:17" x14ac:dyDescent="0.25">
      <c r="A11" s="92" t="s">
        <v>125</v>
      </c>
      <c r="B11" s="91">
        <v>2.2241105366545533</v>
      </c>
      <c r="C11" s="91">
        <v>2.1798447356604056</v>
      </c>
      <c r="D11" s="91">
        <v>2.2661075346329014</v>
      </c>
      <c r="E11" s="91">
        <v>2.2322341782478246</v>
      </c>
      <c r="F11" s="91">
        <v>2.2804707333521677</v>
      </c>
      <c r="G11" s="91">
        <v>2.2528949202727366</v>
      </c>
      <c r="H11" s="91">
        <v>2.1311053391819597</v>
      </c>
      <c r="I11" s="91">
        <v>2.1655573878586423</v>
      </c>
      <c r="J11" s="91">
        <v>2.2117374268126562</v>
      </c>
      <c r="K11" s="91">
        <v>2.0954730682899401</v>
      </c>
      <c r="L11" s="91">
        <v>2.0369969075004861</v>
      </c>
      <c r="M11" s="91">
        <v>1.8758215976668184</v>
      </c>
      <c r="N11" s="91">
        <v>2.0589044508247056</v>
      </c>
      <c r="O11" s="91">
        <v>1.982706872836115</v>
      </c>
      <c r="P11" s="91">
        <v>1.8717462813623802</v>
      </c>
      <c r="Q11" s="91">
        <v>3.2907414182821926</v>
      </c>
    </row>
    <row r="12" spans="1:17" x14ac:dyDescent="0.25">
      <c r="A12" s="92" t="s">
        <v>26</v>
      </c>
      <c r="B12" s="91">
        <v>3.0210902519029279</v>
      </c>
      <c r="C12" s="91">
        <v>2.804657922302551</v>
      </c>
      <c r="D12" s="91">
        <v>2.8753729934720882</v>
      </c>
      <c r="E12" s="91">
        <v>2.8882488545828098</v>
      </c>
      <c r="F12" s="91">
        <v>2.861826363571268</v>
      </c>
      <c r="G12" s="91">
        <v>2.8988093057070849</v>
      </c>
      <c r="H12" s="91">
        <v>2.7453469209861452</v>
      </c>
      <c r="I12" s="91">
        <v>2.7686768410012466</v>
      </c>
      <c r="J12" s="91">
        <v>2.758739909536827</v>
      </c>
      <c r="K12" s="91">
        <v>1.8008500000000001</v>
      </c>
      <c r="L12" s="91">
        <v>3.1017597253330784</v>
      </c>
      <c r="M12" s="91">
        <v>2.6088661994150151</v>
      </c>
      <c r="N12" s="91">
        <v>2.4469305158286723</v>
      </c>
      <c r="O12" s="91">
        <v>0.45380509429136495</v>
      </c>
      <c r="P12" s="91">
        <v>1.7031280907390574</v>
      </c>
      <c r="Q12" s="91">
        <v>2.8256825252868181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8.7888574107356821</v>
      </c>
      <c r="C14" s="157">
        <v>9.4093554787573037</v>
      </c>
      <c r="D14" s="157">
        <v>9.9958338763637258</v>
      </c>
      <c r="E14" s="157">
        <v>9.6071261172654339</v>
      </c>
      <c r="F14" s="157">
        <v>9.8928595674887951</v>
      </c>
      <c r="G14" s="157">
        <v>9.6642094199022814</v>
      </c>
      <c r="H14" s="157">
        <v>9.6318166104844014</v>
      </c>
      <c r="I14" s="157">
        <v>9.8077629334779406</v>
      </c>
      <c r="J14" s="157">
        <v>10.156231362681</v>
      </c>
      <c r="K14" s="157">
        <v>11.329275548047885</v>
      </c>
      <c r="L14" s="157">
        <v>10.378329544204462</v>
      </c>
      <c r="M14" s="157">
        <v>9.7865018301139557</v>
      </c>
      <c r="N14" s="157">
        <v>10.633145200719472</v>
      </c>
      <c r="O14" s="157">
        <v>12.426572052472224</v>
      </c>
      <c r="P14" s="157">
        <v>10.530529522858714</v>
      </c>
      <c r="Q14" s="157">
        <v>9.1693738243080833</v>
      </c>
    </row>
    <row r="15" spans="1:17" x14ac:dyDescent="0.25">
      <c r="A15" s="156" t="s">
        <v>324</v>
      </c>
      <c r="B15" s="204">
        <v>435.66599745381495</v>
      </c>
      <c r="C15" s="204">
        <v>350.20201340962092</v>
      </c>
      <c r="D15" s="204">
        <v>362.49969598502577</v>
      </c>
      <c r="E15" s="204">
        <v>417.30537875816367</v>
      </c>
      <c r="F15" s="204">
        <v>436.80181257065169</v>
      </c>
      <c r="G15" s="204">
        <v>412.26485626597321</v>
      </c>
      <c r="H15" s="204">
        <v>424.23838904863487</v>
      </c>
      <c r="I15" s="204">
        <v>417.57413187270976</v>
      </c>
      <c r="J15" s="204">
        <v>380.13209531399627</v>
      </c>
      <c r="K15" s="204">
        <v>335.69204672378311</v>
      </c>
      <c r="L15" s="204">
        <v>447.20410412939117</v>
      </c>
      <c r="M15" s="204">
        <v>397.85158929748695</v>
      </c>
      <c r="N15" s="204">
        <v>429.35388433139292</v>
      </c>
      <c r="O15" s="204">
        <v>461.96972656716309</v>
      </c>
      <c r="P15" s="204">
        <v>445.25455088168769</v>
      </c>
      <c r="Q15" s="204">
        <v>454.67368040587507</v>
      </c>
    </row>
    <row r="16" spans="1:17" x14ac:dyDescent="0.25">
      <c r="A16" s="88" t="s">
        <v>33</v>
      </c>
      <c r="B16" s="87">
        <v>9.9079365123427436</v>
      </c>
      <c r="C16" s="87">
        <v>1.4796404587240379</v>
      </c>
      <c r="D16" s="87">
        <v>1.6969043796942764</v>
      </c>
      <c r="E16" s="87">
        <v>7.7849421188409726</v>
      </c>
      <c r="F16" s="87">
        <v>9.5950937233191222</v>
      </c>
      <c r="G16" s="87">
        <v>15.926558724303906</v>
      </c>
      <c r="H16" s="87">
        <v>10.026726617388659</v>
      </c>
      <c r="I16" s="87">
        <v>8.7768820695262217</v>
      </c>
      <c r="J16" s="87">
        <v>8.6548270946327523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93.319873393589404</v>
      </c>
      <c r="C19" s="87">
        <v>0</v>
      </c>
      <c r="D19" s="87">
        <v>0</v>
      </c>
      <c r="E19" s="87">
        <v>33.436421224385811</v>
      </c>
      <c r="F19" s="87">
        <v>29.674982667591632</v>
      </c>
      <c r="G19" s="87">
        <v>35.575505072695705</v>
      </c>
      <c r="H19" s="87">
        <v>38.171570716510736</v>
      </c>
      <c r="I19" s="87">
        <v>33.255704992301887</v>
      </c>
      <c r="J19" s="87">
        <v>23.762640572173105</v>
      </c>
      <c r="K19" s="87">
        <v>0</v>
      </c>
      <c r="L19" s="87">
        <v>9.7864855653505121</v>
      </c>
      <c r="M19" s="87">
        <v>20.010535228278204</v>
      </c>
      <c r="N19" s="87">
        <v>18.122972165190024</v>
      </c>
      <c r="O19" s="87">
        <v>0</v>
      </c>
      <c r="P19" s="87">
        <v>0</v>
      </c>
      <c r="Q19" s="87">
        <v>1.046554406607642</v>
      </c>
    </row>
    <row r="20" spans="1:17" x14ac:dyDescent="0.25">
      <c r="A20" s="88" t="s">
        <v>29</v>
      </c>
      <c r="B20" s="87">
        <v>7.3692732550459299</v>
      </c>
      <c r="C20" s="87">
        <v>1.4565486755900341</v>
      </c>
      <c r="D20" s="87">
        <v>1.9665909893545666</v>
      </c>
      <c r="E20" s="87">
        <v>7.347614429347046</v>
      </c>
      <c r="F20" s="87">
        <v>5.739492617018751</v>
      </c>
      <c r="G20" s="87">
        <v>4.8756410115938218</v>
      </c>
      <c r="H20" s="87">
        <v>4.1488776651730879</v>
      </c>
      <c r="I20" s="87">
        <v>8.2583919224995377</v>
      </c>
      <c r="J20" s="87">
        <v>4.0721410523606796</v>
      </c>
      <c r="K20" s="87">
        <v>0.68833099060772529</v>
      </c>
      <c r="L20" s="87">
        <v>4.2184573399421197</v>
      </c>
      <c r="M20" s="87">
        <v>3.399767105227697</v>
      </c>
      <c r="N20" s="87">
        <v>20.207703681378163</v>
      </c>
      <c r="O20" s="87">
        <v>25.623037615173907</v>
      </c>
      <c r="P20" s="87">
        <v>16.466829803604309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3.1438767676702324</v>
      </c>
      <c r="C22" s="87">
        <v>0</v>
      </c>
      <c r="D22" s="87">
        <v>0</v>
      </c>
      <c r="E22" s="87">
        <v>3.2147750104170467</v>
      </c>
      <c r="F22" s="87">
        <v>3.6794695875677803</v>
      </c>
      <c r="G22" s="87">
        <v>3.5574990886091498</v>
      </c>
      <c r="H22" s="87">
        <v>4.0117128506475703</v>
      </c>
      <c r="I22" s="87">
        <v>4.2471122860399522</v>
      </c>
      <c r="J22" s="87">
        <v>3.5418607217485412</v>
      </c>
      <c r="K22" s="87">
        <v>0</v>
      </c>
      <c r="L22" s="87">
        <v>3.0007773314121051</v>
      </c>
      <c r="M22" s="87">
        <v>6.3103438657268898</v>
      </c>
      <c r="N22" s="87">
        <v>5.3473664199603821</v>
      </c>
      <c r="O22" s="87">
        <v>0</v>
      </c>
      <c r="P22" s="87">
        <v>0</v>
      </c>
      <c r="Q22" s="87">
        <v>0.20298506069513114</v>
      </c>
    </row>
    <row r="23" spans="1:17" x14ac:dyDescent="0.25">
      <c r="A23" s="88" t="s">
        <v>25</v>
      </c>
      <c r="B23" s="87">
        <v>4.6334366627595216</v>
      </c>
      <c r="C23" s="87">
        <v>8.8974799999999998</v>
      </c>
      <c r="D23" s="87">
        <v>8.6977799999999998</v>
      </c>
      <c r="E23" s="87">
        <v>8.2924299999999995</v>
      </c>
      <c r="F23" s="87">
        <v>8.2992399999999993</v>
      </c>
      <c r="G23" s="87">
        <v>7.3803382057896201</v>
      </c>
      <c r="H23" s="87">
        <v>5.8972499999999997</v>
      </c>
      <c r="I23" s="87">
        <v>8.9999800000000008</v>
      </c>
      <c r="J23" s="87">
        <v>10.100009999999999</v>
      </c>
      <c r="K23" s="87">
        <v>6.0746050821610362</v>
      </c>
      <c r="L23" s="87">
        <v>9.0304231525829302</v>
      </c>
      <c r="M23" s="87">
        <v>8.9143751040405039</v>
      </c>
      <c r="N23" s="87">
        <v>10.206755987127904</v>
      </c>
      <c r="O23" s="87">
        <v>10.616292411677115</v>
      </c>
      <c r="P23" s="87">
        <v>8.254342433876019</v>
      </c>
      <c r="Q23" s="87">
        <v>4.6158161701564504</v>
      </c>
    </row>
    <row r="24" spans="1:17" x14ac:dyDescent="0.25">
      <c r="A24" s="88" t="s">
        <v>86</v>
      </c>
      <c r="B24" s="87">
        <v>22.31269839876818</v>
      </c>
      <c r="C24" s="87">
        <v>19.078155127781429</v>
      </c>
      <c r="D24" s="87">
        <v>24.918411386928454</v>
      </c>
      <c r="E24" s="87">
        <v>31.524932642900126</v>
      </c>
      <c r="F24" s="87">
        <v>32.550657160390749</v>
      </c>
      <c r="G24" s="87">
        <v>22.062288026849505</v>
      </c>
      <c r="H24" s="87">
        <v>26.794461103763048</v>
      </c>
      <c r="I24" s="87">
        <v>24.949686339666819</v>
      </c>
      <c r="J24" s="87">
        <v>11.031142152881086</v>
      </c>
      <c r="K24" s="87">
        <v>12.423005410486354</v>
      </c>
      <c r="L24" s="87">
        <v>24.720000250285544</v>
      </c>
      <c r="M24" s="87">
        <v>21.354935936473037</v>
      </c>
      <c r="N24" s="87">
        <v>16.734288747723987</v>
      </c>
      <c r="O24" s="87">
        <v>17.798151740745762</v>
      </c>
      <c r="P24" s="87">
        <v>18.930166114859936</v>
      </c>
      <c r="Q24" s="87">
        <v>16.15877370243506</v>
      </c>
    </row>
    <row r="25" spans="1:17" x14ac:dyDescent="0.25">
      <c r="A25" s="88" t="s">
        <v>22</v>
      </c>
      <c r="B25" s="87">
        <v>294.97890246363892</v>
      </c>
      <c r="C25" s="87">
        <v>319.29018914752544</v>
      </c>
      <c r="D25" s="87">
        <v>325.22000922904846</v>
      </c>
      <c r="E25" s="87">
        <v>325.70426333227266</v>
      </c>
      <c r="F25" s="87">
        <v>347.26287681476367</v>
      </c>
      <c r="G25" s="87">
        <v>322.88702613613151</v>
      </c>
      <c r="H25" s="87">
        <v>335.1877900951518</v>
      </c>
      <c r="I25" s="87">
        <v>329.08637426267535</v>
      </c>
      <c r="J25" s="87">
        <v>318.96947372020009</v>
      </c>
      <c r="K25" s="87">
        <v>316.50610524052797</v>
      </c>
      <c r="L25" s="87">
        <v>396.44796048981794</v>
      </c>
      <c r="M25" s="87">
        <v>337.86163205774062</v>
      </c>
      <c r="N25" s="87">
        <v>358.73479733001244</v>
      </c>
      <c r="O25" s="87">
        <v>407.93224479956632</v>
      </c>
      <c r="P25" s="87">
        <v>401.60321252934745</v>
      </c>
      <c r="Q25" s="87">
        <v>432.6495510659808</v>
      </c>
    </row>
    <row r="26" spans="1:17" x14ac:dyDescent="0.25">
      <c r="A26" s="156" t="s">
        <v>323</v>
      </c>
      <c r="B26" s="204">
        <v>209.29728266945563</v>
      </c>
      <c r="C26" s="204">
        <v>172.96268338306643</v>
      </c>
      <c r="D26" s="204">
        <v>185.24020019816373</v>
      </c>
      <c r="E26" s="204">
        <v>239.06821427362891</v>
      </c>
      <c r="F26" s="204">
        <v>235.91040521085145</v>
      </c>
      <c r="G26" s="204">
        <v>235.38961930739868</v>
      </c>
      <c r="H26" s="204">
        <v>232.75971855662044</v>
      </c>
      <c r="I26" s="204">
        <v>238.58282213858467</v>
      </c>
      <c r="J26" s="204">
        <v>233.95105618311104</v>
      </c>
      <c r="K26" s="204">
        <v>203.16926288084738</v>
      </c>
      <c r="L26" s="204">
        <v>224.77852087124464</v>
      </c>
      <c r="M26" s="204">
        <v>236.94198159103442</v>
      </c>
      <c r="N26" s="204">
        <v>245.09975567269248</v>
      </c>
      <c r="O26" s="204">
        <v>192.64594129504738</v>
      </c>
      <c r="P26" s="204">
        <v>224.33742524717709</v>
      </c>
      <c r="Q26" s="204">
        <v>182.48676030712946</v>
      </c>
    </row>
    <row r="27" spans="1:17" x14ac:dyDescent="0.25">
      <c r="A27" s="152" t="s">
        <v>332</v>
      </c>
      <c r="B27" s="151">
        <v>173.85905622025922</v>
      </c>
      <c r="C27" s="151">
        <v>138.39388713146965</v>
      </c>
      <c r="D27" s="151">
        <v>149.69692069729945</v>
      </c>
      <c r="E27" s="151">
        <v>204.71957644211497</v>
      </c>
      <c r="F27" s="151">
        <v>200.54708129689692</v>
      </c>
      <c r="G27" s="151">
        <v>200.32020491372609</v>
      </c>
      <c r="H27" s="151">
        <v>200.3860231739275</v>
      </c>
      <c r="I27" s="151">
        <v>205.8866700973486</v>
      </c>
      <c r="J27" s="151">
        <v>201.38986336471407</v>
      </c>
      <c r="K27" s="151">
        <v>170.3028993804113</v>
      </c>
      <c r="L27" s="151">
        <v>196.16091581033939</v>
      </c>
      <c r="M27" s="151">
        <v>213.12833088574476</v>
      </c>
      <c r="N27" s="151">
        <v>217.25696120874937</v>
      </c>
      <c r="O27" s="151">
        <v>165.9168996064052</v>
      </c>
      <c r="P27" s="151">
        <v>200.8277131909862</v>
      </c>
      <c r="Q27" s="151">
        <v>157.70837564536788</v>
      </c>
    </row>
    <row r="28" spans="1:17" x14ac:dyDescent="0.25">
      <c r="A28" s="154" t="s">
        <v>33</v>
      </c>
      <c r="B28" s="83">
        <v>54.531714812197322</v>
      </c>
      <c r="C28" s="83">
        <v>51.14285244929853</v>
      </c>
      <c r="D28" s="83">
        <v>78.049895734332651</v>
      </c>
      <c r="E28" s="83">
        <v>83.396600000000007</v>
      </c>
      <c r="F28" s="83">
        <v>80.178719999999998</v>
      </c>
      <c r="G28" s="83">
        <v>81.470532626457995</v>
      </c>
      <c r="H28" s="83">
        <v>82.793139999999994</v>
      </c>
      <c r="I28" s="83">
        <v>80.184070000000006</v>
      </c>
      <c r="J28" s="83">
        <v>67.395859999999999</v>
      </c>
      <c r="K28" s="83">
        <v>57.093260000000001</v>
      </c>
      <c r="L28" s="83">
        <v>79.54871261521987</v>
      </c>
      <c r="M28" s="83">
        <v>102.6570803667466</v>
      </c>
      <c r="N28" s="83">
        <v>95.583581690037747</v>
      </c>
      <c r="O28" s="83">
        <v>102.653167112437</v>
      </c>
      <c r="P28" s="83">
        <v>99.429991737264146</v>
      </c>
      <c r="Q28" s="83">
        <v>95.577239890930358</v>
      </c>
    </row>
    <row r="29" spans="1:17" x14ac:dyDescent="0.25">
      <c r="A29" s="154" t="s">
        <v>30</v>
      </c>
      <c r="B29" s="83">
        <v>2.0036696180280109</v>
      </c>
      <c r="C29" s="83">
        <v>4.1064659577400597</v>
      </c>
      <c r="D29" s="83">
        <v>4.0320683396933799</v>
      </c>
      <c r="E29" s="83">
        <v>3.2019200607902736</v>
      </c>
      <c r="F29" s="83">
        <v>3.2059353799392096</v>
      </c>
      <c r="G29" s="83">
        <v>4.2979271002662616</v>
      </c>
      <c r="H29" s="83">
        <v>4.301161823708207</v>
      </c>
      <c r="I29" s="83">
        <v>5.4015459574468085</v>
      </c>
      <c r="J29" s="83">
        <v>5.400868297872341</v>
      </c>
      <c r="K29" s="83">
        <v>3.1020146350402826</v>
      </c>
      <c r="L29" s="83">
        <v>0</v>
      </c>
      <c r="M29" s="83">
        <v>2.1973673905893922</v>
      </c>
      <c r="N29" s="83">
        <v>6.2046750998813325</v>
      </c>
      <c r="O29" s="83">
        <v>2.1972740300549365</v>
      </c>
      <c r="P29" s="83">
        <v>4.2978647134861347</v>
      </c>
      <c r="Q29" s="83">
        <v>3.6652289498019903</v>
      </c>
    </row>
    <row r="30" spans="1:17" x14ac:dyDescent="0.25">
      <c r="A30" s="154" t="s">
        <v>125</v>
      </c>
      <c r="B30" s="83">
        <v>76.186267384429172</v>
      </c>
      <c r="C30" s="83">
        <v>24.565263404341213</v>
      </c>
      <c r="D30" s="83">
        <v>18.368759344842168</v>
      </c>
      <c r="E30" s="83">
        <v>71.920933644145677</v>
      </c>
      <c r="F30" s="83">
        <v>72.83950983883652</v>
      </c>
      <c r="G30" s="83">
        <v>74.675917853978717</v>
      </c>
      <c r="H30" s="83">
        <v>67.738758343689511</v>
      </c>
      <c r="I30" s="83">
        <v>68.619963250273756</v>
      </c>
      <c r="J30" s="83">
        <v>67.157045784428234</v>
      </c>
      <c r="K30" s="83">
        <v>68.360344077504777</v>
      </c>
      <c r="L30" s="83">
        <v>55.001219404854773</v>
      </c>
      <c r="M30" s="83">
        <v>44.807812814131026</v>
      </c>
      <c r="N30" s="83">
        <v>48.883413737848784</v>
      </c>
      <c r="O30" s="83">
        <v>18.487593320745798</v>
      </c>
      <c r="P30" s="83">
        <v>5.5502258825177684</v>
      </c>
      <c r="Q30" s="83">
        <v>21.913822026671358</v>
      </c>
    </row>
    <row r="31" spans="1:17" x14ac:dyDescent="0.25">
      <c r="A31" s="154" t="s">
        <v>29</v>
      </c>
      <c r="B31" s="83">
        <v>41.083940665853397</v>
      </c>
      <c r="C31" s="83">
        <v>52.399723154774911</v>
      </c>
      <c r="D31" s="83">
        <v>44.65742630234962</v>
      </c>
      <c r="E31" s="83">
        <v>42.000900000000001</v>
      </c>
      <c r="F31" s="83">
        <v>38.26155</v>
      </c>
      <c r="G31" s="83">
        <v>35.349321920252628</v>
      </c>
      <c r="H31" s="83">
        <v>41.101559999999999</v>
      </c>
      <c r="I31" s="83">
        <v>45.895339999999997</v>
      </c>
      <c r="J31" s="83">
        <v>54.489130000000003</v>
      </c>
      <c r="K31" s="83">
        <v>41.747280667866242</v>
      </c>
      <c r="L31" s="83">
        <v>48.722138608272999</v>
      </c>
      <c r="M31" s="83">
        <v>52.546112722466923</v>
      </c>
      <c r="N31" s="83">
        <v>55.412929002962983</v>
      </c>
      <c r="O31" s="83">
        <v>42.578865143167448</v>
      </c>
      <c r="P31" s="83">
        <v>49.944511246254585</v>
      </c>
      <c r="Q31" s="83">
        <v>34.393962082023762</v>
      </c>
    </row>
    <row r="32" spans="1:17" x14ac:dyDescent="0.25">
      <c r="A32" s="154" t="s">
        <v>26</v>
      </c>
      <c r="B32" s="83">
        <v>5.3463739751308442E-2</v>
      </c>
      <c r="C32" s="83">
        <v>6.1795821653149483</v>
      </c>
      <c r="D32" s="83">
        <v>4.5887709760816238</v>
      </c>
      <c r="E32" s="83">
        <v>4.1992227371790261</v>
      </c>
      <c r="F32" s="83">
        <v>6.06136607812119</v>
      </c>
      <c r="G32" s="83">
        <v>4.5265054127704998</v>
      </c>
      <c r="H32" s="83">
        <v>4.4514030065297812</v>
      </c>
      <c r="I32" s="83">
        <v>5.7857508896280212</v>
      </c>
      <c r="J32" s="83">
        <v>6.94695928241351</v>
      </c>
      <c r="K32" s="83">
        <v>0</v>
      </c>
      <c r="L32" s="83">
        <v>12.888845181991734</v>
      </c>
      <c r="M32" s="83">
        <v>10.919957591810833</v>
      </c>
      <c r="N32" s="83">
        <v>11.172361678018547</v>
      </c>
      <c r="O32" s="83">
        <v>0</v>
      </c>
      <c r="P32" s="83">
        <v>41.605119611463579</v>
      </c>
      <c r="Q32" s="83">
        <v>2.1581226959404067</v>
      </c>
    </row>
    <row r="33" spans="1:17" x14ac:dyDescent="0.25">
      <c r="A33" s="152" t="s">
        <v>331</v>
      </c>
      <c r="B33" s="151">
        <v>35.438226449196421</v>
      </c>
      <c r="C33" s="151">
        <v>34.56879625159678</v>
      </c>
      <c r="D33" s="151">
        <v>35.543279500864273</v>
      </c>
      <c r="E33" s="151">
        <v>34.34863783151394</v>
      </c>
      <c r="F33" s="151">
        <v>35.363323913954531</v>
      </c>
      <c r="G33" s="151">
        <v>35.069414393672595</v>
      </c>
      <c r="H33" s="151">
        <v>32.373695382692937</v>
      </c>
      <c r="I33" s="151">
        <v>32.696152041236083</v>
      </c>
      <c r="J33" s="151">
        <v>32.561192818396961</v>
      </c>
      <c r="K33" s="151">
        <v>32.866363500436094</v>
      </c>
      <c r="L33" s="151">
        <v>28.617605060905241</v>
      </c>
      <c r="M33" s="151">
        <v>23.813650705289653</v>
      </c>
      <c r="N33" s="151">
        <v>27.842794463943108</v>
      </c>
      <c r="O33" s="151">
        <v>26.729041688642184</v>
      </c>
      <c r="P33" s="151">
        <v>23.509712056190889</v>
      </c>
      <c r="Q33" s="151">
        <v>24.778384661761589</v>
      </c>
    </row>
    <row r="34" spans="1:17" x14ac:dyDescent="0.25">
      <c r="A34" s="156" t="s">
        <v>322</v>
      </c>
      <c r="B34" s="204">
        <v>73.407754787621144</v>
      </c>
      <c r="C34" s="204">
        <v>71.606792235450456</v>
      </c>
      <c r="D34" s="204">
        <v>73.625364680361699</v>
      </c>
      <c r="E34" s="204">
        <v>71.150749793850309</v>
      </c>
      <c r="F34" s="204">
        <v>73.252599536048663</v>
      </c>
      <c r="G34" s="204">
        <v>72.643786958321783</v>
      </c>
      <c r="H34" s="204">
        <v>67.059797578435365</v>
      </c>
      <c r="I34" s="204">
        <v>67.727743513989026</v>
      </c>
      <c r="J34" s="204">
        <v>67.44818512382227</v>
      </c>
      <c r="K34" s="204">
        <v>68.080324393760463</v>
      </c>
      <c r="L34" s="204">
        <v>59.27932476901799</v>
      </c>
      <c r="M34" s="204">
        <v>49.328276460957127</v>
      </c>
      <c r="N34" s="204">
        <v>57.674359961025012</v>
      </c>
      <c r="O34" s="204">
        <v>55.367300640758799</v>
      </c>
      <c r="P34" s="204">
        <v>48.698689259252561</v>
      </c>
      <c r="Q34" s="204">
        <v>51.326653942220432</v>
      </c>
    </row>
    <row r="35" spans="1:17" x14ac:dyDescent="0.25">
      <c r="A35" s="152" t="s">
        <v>330</v>
      </c>
      <c r="B35" s="151">
        <v>7.3407754787621062</v>
      </c>
      <c r="C35" s="151">
        <v>7.1606792235450252</v>
      </c>
      <c r="D35" s="151">
        <v>7.3625364680361693</v>
      </c>
      <c r="E35" s="151">
        <v>7.1150749793850308</v>
      </c>
      <c r="F35" s="151">
        <v>7.3252599536048661</v>
      </c>
      <c r="G35" s="151">
        <v>7.2643786958321712</v>
      </c>
      <c r="H35" s="151">
        <v>6.705979757843533</v>
      </c>
      <c r="I35" s="151">
        <v>6.7727743513989029</v>
      </c>
      <c r="J35" s="151">
        <v>6.7448185123822144</v>
      </c>
      <c r="K35" s="151">
        <v>6.8080324393760474</v>
      </c>
      <c r="L35" s="151">
        <v>5.9279324769017938</v>
      </c>
      <c r="M35" s="151">
        <v>4.9328276460957072</v>
      </c>
      <c r="N35" s="151">
        <v>5.7674359961024972</v>
      </c>
      <c r="O35" s="151">
        <v>5.5367300640758765</v>
      </c>
      <c r="P35" s="151">
        <v>4.869868925925255</v>
      </c>
      <c r="Q35" s="151">
        <v>5.1326653942220428</v>
      </c>
    </row>
    <row r="36" spans="1:17" x14ac:dyDescent="0.25">
      <c r="A36" s="154" t="s">
        <v>33</v>
      </c>
      <c r="B36" s="83">
        <v>0</v>
      </c>
      <c r="C36" s="83">
        <v>1.3741265088780907</v>
      </c>
      <c r="D36" s="83">
        <v>1.5194139591234375</v>
      </c>
      <c r="E36" s="83">
        <v>0</v>
      </c>
      <c r="F36" s="83">
        <v>0</v>
      </c>
      <c r="G36" s="83">
        <v>0</v>
      </c>
      <c r="H36" s="83">
        <v>0</v>
      </c>
      <c r="I36" s="83">
        <v>0</v>
      </c>
      <c r="J36" s="83">
        <v>0</v>
      </c>
      <c r="K36" s="83">
        <v>0</v>
      </c>
      <c r="L36" s="83">
        <v>0</v>
      </c>
      <c r="M36" s="83">
        <v>0</v>
      </c>
      <c r="N36" s="83">
        <v>0</v>
      </c>
      <c r="O36" s="83">
        <v>0</v>
      </c>
      <c r="P36" s="83">
        <v>0</v>
      </c>
      <c r="Q36" s="83">
        <v>0</v>
      </c>
    </row>
    <row r="37" spans="1:17" x14ac:dyDescent="0.25">
      <c r="A37" s="154" t="s">
        <v>30</v>
      </c>
      <c r="B37" s="83">
        <v>0.19368806307604094</v>
      </c>
      <c r="C37" s="83">
        <v>0.29580404225994045</v>
      </c>
      <c r="D37" s="83">
        <v>0.37317166030662002</v>
      </c>
      <c r="E37" s="83">
        <v>9.6919939209726413E-2</v>
      </c>
      <c r="F37" s="83">
        <v>9.6944620060790229E-2</v>
      </c>
      <c r="G37" s="83">
        <v>9.6845288195587825E-2</v>
      </c>
      <c r="H37" s="83">
        <v>9.6918176291793265E-2</v>
      </c>
      <c r="I37" s="83">
        <v>9.6934042553191435E-2</v>
      </c>
      <c r="J37" s="83">
        <v>9.6921702127659548E-2</v>
      </c>
      <c r="K37" s="83">
        <v>0.19637536495971727</v>
      </c>
      <c r="L37" s="83">
        <v>0</v>
      </c>
      <c r="M37" s="83">
        <v>0</v>
      </c>
      <c r="N37" s="83">
        <v>0.38737081444753346</v>
      </c>
      <c r="O37" s="83">
        <v>0</v>
      </c>
      <c r="P37" s="83">
        <v>9.6843882432865486E-2</v>
      </c>
      <c r="Q37" s="83">
        <v>0.72963199448998617</v>
      </c>
    </row>
    <row r="38" spans="1:17" x14ac:dyDescent="0.25">
      <c r="A38" s="154" t="s">
        <v>125</v>
      </c>
      <c r="B38" s="83">
        <v>7.1419192541767718</v>
      </c>
      <c r="C38" s="83">
        <v>3.2200664778861419</v>
      </c>
      <c r="D38" s="83">
        <v>2.8324823311476544</v>
      </c>
      <c r="E38" s="83">
        <v>6.612230175581332</v>
      </c>
      <c r="F38" s="83">
        <v>6.6423832793256947</v>
      </c>
      <c r="G38" s="83">
        <v>6.7299712177354358</v>
      </c>
      <c r="H38" s="83">
        <v>6.178759290920528</v>
      </c>
      <c r="I38" s="83">
        <v>6.1165510561816703</v>
      </c>
      <c r="J38" s="83">
        <v>5.9763574129545827</v>
      </c>
      <c r="K38" s="83">
        <v>6.1766584687594568</v>
      </c>
      <c r="L38" s="83">
        <v>4.6820107759759271</v>
      </c>
      <c r="M38" s="83">
        <v>3.8772317455539937</v>
      </c>
      <c r="N38" s="83">
        <v>4.3000702194465052</v>
      </c>
      <c r="O38" s="83">
        <v>1.4207731002363582</v>
      </c>
      <c r="P38" s="83">
        <v>0.17145124252956664</v>
      </c>
      <c r="Q38" s="83">
        <v>3.6899878080872091</v>
      </c>
    </row>
    <row r="39" spans="1:17" x14ac:dyDescent="0.25">
      <c r="A39" s="154" t="s">
        <v>29</v>
      </c>
      <c r="B39" s="83">
        <v>0</v>
      </c>
      <c r="C39" s="83">
        <v>1.3103120813310354</v>
      </c>
      <c r="D39" s="83">
        <v>1.703256745987147</v>
      </c>
      <c r="E39" s="83">
        <v>0</v>
      </c>
      <c r="F39" s="83">
        <v>0</v>
      </c>
      <c r="G39" s="83">
        <v>0</v>
      </c>
      <c r="H39" s="83">
        <v>0</v>
      </c>
      <c r="I39" s="83">
        <v>0</v>
      </c>
      <c r="J39" s="83">
        <v>0</v>
      </c>
      <c r="K39" s="83">
        <v>0.43499860565687359</v>
      </c>
      <c r="L39" s="83">
        <v>0</v>
      </c>
      <c r="M39" s="83">
        <v>0</v>
      </c>
      <c r="N39" s="83">
        <v>0</v>
      </c>
      <c r="O39" s="83">
        <v>4.1159569638395181</v>
      </c>
      <c r="P39" s="83">
        <v>0.57974557185467857</v>
      </c>
      <c r="Q39" s="83">
        <v>0</v>
      </c>
    </row>
    <row r="40" spans="1:17" x14ac:dyDescent="0.25">
      <c r="A40" s="154" t="s">
        <v>26</v>
      </c>
      <c r="B40" s="83">
        <v>5.1681615092931468E-3</v>
      </c>
      <c r="C40" s="83">
        <v>0.9603701131898168</v>
      </c>
      <c r="D40" s="83">
        <v>0.93421177147131051</v>
      </c>
      <c r="E40" s="83">
        <v>0.40592486459397237</v>
      </c>
      <c r="F40" s="83">
        <v>0.58593205421838135</v>
      </c>
      <c r="G40" s="83">
        <v>0.43756218990114809</v>
      </c>
      <c r="H40" s="83">
        <v>0.43030229063121195</v>
      </c>
      <c r="I40" s="83">
        <v>0.55928925266404184</v>
      </c>
      <c r="J40" s="83">
        <v>0.67153939729997236</v>
      </c>
      <c r="K40" s="83">
        <v>0</v>
      </c>
      <c r="L40" s="83">
        <v>1.245921700925867</v>
      </c>
      <c r="M40" s="83">
        <v>1.0555959005417135</v>
      </c>
      <c r="N40" s="83">
        <v>1.0799949622084593</v>
      </c>
      <c r="O40" s="83">
        <v>0</v>
      </c>
      <c r="P40" s="83">
        <v>4.0218282291081442</v>
      </c>
      <c r="Q40" s="83">
        <v>0.71304559164484793</v>
      </c>
    </row>
    <row r="41" spans="1:17" x14ac:dyDescent="0.25">
      <c r="A41" s="152" t="s">
        <v>329</v>
      </c>
      <c r="B41" s="151">
        <v>62.396591569477977</v>
      </c>
      <c r="C41" s="151">
        <v>60.865773400132902</v>
      </c>
      <c r="D41" s="151">
        <v>62.581559978307439</v>
      </c>
      <c r="E41" s="151">
        <v>60.47813732477276</v>
      </c>
      <c r="F41" s="151">
        <v>62.264709605641357</v>
      </c>
      <c r="G41" s="151">
        <v>61.747218914573523</v>
      </c>
      <c r="H41" s="151">
        <v>57.000827941670053</v>
      </c>
      <c r="I41" s="151">
        <v>57.568581986890671</v>
      </c>
      <c r="J41" s="151">
        <v>57.330957355248934</v>
      </c>
      <c r="K41" s="151">
        <v>57.868275734696404</v>
      </c>
      <c r="L41" s="151">
        <v>50.387426053665294</v>
      </c>
      <c r="M41" s="151">
        <v>41.929034991813559</v>
      </c>
      <c r="N41" s="151">
        <v>49.023205966871259</v>
      </c>
      <c r="O41" s="151">
        <v>47.062205544644982</v>
      </c>
      <c r="P41" s="151">
        <v>41.393885870364677</v>
      </c>
      <c r="Q41" s="151">
        <v>43.627655850887365</v>
      </c>
    </row>
    <row r="42" spans="1:17" x14ac:dyDescent="0.25">
      <c r="A42" s="150" t="s">
        <v>33</v>
      </c>
      <c r="B42" s="87">
        <v>1.4342802008330255</v>
      </c>
      <c r="C42" s="87">
        <v>0.26386834061263403</v>
      </c>
      <c r="D42" s="87">
        <v>0.30015361256490347</v>
      </c>
      <c r="E42" s="87">
        <v>1.1511097630482401</v>
      </c>
      <c r="F42" s="87">
        <v>1.3942406943726617</v>
      </c>
      <c r="G42" s="87">
        <v>2.4288918549343608</v>
      </c>
      <c r="H42" s="87">
        <v>1.3661857880763912</v>
      </c>
      <c r="I42" s="87">
        <v>1.2366730804992465</v>
      </c>
      <c r="J42" s="87">
        <v>1.3409364830036139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31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30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125</v>
      </c>
      <c r="B45" s="87">
        <v>13.509053735450479</v>
      </c>
      <c r="C45" s="87">
        <v>0</v>
      </c>
      <c r="D45" s="87">
        <v>0</v>
      </c>
      <c r="E45" s="87">
        <v>4.9440304533072323</v>
      </c>
      <c r="F45" s="87">
        <v>4.3120025330662006</v>
      </c>
      <c r="G45" s="87">
        <v>5.4254692430441072</v>
      </c>
      <c r="H45" s="87">
        <v>5.2010451078830364</v>
      </c>
      <c r="I45" s="87">
        <v>4.6857682273978822</v>
      </c>
      <c r="J45" s="87">
        <v>3.6816670428331495</v>
      </c>
      <c r="K45" s="87">
        <v>0</v>
      </c>
      <c r="L45" s="87">
        <v>1.1245768574450126</v>
      </c>
      <c r="M45" s="87">
        <v>2.1553339255478208</v>
      </c>
      <c r="N45" s="87">
        <v>2.1181630301901575</v>
      </c>
      <c r="O45" s="87">
        <v>0</v>
      </c>
      <c r="P45" s="87">
        <v>0</v>
      </c>
      <c r="Q45" s="87">
        <v>0.10136871174148554</v>
      </c>
    </row>
    <row r="46" spans="1:17" x14ac:dyDescent="0.25">
      <c r="A46" s="150" t="s">
        <v>29</v>
      </c>
      <c r="B46" s="87">
        <v>1.0667814343656432</v>
      </c>
      <c r="C46" s="87">
        <v>0.25975031960190087</v>
      </c>
      <c r="D46" s="87">
        <v>0.34785660108833516</v>
      </c>
      <c r="E46" s="87">
        <v>1.0864449055139189</v>
      </c>
      <c r="F46" s="87">
        <v>0.83399228839745676</v>
      </c>
      <c r="G46" s="87">
        <v>0.74356331117359764</v>
      </c>
      <c r="H46" s="87">
        <v>0.56530290681279505</v>
      </c>
      <c r="I46" s="87">
        <v>1.1636172045910711</v>
      </c>
      <c r="J46" s="87">
        <v>0.63091757251088876</v>
      </c>
      <c r="K46" s="87">
        <v>0.12081437355653324</v>
      </c>
      <c r="L46" s="87">
        <v>0.48474801980132959</v>
      </c>
      <c r="M46" s="87">
        <v>0.36618877492610002</v>
      </c>
      <c r="N46" s="87">
        <v>2.3618207031817717</v>
      </c>
      <c r="O46" s="87">
        <v>2.6700552447680259</v>
      </c>
      <c r="P46" s="87">
        <v>1.5586319199630845</v>
      </c>
      <c r="Q46" s="87">
        <v>0</v>
      </c>
    </row>
    <row r="47" spans="1:17" x14ac:dyDescent="0.25">
      <c r="A47" s="150" t="s">
        <v>28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26</v>
      </c>
      <c r="B48" s="87">
        <v>0.45510992083074409</v>
      </c>
      <c r="C48" s="87">
        <v>0</v>
      </c>
      <c r="D48" s="87">
        <v>0</v>
      </c>
      <c r="E48" s="87">
        <v>0.47534828698835746</v>
      </c>
      <c r="F48" s="87">
        <v>0.53465514570492467</v>
      </c>
      <c r="G48" s="87">
        <v>0.54253908266280759</v>
      </c>
      <c r="H48" s="87">
        <v>0.54661359499851725</v>
      </c>
      <c r="I48" s="87">
        <v>0.59842315213957809</v>
      </c>
      <c r="J48" s="87">
        <v>0.54875853758597359</v>
      </c>
      <c r="K48" s="87">
        <v>0</v>
      </c>
      <c r="L48" s="87">
        <v>0.34482294166964234</v>
      </c>
      <c r="M48" s="87">
        <v>0.67968687796283545</v>
      </c>
      <c r="N48" s="87">
        <v>0.62498544700058112</v>
      </c>
      <c r="O48" s="87">
        <v>0</v>
      </c>
      <c r="P48" s="87">
        <v>0</v>
      </c>
      <c r="Q48" s="87">
        <v>1.9661026675268551E-2</v>
      </c>
    </row>
    <row r="49" spans="1:17" x14ac:dyDescent="0.25">
      <c r="A49" s="150" t="s">
        <v>25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1.4532014570513294E-2</v>
      </c>
      <c r="L49" s="87">
        <v>3.6359996545550166E-2</v>
      </c>
      <c r="M49" s="87">
        <v>3.6623664676627157E-2</v>
      </c>
      <c r="N49" s="87">
        <v>3.4444996720404582E-2</v>
      </c>
      <c r="O49" s="87">
        <v>2.8804500998434401E-2</v>
      </c>
      <c r="P49" s="87">
        <v>3.0582669878888958E-2</v>
      </c>
      <c r="Q49" s="87">
        <v>3.5286817174035479E-2</v>
      </c>
    </row>
    <row r="50" spans="1:17" x14ac:dyDescent="0.25">
      <c r="A50" s="150" t="s">
        <v>86</v>
      </c>
      <c r="B50" s="87">
        <v>3.2300026852861703</v>
      </c>
      <c r="C50" s="87">
        <v>3.4022597218375976</v>
      </c>
      <c r="D50" s="87">
        <v>4.4076444652187901</v>
      </c>
      <c r="E50" s="87">
        <v>4.6613908222715432</v>
      </c>
      <c r="F50" s="87">
        <v>4.7298600879002839</v>
      </c>
      <c r="G50" s="87">
        <v>3.3646258816637573</v>
      </c>
      <c r="H50" s="87">
        <v>3.6508636722620027</v>
      </c>
      <c r="I50" s="87">
        <v>3.5154403601131299</v>
      </c>
      <c r="J50" s="87">
        <v>1.7091110891366623</v>
      </c>
      <c r="K50" s="87">
        <v>2.1804591640312636</v>
      </c>
      <c r="L50" s="87">
        <v>2.8406050376175442</v>
      </c>
      <c r="M50" s="87">
        <v>2.3001392704747272</v>
      </c>
      <c r="N50" s="87">
        <v>1.9558575403012233</v>
      </c>
      <c r="O50" s="87">
        <v>1.8546609936057286</v>
      </c>
      <c r="P50" s="87">
        <v>1.7917936548033115</v>
      </c>
      <c r="Q50" s="87">
        <v>1.5651303584373786</v>
      </c>
    </row>
    <row r="51" spans="1:17" x14ac:dyDescent="0.25">
      <c r="A51" s="150" t="s">
        <v>22</v>
      </c>
      <c r="B51" s="87">
        <v>42.701363592711914</v>
      </c>
      <c r="C51" s="87">
        <v>56.939895018080769</v>
      </c>
      <c r="D51" s="87">
        <v>57.525905299435408</v>
      </c>
      <c r="E51" s="87">
        <v>48.159813093643464</v>
      </c>
      <c r="F51" s="87">
        <v>50.459958856199833</v>
      </c>
      <c r="G51" s="87">
        <v>49.24212954109489</v>
      </c>
      <c r="H51" s="87">
        <v>45.670816871637314</v>
      </c>
      <c r="I51" s="87">
        <v>46.368659962149763</v>
      </c>
      <c r="J51" s="87">
        <v>49.419566630178643</v>
      </c>
      <c r="K51" s="87">
        <v>55.552470182538094</v>
      </c>
      <c r="L51" s="87">
        <v>45.556313200586217</v>
      </c>
      <c r="M51" s="87">
        <v>36.39106247822545</v>
      </c>
      <c r="N51" s="87">
        <v>41.927934249477119</v>
      </c>
      <c r="O51" s="87">
        <v>42.508684805272793</v>
      </c>
      <c r="P51" s="87">
        <v>38.012877625719391</v>
      </c>
      <c r="Q51" s="87">
        <v>41.906208936859194</v>
      </c>
    </row>
    <row r="52" spans="1:17" x14ac:dyDescent="0.25">
      <c r="A52" s="152" t="s">
        <v>328</v>
      </c>
      <c r="B52" s="151">
        <v>3.6703877393810576</v>
      </c>
      <c r="C52" s="151">
        <v>3.5803396117725237</v>
      </c>
      <c r="D52" s="151">
        <v>3.6812682340180847</v>
      </c>
      <c r="E52" s="151">
        <v>3.5575374896925154</v>
      </c>
      <c r="F52" s="151">
        <v>3.6626299768024331</v>
      </c>
      <c r="G52" s="151">
        <v>3.6321893479160896</v>
      </c>
      <c r="H52" s="151">
        <v>3.3529898789217683</v>
      </c>
      <c r="I52" s="151">
        <v>3.3863871756994515</v>
      </c>
      <c r="J52" s="151">
        <v>3.3724092561911139</v>
      </c>
      <c r="K52" s="151">
        <v>3.4040162196880237</v>
      </c>
      <c r="L52" s="151">
        <v>2.9639662384509</v>
      </c>
      <c r="M52" s="151">
        <v>2.4664138230478567</v>
      </c>
      <c r="N52" s="151">
        <v>2.88371799805125</v>
      </c>
      <c r="O52" s="151">
        <v>2.76836503203794</v>
      </c>
      <c r="P52" s="151">
        <v>2.4349344629626275</v>
      </c>
      <c r="Q52" s="151">
        <v>2.5663326971110214</v>
      </c>
    </row>
    <row r="53" spans="1:17" x14ac:dyDescent="0.25">
      <c r="A53" s="156" t="s">
        <v>321</v>
      </c>
      <c r="B53" s="204">
        <v>37.96952833842473</v>
      </c>
      <c r="C53" s="204">
        <v>37.037995983853691</v>
      </c>
      <c r="D53" s="204">
        <v>38.082085179497426</v>
      </c>
      <c r="E53" s="204">
        <v>36.802111962336362</v>
      </c>
      <c r="F53" s="204">
        <v>37.889275622094132</v>
      </c>
      <c r="G53" s="204">
        <v>37.574372564649202</v>
      </c>
      <c r="H53" s="204">
        <v>34.686102195742421</v>
      </c>
      <c r="I53" s="204">
        <v>35.031591472752936</v>
      </c>
      <c r="J53" s="204">
        <v>34.886992305425309</v>
      </c>
      <c r="K53" s="204">
        <v>35.213960893324376</v>
      </c>
      <c r="L53" s="204">
        <v>30.661719708112756</v>
      </c>
      <c r="M53" s="204">
        <v>25.514625755667478</v>
      </c>
      <c r="N53" s="204">
        <v>29.831565497081897</v>
      </c>
      <c r="O53" s="204">
        <v>28.638258952116619</v>
      </c>
      <c r="P53" s="204">
        <v>25.188977203061661</v>
      </c>
      <c r="Q53" s="204">
        <v>26.548269280458843</v>
      </c>
    </row>
    <row r="54" spans="1:17" x14ac:dyDescent="0.25">
      <c r="A54" s="152" t="s">
        <v>327</v>
      </c>
      <c r="B54" s="151">
        <v>1.8984764169212365</v>
      </c>
      <c r="C54" s="151">
        <v>1.8518997991926844</v>
      </c>
      <c r="D54" s="151">
        <v>1.9041042589748713</v>
      </c>
      <c r="E54" s="151">
        <v>1.8401055981168182</v>
      </c>
      <c r="F54" s="151">
        <v>1.8944637811047067</v>
      </c>
      <c r="G54" s="151">
        <v>1.8787186282324602</v>
      </c>
      <c r="H54" s="151">
        <v>1.7343051097871214</v>
      </c>
      <c r="I54" s="151">
        <v>1.7515795736376472</v>
      </c>
      <c r="J54" s="151">
        <v>1.7443496152712656</v>
      </c>
      <c r="K54" s="151">
        <v>0</v>
      </c>
      <c r="L54" s="151">
        <v>1.5330859854056378</v>
      </c>
      <c r="M54" s="151">
        <v>1.275731287783374</v>
      </c>
      <c r="N54" s="151">
        <v>1.4915782748540949</v>
      </c>
      <c r="O54" s="151">
        <v>0</v>
      </c>
      <c r="P54" s="151">
        <v>1.2594488601530831</v>
      </c>
      <c r="Q54" s="151">
        <v>0</v>
      </c>
    </row>
    <row r="55" spans="1:17" x14ac:dyDescent="0.25">
      <c r="A55" s="152" t="s">
        <v>326</v>
      </c>
      <c r="B55" s="151">
        <v>9.4923820846061844</v>
      </c>
      <c r="C55" s="151">
        <v>9.2594989959634226</v>
      </c>
      <c r="D55" s="151">
        <v>9.5205212948743565</v>
      </c>
      <c r="E55" s="151">
        <v>9.2005279905840904</v>
      </c>
      <c r="F55" s="151">
        <v>9.4723189055235331</v>
      </c>
      <c r="G55" s="151">
        <v>9.3935931411623006</v>
      </c>
      <c r="H55" s="151">
        <v>8.6715255489356071</v>
      </c>
      <c r="I55" s="151">
        <v>8.7578978681882358</v>
      </c>
      <c r="J55" s="151">
        <v>8.7217480763563273</v>
      </c>
      <c r="K55" s="151">
        <v>10.564188267997313</v>
      </c>
      <c r="L55" s="151">
        <v>7.6654299270281889</v>
      </c>
      <c r="M55" s="151">
        <v>6.3786564389168685</v>
      </c>
      <c r="N55" s="151">
        <v>7.4578913742704742</v>
      </c>
      <c r="O55" s="151">
        <v>8.5914776856349846</v>
      </c>
      <c r="P55" s="151">
        <v>6.2972443007654153</v>
      </c>
      <c r="Q55" s="151">
        <v>7.9644807841376561</v>
      </c>
    </row>
    <row r="56" spans="1:17" x14ac:dyDescent="0.25">
      <c r="A56" s="150" t="s">
        <v>33</v>
      </c>
      <c r="B56" s="87">
        <v>0.21819678511658605</v>
      </c>
      <c r="C56" s="87">
        <v>4.0142242486709029E-2</v>
      </c>
      <c r="D56" s="87">
        <v>4.5662314284721624E-2</v>
      </c>
      <c r="E56" s="87">
        <v>0.17511811811078701</v>
      </c>
      <c r="F56" s="87">
        <v>0.21210558230821425</v>
      </c>
      <c r="G56" s="87">
        <v>0.36950687448291492</v>
      </c>
      <c r="H56" s="87">
        <v>0.20783759453494796</v>
      </c>
      <c r="I56" s="87">
        <v>0.18813484997453042</v>
      </c>
      <c r="J56" s="87">
        <v>0.20399642236363294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7">
        <v>0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125</v>
      </c>
      <c r="B59" s="87">
        <v>2.055129878618227</v>
      </c>
      <c r="C59" s="87">
        <v>0</v>
      </c>
      <c r="D59" s="87">
        <v>0</v>
      </c>
      <c r="E59" s="87">
        <v>0.7521344503002888</v>
      </c>
      <c r="F59" s="87">
        <v>0.65598415817437117</v>
      </c>
      <c r="G59" s="87">
        <v>0.82537564549352538</v>
      </c>
      <c r="H59" s="87">
        <v>0.79123404278139498</v>
      </c>
      <c r="I59" s="87">
        <v>0.71284506501996181</v>
      </c>
      <c r="J59" s="87">
        <v>0.5600913351166048</v>
      </c>
      <c r="K59" s="87">
        <v>0</v>
      </c>
      <c r="L59" s="87">
        <v>0.17108167202510333</v>
      </c>
      <c r="M59" s="87">
        <v>0.32789055662492195</v>
      </c>
      <c r="N59" s="87">
        <v>0.32223575509992253</v>
      </c>
      <c r="O59" s="87">
        <v>0</v>
      </c>
      <c r="P59" s="87">
        <v>0</v>
      </c>
      <c r="Q59" s="87">
        <v>1.850544433414544E-2</v>
      </c>
    </row>
    <row r="60" spans="1:17" x14ac:dyDescent="0.25">
      <c r="A60" s="150" t="s">
        <v>29</v>
      </c>
      <c r="B60" s="87">
        <v>0.16228926486292747</v>
      </c>
      <c r="C60" s="87">
        <v>3.9515768702114734E-2</v>
      </c>
      <c r="D60" s="87">
        <v>5.2919361220334964E-2</v>
      </c>
      <c r="E60" s="87">
        <v>0.16528066513903431</v>
      </c>
      <c r="F60" s="87">
        <v>0.12687509458379159</v>
      </c>
      <c r="G60" s="87">
        <v>0.11311815078705845</v>
      </c>
      <c r="H60" s="87">
        <v>8.5999428014116891E-2</v>
      </c>
      <c r="I60" s="87">
        <v>0.17702087290939217</v>
      </c>
      <c r="J60" s="87">
        <v>9.5981375128431357E-2</v>
      </c>
      <c r="K60" s="87">
        <v>2.2055362312551702E-2</v>
      </c>
      <c r="L60" s="87">
        <v>7.3744627758822956E-2</v>
      </c>
      <c r="M60" s="87">
        <v>5.5708231479629812E-2</v>
      </c>
      <c r="N60" s="87">
        <v>0.35930335241102002</v>
      </c>
      <c r="O60" s="87">
        <v>0.48743402034304717</v>
      </c>
      <c r="P60" s="87">
        <v>0.23711438944671664</v>
      </c>
      <c r="Q60" s="87">
        <v>0</v>
      </c>
    </row>
    <row r="61" spans="1:17" x14ac:dyDescent="0.25">
      <c r="A61" s="150" t="s">
        <v>28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6.9235789173034079E-2</v>
      </c>
      <c r="C62" s="87">
        <v>0</v>
      </c>
      <c r="D62" s="87">
        <v>0</v>
      </c>
      <c r="E62" s="87">
        <v>7.2314648121961075E-2</v>
      </c>
      <c r="F62" s="87">
        <v>8.1336989711702529E-2</v>
      </c>
      <c r="G62" s="87">
        <v>8.2536371601846986E-2</v>
      </c>
      <c r="H62" s="87">
        <v>8.3156226419652715E-2</v>
      </c>
      <c r="I62" s="87">
        <v>9.1038004889388138E-2</v>
      </c>
      <c r="J62" s="87">
        <v>8.3482536143910782E-2</v>
      </c>
      <c r="K62" s="87">
        <v>0</v>
      </c>
      <c r="L62" s="87">
        <v>5.2457851166781283E-2</v>
      </c>
      <c r="M62" s="87">
        <v>0.10340064066371735</v>
      </c>
      <c r="N62" s="87">
        <v>9.5078921957492055E-2</v>
      </c>
      <c r="O62" s="87">
        <v>0</v>
      </c>
      <c r="P62" s="87">
        <v>0</v>
      </c>
      <c r="Q62" s="87">
        <v>3.5892340786494326E-3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2.6529032684507025E-3</v>
      </c>
      <c r="L63" s="87">
        <v>5.5314396367469824E-3</v>
      </c>
      <c r="M63" s="87">
        <v>5.5715514213935833E-3</v>
      </c>
      <c r="N63" s="87">
        <v>5.2401110629418735E-3</v>
      </c>
      <c r="O63" s="87">
        <v>5.2584281741563802E-3</v>
      </c>
      <c r="P63" s="87">
        <v>4.6525359856321932E-3</v>
      </c>
      <c r="Q63" s="87">
        <v>6.4418124658482644E-3</v>
      </c>
    </row>
    <row r="64" spans="1:17" x14ac:dyDescent="0.25">
      <c r="A64" s="150" t="s">
        <v>86</v>
      </c>
      <c r="B64" s="87">
        <v>0.49137971885692244</v>
      </c>
      <c r="C64" s="87">
        <v>0.51758515038097319</v>
      </c>
      <c r="D64" s="87">
        <v>0.67053414785275711</v>
      </c>
      <c r="E64" s="87">
        <v>0.70913653482832817</v>
      </c>
      <c r="F64" s="87">
        <v>0.71955275170896804</v>
      </c>
      <c r="G64" s="87">
        <v>0.51185992114560197</v>
      </c>
      <c r="H64" s="87">
        <v>0.55540522397494962</v>
      </c>
      <c r="I64" s="87">
        <v>0.53480330022005018</v>
      </c>
      <c r="J64" s="87">
        <v>0.26000675798225087</v>
      </c>
      <c r="K64" s="87">
        <v>0.39805542548238065</v>
      </c>
      <c r="L64" s="87">
        <v>0.43214072580388602</v>
      </c>
      <c r="M64" s="87">
        <v>0.34991976731359942</v>
      </c>
      <c r="N64" s="87">
        <v>0.29754425055292444</v>
      </c>
      <c r="O64" s="87">
        <v>0.33857908605378406</v>
      </c>
      <c r="P64" s="87">
        <v>0.27258524160293779</v>
      </c>
      <c r="Q64" s="87">
        <v>0.28572359484658039</v>
      </c>
    </row>
    <row r="65" spans="1:17" x14ac:dyDescent="0.25">
      <c r="A65" s="150" t="s">
        <v>22</v>
      </c>
      <c r="B65" s="87">
        <v>6.4961506479784861</v>
      </c>
      <c r="C65" s="87">
        <v>8.6622558343936262</v>
      </c>
      <c r="D65" s="87">
        <v>8.7514054715165432</v>
      </c>
      <c r="E65" s="87">
        <v>7.3265435740836917</v>
      </c>
      <c r="F65" s="87">
        <v>7.6764643290364853</v>
      </c>
      <c r="G65" s="87">
        <v>7.4911961776513527</v>
      </c>
      <c r="H65" s="87">
        <v>6.9478930332105451</v>
      </c>
      <c r="I65" s="87">
        <v>7.0540557751749136</v>
      </c>
      <c r="J65" s="87">
        <v>7.5181896496214975</v>
      </c>
      <c r="K65" s="87">
        <v>10.141424576933931</v>
      </c>
      <c r="L65" s="87">
        <v>6.9304736106368479</v>
      </c>
      <c r="M65" s="87">
        <v>5.5361656914136068</v>
      </c>
      <c r="N65" s="87">
        <v>6.3784889831861733</v>
      </c>
      <c r="O65" s="87">
        <v>7.7602061510639979</v>
      </c>
      <c r="P65" s="87">
        <v>5.7828921337301287</v>
      </c>
      <c r="Q65" s="87">
        <v>7.6502206984124328</v>
      </c>
    </row>
    <row r="66" spans="1:17" x14ac:dyDescent="0.25">
      <c r="A66" s="152" t="s">
        <v>325</v>
      </c>
      <c r="B66" s="151">
        <v>26.578669836897308</v>
      </c>
      <c r="C66" s="151">
        <v>25.926597188697581</v>
      </c>
      <c r="D66" s="151">
        <v>26.657459625648197</v>
      </c>
      <c r="E66" s="151">
        <v>25.761478373635452</v>
      </c>
      <c r="F66" s="151">
        <v>26.522492935465891</v>
      </c>
      <c r="G66" s="151">
        <v>26.302060795254441</v>
      </c>
      <c r="H66" s="151">
        <v>24.280271537019697</v>
      </c>
      <c r="I66" s="151">
        <v>24.522114030927057</v>
      </c>
      <c r="J66" s="151">
        <v>24.420894613797717</v>
      </c>
      <c r="K66" s="151">
        <v>24.649772625327063</v>
      </c>
      <c r="L66" s="151">
        <v>21.463203795678929</v>
      </c>
      <c r="M66" s="151">
        <v>17.860238028967235</v>
      </c>
      <c r="N66" s="151">
        <v>20.882095847957327</v>
      </c>
      <c r="O66" s="151">
        <v>20.046781266481634</v>
      </c>
      <c r="P66" s="151">
        <v>17.632284042143162</v>
      </c>
      <c r="Q66" s="151">
        <v>18.583788496321187</v>
      </c>
    </row>
    <row r="67" spans="1:17" x14ac:dyDescent="0.25">
      <c r="A67" s="156" t="s">
        <v>333</v>
      </c>
      <c r="B67" s="204">
        <v>5.3768028191712158</v>
      </c>
      <c r="C67" s="204">
        <v>8.9727753821122391</v>
      </c>
      <c r="D67" s="204">
        <v>10.396960789377276</v>
      </c>
      <c r="E67" s="204">
        <v>8.2099558740318344</v>
      </c>
      <c r="F67" s="204">
        <v>9.6254667896534087</v>
      </c>
      <c r="G67" s="204">
        <v>11.796227208198355</v>
      </c>
      <c r="H67" s="204">
        <v>8.9146371590328304</v>
      </c>
      <c r="I67" s="204">
        <v>12.472360020966198</v>
      </c>
      <c r="J67" s="204">
        <v>12.442870425681658</v>
      </c>
      <c r="K67" s="204">
        <v>12.53265438544582</v>
      </c>
      <c r="L67" s="204">
        <v>15.322125398115727</v>
      </c>
      <c r="M67" s="204">
        <v>10.963210754082823</v>
      </c>
      <c r="N67" s="204">
        <v>10.266500321214215</v>
      </c>
      <c r="O67" s="204">
        <v>8.843194639253376</v>
      </c>
      <c r="P67" s="204">
        <v>8.8120487912530692</v>
      </c>
      <c r="Q67" s="204">
        <v>46.776595722226162</v>
      </c>
    </row>
    <row r="68" spans="1:17" x14ac:dyDescent="0.25">
      <c r="A68" s="72" t="s">
        <v>319</v>
      </c>
      <c r="B68" s="306">
        <v>583.63637674660117</v>
      </c>
      <c r="C68" s="306">
        <v>687.90916683181695</v>
      </c>
      <c r="D68" s="306">
        <v>713.30343595604847</v>
      </c>
      <c r="E68" s="306">
        <v>585.25156447411973</v>
      </c>
      <c r="F68" s="306">
        <v>594.15604492122156</v>
      </c>
      <c r="G68" s="306">
        <v>600.90607593364302</v>
      </c>
      <c r="H68" s="306">
        <v>534.94184452785794</v>
      </c>
      <c r="I68" s="306">
        <v>551.75270094358029</v>
      </c>
      <c r="J68" s="306">
        <v>621.56702876798795</v>
      </c>
      <c r="K68" s="306">
        <v>644.53452190894791</v>
      </c>
      <c r="L68" s="306">
        <v>489.16264467676115</v>
      </c>
      <c r="M68" s="306">
        <v>438.93730711208013</v>
      </c>
      <c r="N68" s="306">
        <v>496.11176348317116</v>
      </c>
      <c r="O68" s="306">
        <v>478.40814945433965</v>
      </c>
      <c r="P68" s="306">
        <v>401.87390862857751</v>
      </c>
      <c r="Q68" s="306">
        <v>469.83372429383439</v>
      </c>
    </row>
    <row r="70" spans="1:17" ht="12.75" x14ac:dyDescent="0.25">
      <c r="A70" s="98" t="str">
        <f>FBT_fec!$A$81</f>
        <v>Market shares of energy uses (%)</v>
      </c>
      <c r="B70" s="197"/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</row>
    <row r="72" spans="1:17" x14ac:dyDescent="0.25">
      <c r="A72" s="78" t="s">
        <v>3</v>
      </c>
      <c r="B72" s="77">
        <f t="shared" ref="B72:Q72" si="0">SUM(B$73:B$77,B$78,B$80:B$81,B$83:B$85,B$87:B$89,B$90:B$91)</f>
        <v>1</v>
      </c>
      <c r="C72" s="77">
        <f t="shared" si="0"/>
        <v>1</v>
      </c>
      <c r="D72" s="77">
        <f t="shared" si="0"/>
        <v>1</v>
      </c>
      <c r="E72" s="77">
        <f t="shared" si="0"/>
        <v>1.0000000000000002</v>
      </c>
      <c r="F72" s="77">
        <f t="shared" si="0"/>
        <v>0.99999999999999978</v>
      </c>
      <c r="G72" s="77">
        <f t="shared" si="0"/>
        <v>1</v>
      </c>
      <c r="H72" s="77">
        <f t="shared" si="0"/>
        <v>1</v>
      </c>
      <c r="I72" s="77">
        <f t="shared" si="0"/>
        <v>1</v>
      </c>
      <c r="J72" s="77">
        <f t="shared" si="0"/>
        <v>0.99999999999999989</v>
      </c>
      <c r="K72" s="77">
        <f t="shared" si="0"/>
        <v>1</v>
      </c>
      <c r="L72" s="77">
        <f t="shared" si="0"/>
        <v>1</v>
      </c>
      <c r="M72" s="77">
        <f t="shared" si="0"/>
        <v>1.0000000000000002</v>
      </c>
      <c r="N72" s="77">
        <f t="shared" si="0"/>
        <v>1</v>
      </c>
      <c r="O72" s="77">
        <f t="shared" si="0"/>
        <v>1</v>
      </c>
      <c r="P72" s="77">
        <f t="shared" si="0"/>
        <v>1</v>
      </c>
      <c r="Q72" s="77">
        <f t="shared" si="0"/>
        <v>1</v>
      </c>
    </row>
    <row r="73" spans="1:17" x14ac:dyDescent="0.25">
      <c r="A73" s="132" t="s">
        <v>83</v>
      </c>
      <c r="B73" s="203">
        <f t="shared" ref="B73:Q73" si="1">IF(B$6=0,0,B$6/B$5)</f>
        <v>1.0485420555462716E-2</v>
      </c>
      <c r="C73" s="203">
        <f t="shared" si="1"/>
        <v>1.0643563451510551E-2</v>
      </c>
      <c r="D73" s="203">
        <f t="shared" si="1"/>
        <v>1.0737584545836521E-2</v>
      </c>
      <c r="E73" s="203">
        <f t="shared" si="1"/>
        <v>1.0803878805063671E-2</v>
      </c>
      <c r="F73" s="203">
        <f t="shared" si="1"/>
        <v>1.0760538310307207E-2</v>
      </c>
      <c r="G73" s="203">
        <f t="shared" si="1"/>
        <v>1.0732666752351591E-2</v>
      </c>
      <c r="H73" s="203">
        <f t="shared" si="1"/>
        <v>1.0963273810521042E-2</v>
      </c>
      <c r="I73" s="203">
        <f t="shared" si="1"/>
        <v>1.0994897936188564E-2</v>
      </c>
      <c r="J73" s="203">
        <f t="shared" si="1"/>
        <v>1.1137283521821138E-2</v>
      </c>
      <c r="K73" s="203">
        <f t="shared" si="1"/>
        <v>1.0992141313911455E-2</v>
      </c>
      <c r="L73" s="203">
        <f t="shared" si="1"/>
        <v>1.1686176257625689E-2</v>
      </c>
      <c r="M73" s="203">
        <f t="shared" si="1"/>
        <v>1.2131205602555581E-2</v>
      </c>
      <c r="N73" s="203">
        <f t="shared" si="1"/>
        <v>1.175527406253955E-2</v>
      </c>
      <c r="O73" s="203">
        <f t="shared" si="1"/>
        <v>1.1826625876026719E-2</v>
      </c>
      <c r="P73" s="203">
        <f t="shared" si="1"/>
        <v>1.2147910570306694E-2</v>
      </c>
      <c r="Q73" s="203">
        <f t="shared" si="1"/>
        <v>1.2240293080292909E-2</v>
      </c>
    </row>
    <row r="74" spans="1:17" x14ac:dyDescent="0.25">
      <c r="A74" s="76" t="s">
        <v>82</v>
      </c>
      <c r="B74" s="202">
        <f t="shared" ref="B74:Q74" si="2">IF(B$7=0,0,B$7/B$5)</f>
        <v>5.4438611373216414E-3</v>
      </c>
      <c r="C74" s="202">
        <f t="shared" si="2"/>
        <v>5.5250175634164447E-3</v>
      </c>
      <c r="D74" s="202">
        <f t="shared" si="2"/>
        <v>5.5347670456089692E-3</v>
      </c>
      <c r="E74" s="202">
        <f t="shared" si="2"/>
        <v>5.4889782930264853E-3</v>
      </c>
      <c r="F74" s="202">
        <f t="shared" si="2"/>
        <v>5.4963315665621064E-3</v>
      </c>
      <c r="G74" s="202">
        <f t="shared" si="2"/>
        <v>5.4957878436030505E-3</v>
      </c>
      <c r="H74" s="202">
        <f t="shared" si="2"/>
        <v>5.5360826309103503E-3</v>
      </c>
      <c r="I74" s="202">
        <f t="shared" si="2"/>
        <v>5.5292307801926704E-3</v>
      </c>
      <c r="J74" s="202">
        <f t="shared" si="2"/>
        <v>5.5111700463657829E-3</v>
      </c>
      <c r="K74" s="202">
        <f t="shared" si="2"/>
        <v>5.7029872585950643E-3</v>
      </c>
      <c r="L74" s="202">
        <f t="shared" si="2"/>
        <v>5.6844797163079714E-3</v>
      </c>
      <c r="M74" s="202">
        <f t="shared" si="2"/>
        <v>5.5857394516820105E-3</v>
      </c>
      <c r="N74" s="202">
        <f t="shared" si="2"/>
        <v>5.5725333453388879E-3</v>
      </c>
      <c r="O74" s="202">
        <f t="shared" si="2"/>
        <v>5.6101019209065586E-3</v>
      </c>
      <c r="P74" s="202">
        <f t="shared" si="2"/>
        <v>5.5559190503262218E-3</v>
      </c>
      <c r="Q74" s="202">
        <f t="shared" si="2"/>
        <v>5.5879768787050633E-3</v>
      </c>
    </row>
    <row r="75" spans="1:17" x14ac:dyDescent="0.25">
      <c r="A75" s="76" t="s">
        <v>81</v>
      </c>
      <c r="B75" s="202">
        <f t="shared" ref="B75:Q75" si="3">IF(B$8=0,0,B$8/B$5)</f>
        <v>2.6711328027219601E-2</v>
      </c>
      <c r="C75" s="202">
        <f t="shared" si="3"/>
        <v>2.6948899314769612E-2</v>
      </c>
      <c r="D75" s="202">
        <f t="shared" si="3"/>
        <v>2.7492068693467507E-2</v>
      </c>
      <c r="E75" s="202">
        <f t="shared" si="3"/>
        <v>2.8424831101076242E-2</v>
      </c>
      <c r="F75" s="202">
        <f t="shared" si="3"/>
        <v>2.8050767849123009E-2</v>
      </c>
      <c r="G75" s="202">
        <f t="shared" si="3"/>
        <v>2.7865255837399881E-2</v>
      </c>
      <c r="H75" s="202">
        <f t="shared" si="3"/>
        <v>2.9026476351953927E-2</v>
      </c>
      <c r="I75" s="202">
        <f t="shared" si="3"/>
        <v>2.9314935236619599E-2</v>
      </c>
      <c r="J75" s="202">
        <f t="shared" si="3"/>
        <v>3.0480189722381684E-2</v>
      </c>
      <c r="K75" s="202">
        <f t="shared" si="3"/>
        <v>2.7482104300647348E-2</v>
      </c>
      <c r="L75" s="202">
        <f t="shared" si="3"/>
        <v>3.2436125862038624E-2</v>
      </c>
      <c r="M75" s="202">
        <f t="shared" si="3"/>
        <v>3.6519649949768161E-2</v>
      </c>
      <c r="N75" s="202">
        <f t="shared" si="3"/>
        <v>3.4078768473951956E-2</v>
      </c>
      <c r="O75" s="202">
        <f t="shared" si="3"/>
        <v>3.4176019342124074E-2</v>
      </c>
      <c r="P75" s="202">
        <f t="shared" si="3"/>
        <v>3.6945548112928807E-2</v>
      </c>
      <c r="Q75" s="202">
        <f t="shared" si="3"/>
        <v>3.7244590632507908E-2</v>
      </c>
    </row>
    <row r="76" spans="1:17" x14ac:dyDescent="0.25">
      <c r="A76" s="76" t="s">
        <v>80</v>
      </c>
      <c r="B76" s="202">
        <f t="shared" ref="B76:Q76" si="4">IF(B$9=0,0,B$9/B$5)</f>
        <v>1.5913784397267754E-2</v>
      </c>
      <c r="C76" s="202">
        <f t="shared" si="4"/>
        <v>1.6292739001602909E-2</v>
      </c>
      <c r="D76" s="202">
        <f t="shared" si="4"/>
        <v>1.6762760820693327E-2</v>
      </c>
      <c r="E76" s="202">
        <f t="shared" si="4"/>
        <v>1.7428914691669468E-2</v>
      </c>
      <c r="F76" s="202">
        <f t="shared" si="4"/>
        <v>1.7136945052046604E-2</v>
      </c>
      <c r="G76" s="202">
        <f t="shared" si="4"/>
        <v>1.6982697631596246E-2</v>
      </c>
      <c r="H76" s="202">
        <f t="shared" si="4"/>
        <v>1.8031398668077826E-2</v>
      </c>
      <c r="I76" s="202">
        <f t="shared" si="4"/>
        <v>1.8253887299793145E-2</v>
      </c>
      <c r="J76" s="202">
        <f t="shared" si="4"/>
        <v>1.917433573399404E-2</v>
      </c>
      <c r="K76" s="202">
        <f t="shared" si="4"/>
        <v>1.713384462791414E-2</v>
      </c>
      <c r="L76" s="202">
        <f t="shared" si="4"/>
        <v>2.1178487918473859E-2</v>
      </c>
      <c r="M76" s="202">
        <f t="shared" si="4"/>
        <v>2.4324183893577794E-2</v>
      </c>
      <c r="N76" s="202">
        <f t="shared" si="4"/>
        <v>2.2281021320783304E-2</v>
      </c>
      <c r="O76" s="202">
        <f t="shared" si="4"/>
        <v>2.2445949316081789E-2</v>
      </c>
      <c r="P76" s="202">
        <f t="shared" si="4"/>
        <v>2.460825118369377E-2</v>
      </c>
      <c r="Q76" s="202">
        <f t="shared" si="4"/>
        <v>2.4927203399765386E-2</v>
      </c>
    </row>
    <row r="77" spans="1:17" x14ac:dyDescent="0.25">
      <c r="A77" s="129" t="s">
        <v>79</v>
      </c>
      <c r="B77" s="201">
        <f t="shared" ref="B77:Q77" si="5">IF(B$10=0,0,B$10/B$5)</f>
        <v>9.7193033618279759E-3</v>
      </c>
      <c r="C77" s="201">
        <f t="shared" si="5"/>
        <v>1.0080309877074237E-2</v>
      </c>
      <c r="D77" s="201">
        <f t="shared" si="5"/>
        <v>1.0170383614486862E-2</v>
      </c>
      <c r="E77" s="201">
        <f t="shared" si="5"/>
        <v>1.0063520174815849E-2</v>
      </c>
      <c r="F77" s="201">
        <f t="shared" si="5"/>
        <v>1.0060327858360939E-2</v>
      </c>
      <c r="G77" s="201">
        <f t="shared" si="5"/>
        <v>1.0041217494162615E-2</v>
      </c>
      <c r="H77" s="201">
        <f t="shared" si="5"/>
        <v>1.031514169658676E-2</v>
      </c>
      <c r="I77" s="201">
        <f t="shared" si="5"/>
        <v>1.031266222611486E-2</v>
      </c>
      <c r="J77" s="201">
        <f t="shared" si="5"/>
        <v>1.0342874144886553E-2</v>
      </c>
      <c r="K77" s="201">
        <f t="shared" si="5"/>
        <v>1.0873078842738717E-2</v>
      </c>
      <c r="L77" s="201">
        <f t="shared" si="5"/>
        <v>1.1245272318571337E-2</v>
      </c>
      <c r="M77" s="201">
        <f t="shared" si="5"/>
        <v>1.1202881417629238E-2</v>
      </c>
      <c r="N77" s="201">
        <f t="shared" si="5"/>
        <v>1.0926122693970487E-2</v>
      </c>
      <c r="O77" s="201">
        <f t="shared" si="5"/>
        <v>1.1092083418447056E-2</v>
      </c>
      <c r="P77" s="201">
        <f t="shared" si="5"/>
        <v>1.1116806788753189E-2</v>
      </c>
      <c r="Q77" s="201">
        <f t="shared" si="5"/>
        <v>1.127803185215546E-2</v>
      </c>
    </row>
    <row r="78" spans="1:17" x14ac:dyDescent="0.25">
      <c r="A78" s="127" t="s">
        <v>324</v>
      </c>
      <c r="B78" s="200">
        <f t="shared" ref="B78:Q78" si="6">IF(B$15=0,0,B$15/B$5)</f>
        <v>0.30172099428091798</v>
      </c>
      <c r="C78" s="200">
        <f t="shared" si="6"/>
        <v>0.24525355059172857</v>
      </c>
      <c r="D78" s="200">
        <f t="shared" si="6"/>
        <v>0.24355449518933156</v>
      </c>
      <c r="E78" s="200">
        <f t="shared" si="6"/>
        <v>0.2851488694052256</v>
      </c>
      <c r="F78" s="200">
        <f t="shared" si="6"/>
        <v>0.29227294012761584</v>
      </c>
      <c r="G78" s="200">
        <f t="shared" si="6"/>
        <v>0.27940504959117979</v>
      </c>
      <c r="H78" s="200">
        <f t="shared" si="6"/>
        <v>0.30162655070587735</v>
      </c>
      <c r="I78" s="200">
        <f t="shared" si="6"/>
        <v>0.29211109790252415</v>
      </c>
      <c r="J78" s="200">
        <f t="shared" si="6"/>
        <v>0.25991499529019652</v>
      </c>
      <c r="K78" s="200">
        <f t="shared" si="6"/>
        <v>0.23972824864773362</v>
      </c>
      <c r="L78" s="200">
        <f t="shared" si="6"/>
        <v>0.32408996608908969</v>
      </c>
      <c r="M78" s="200">
        <f t="shared" si="6"/>
        <v>0.31231342958413688</v>
      </c>
      <c r="N78" s="200">
        <f t="shared" si="6"/>
        <v>0.30987379384034802</v>
      </c>
      <c r="O78" s="200">
        <f t="shared" si="6"/>
        <v>0.34476066589699306</v>
      </c>
      <c r="P78" s="200">
        <f t="shared" si="6"/>
        <v>0.35091578028002168</v>
      </c>
      <c r="Q78" s="200">
        <f t="shared" si="6"/>
        <v>0.33546330573143307</v>
      </c>
    </row>
    <row r="79" spans="1:17" x14ac:dyDescent="0.25">
      <c r="A79" s="127" t="s">
        <v>323</v>
      </c>
      <c r="B79" s="200">
        <f t="shared" ref="B79:Q79" si="7">IF(B$26=0,0,B$26/B$5)</f>
        <v>0.14494907703697249</v>
      </c>
      <c r="C79" s="200">
        <f t="shared" si="7"/>
        <v>0.12112926423970309</v>
      </c>
      <c r="D79" s="200">
        <f t="shared" si="7"/>
        <v>0.1244582656143749</v>
      </c>
      <c r="E79" s="200">
        <f t="shared" si="7"/>
        <v>0.16335766199255564</v>
      </c>
      <c r="F79" s="200">
        <f t="shared" si="7"/>
        <v>0.15785243044640582</v>
      </c>
      <c r="G79" s="200">
        <f t="shared" si="7"/>
        <v>0.15953105693152189</v>
      </c>
      <c r="H79" s="200">
        <f t="shared" si="7"/>
        <v>0.16548835009708587</v>
      </c>
      <c r="I79" s="200">
        <f t="shared" si="7"/>
        <v>0.16689896427020345</v>
      </c>
      <c r="J79" s="200">
        <f t="shared" si="7"/>
        <v>0.15996383471840692</v>
      </c>
      <c r="K79" s="200">
        <f t="shared" si="7"/>
        <v>0.14508956063994188</v>
      </c>
      <c r="L79" s="200">
        <f t="shared" si="7"/>
        <v>0.16289757301878408</v>
      </c>
      <c r="M79" s="200">
        <f t="shared" si="7"/>
        <v>0.18599941504274092</v>
      </c>
      <c r="N79" s="200">
        <f t="shared" si="7"/>
        <v>0.17689368591112656</v>
      </c>
      <c r="O79" s="200">
        <f t="shared" si="7"/>
        <v>0.14376860470223393</v>
      </c>
      <c r="P79" s="200">
        <f t="shared" si="7"/>
        <v>0.17680570017922731</v>
      </c>
      <c r="Q79" s="200">
        <f t="shared" si="7"/>
        <v>0.13464076436138109</v>
      </c>
    </row>
    <row r="80" spans="1:17" x14ac:dyDescent="0.25">
      <c r="A80" s="142" t="s">
        <v>332</v>
      </c>
      <c r="B80" s="199">
        <f t="shared" ref="B80:Q80" si="8">IF(B$27=0,0,B$27/B$5)</f>
        <v>0.12040629200831675</v>
      </c>
      <c r="C80" s="199">
        <f t="shared" si="8"/>
        <v>9.6920037291400127E-2</v>
      </c>
      <c r="D80" s="199">
        <f t="shared" si="8"/>
        <v>0.1005776235280877</v>
      </c>
      <c r="E80" s="199">
        <f t="shared" si="8"/>
        <v>0.13988689995154718</v>
      </c>
      <c r="F80" s="199">
        <f t="shared" si="8"/>
        <v>0.13419011413826334</v>
      </c>
      <c r="G80" s="199">
        <f t="shared" si="8"/>
        <v>0.13576339563594891</v>
      </c>
      <c r="H80" s="199">
        <f t="shared" si="8"/>
        <v>0.1424711825706341</v>
      </c>
      <c r="I80" s="199">
        <f t="shared" si="8"/>
        <v>0.14402659708806978</v>
      </c>
      <c r="J80" s="199">
        <f t="shared" si="8"/>
        <v>0.13770014695732452</v>
      </c>
      <c r="K80" s="199">
        <f t="shared" si="8"/>
        <v>0.12161865676159533</v>
      </c>
      <c r="L80" s="199">
        <f t="shared" si="8"/>
        <v>0.14215832092315422</v>
      </c>
      <c r="M80" s="199">
        <f t="shared" si="8"/>
        <v>0.16730570331013156</v>
      </c>
      <c r="N80" s="199">
        <f t="shared" si="8"/>
        <v>0.15679895131918367</v>
      </c>
      <c r="O80" s="199">
        <f t="shared" si="8"/>
        <v>0.12382114563420984</v>
      </c>
      <c r="P80" s="199">
        <f t="shared" si="8"/>
        <v>0.15827713279227876</v>
      </c>
      <c r="Q80" s="199">
        <f t="shared" si="8"/>
        <v>0.11635899616688286</v>
      </c>
    </row>
    <row r="81" spans="1:17" x14ac:dyDescent="0.25">
      <c r="A81" s="142" t="s">
        <v>331</v>
      </c>
      <c r="B81" s="199">
        <f t="shared" ref="B81:Q81" si="9">IF(B$33=0,0,B$33/B$5)</f>
        <v>2.4542785028655759E-2</v>
      </c>
      <c r="C81" s="199">
        <f t="shared" si="9"/>
        <v>2.4209226948302957E-2</v>
      </c>
      <c r="D81" s="199">
        <f t="shared" si="9"/>
        <v>2.3880642086287183E-2</v>
      </c>
      <c r="E81" s="199">
        <f t="shared" si="9"/>
        <v>2.3470762041008446E-2</v>
      </c>
      <c r="F81" s="199">
        <f t="shared" si="9"/>
        <v>2.3662316308142462E-2</v>
      </c>
      <c r="G81" s="199">
        <f t="shared" si="9"/>
        <v>2.3767661295572971E-2</v>
      </c>
      <c r="H81" s="199">
        <f t="shared" si="9"/>
        <v>2.3017167526451787E-2</v>
      </c>
      <c r="I81" s="199">
        <f t="shared" si="9"/>
        <v>2.2872367182133681E-2</v>
      </c>
      <c r="J81" s="199">
        <f t="shared" si="9"/>
        <v>2.2263687761082399E-2</v>
      </c>
      <c r="K81" s="199">
        <f t="shared" si="9"/>
        <v>2.3470903878346574E-2</v>
      </c>
      <c r="L81" s="199">
        <f t="shared" si="9"/>
        <v>2.0739252095629841E-2</v>
      </c>
      <c r="M81" s="199">
        <f t="shared" si="9"/>
        <v>1.8693711732609357E-2</v>
      </c>
      <c r="N81" s="199">
        <f t="shared" si="9"/>
        <v>2.0094734591942894E-2</v>
      </c>
      <c r="O81" s="199">
        <f t="shared" si="9"/>
        <v>1.9947459068024091E-2</v>
      </c>
      <c r="P81" s="199">
        <f t="shared" si="9"/>
        <v>1.8528567386948542E-2</v>
      </c>
      <c r="Q81" s="199">
        <f t="shared" si="9"/>
        <v>1.828176819449823E-2</v>
      </c>
    </row>
    <row r="82" spans="1:17" x14ac:dyDescent="0.25">
      <c r="A82" s="127" t="s">
        <v>322</v>
      </c>
      <c r="B82" s="200">
        <f t="shared" ref="B82:Q82" si="10">IF(B$34=0,0,B$34/B$5)</f>
        <v>5.0838626130786921E-2</v>
      </c>
      <c r="C82" s="200">
        <f t="shared" si="10"/>
        <v>5.0147684392913255E-2</v>
      </c>
      <c r="D82" s="200">
        <f t="shared" si="10"/>
        <v>4.946704432159487E-2</v>
      </c>
      <c r="E82" s="200">
        <f t="shared" si="10"/>
        <v>4.8618007084946069E-2</v>
      </c>
      <c r="F82" s="200">
        <f t="shared" si="10"/>
        <v>4.9014798066866525E-2</v>
      </c>
      <c r="G82" s="200">
        <f t="shared" si="10"/>
        <v>4.9233012683686857E-2</v>
      </c>
      <c r="H82" s="200">
        <f t="shared" si="10"/>
        <v>4.7678418447650125E-2</v>
      </c>
      <c r="I82" s="200">
        <f t="shared" si="10"/>
        <v>4.7378474877276908E-2</v>
      </c>
      <c r="J82" s="200">
        <f t="shared" si="10"/>
        <v>4.6117638933670678E-2</v>
      </c>
      <c r="K82" s="200">
        <f t="shared" si="10"/>
        <v>4.8618300890860749E-2</v>
      </c>
      <c r="L82" s="200">
        <f t="shared" si="10"/>
        <v>4.295987934094752E-2</v>
      </c>
      <c r="M82" s="200">
        <f t="shared" si="10"/>
        <v>3.8722688588976518E-2</v>
      </c>
      <c r="N82" s="200">
        <f t="shared" si="10"/>
        <v>4.1624807369024568E-2</v>
      </c>
      <c r="O82" s="200">
        <f t="shared" si="10"/>
        <v>4.1319736640907039E-2</v>
      </c>
      <c r="P82" s="200">
        <f t="shared" si="10"/>
        <v>3.8380603872964839E-2</v>
      </c>
      <c r="Q82" s="200">
        <f t="shared" si="10"/>
        <v>3.7869376974317762E-2</v>
      </c>
    </row>
    <row r="83" spans="1:17" x14ac:dyDescent="0.25">
      <c r="A83" s="142" t="s">
        <v>330</v>
      </c>
      <c r="B83" s="199">
        <f t="shared" ref="B83:Q83" si="11">IF(B$35=0,0,B$35/B$5)</f>
        <v>5.0838626130786865E-3</v>
      </c>
      <c r="C83" s="199">
        <f t="shared" si="11"/>
        <v>5.014768439291311E-3</v>
      </c>
      <c r="D83" s="199">
        <f t="shared" si="11"/>
        <v>4.9467044321594867E-3</v>
      </c>
      <c r="E83" s="199">
        <f t="shared" si="11"/>
        <v>4.8618007084946071E-3</v>
      </c>
      <c r="F83" s="199">
        <f t="shared" si="11"/>
        <v>4.9014798066866518E-3</v>
      </c>
      <c r="G83" s="199">
        <f t="shared" si="11"/>
        <v>4.9233012683686803E-3</v>
      </c>
      <c r="H83" s="199">
        <f t="shared" si="11"/>
        <v>4.7678418447650106E-3</v>
      </c>
      <c r="I83" s="199">
        <f t="shared" si="11"/>
        <v>4.7378474877276915E-3</v>
      </c>
      <c r="J83" s="199">
        <f t="shared" si="11"/>
        <v>4.6117638933670588E-3</v>
      </c>
      <c r="K83" s="199">
        <f t="shared" si="11"/>
        <v>4.8618300890860755E-3</v>
      </c>
      <c r="L83" s="199">
        <f t="shared" si="11"/>
        <v>4.295987934094748E-3</v>
      </c>
      <c r="M83" s="199">
        <f t="shared" si="11"/>
        <v>3.8722688588976473E-3</v>
      </c>
      <c r="N83" s="199">
        <f t="shared" si="11"/>
        <v>4.1624807369024545E-3</v>
      </c>
      <c r="O83" s="199">
        <f t="shared" si="11"/>
        <v>4.1319736640907014E-3</v>
      </c>
      <c r="P83" s="199">
        <f t="shared" si="11"/>
        <v>3.838060387296483E-3</v>
      </c>
      <c r="Q83" s="199">
        <f t="shared" si="11"/>
        <v>3.7869376974317757E-3</v>
      </c>
    </row>
    <row r="84" spans="1:17" x14ac:dyDescent="0.25">
      <c r="A84" s="142" t="s">
        <v>329</v>
      </c>
      <c r="B84" s="199">
        <f t="shared" ref="B84:Q84" si="12">IF(B$41=0,0,B$41/B$5)</f>
        <v>4.3212832211168888E-2</v>
      </c>
      <c r="C84" s="199">
        <f t="shared" si="12"/>
        <v>4.2625531733976277E-2</v>
      </c>
      <c r="D84" s="199">
        <f t="shared" si="12"/>
        <v>4.2046987673355636E-2</v>
      </c>
      <c r="E84" s="199">
        <f t="shared" si="12"/>
        <v>4.1325306022204161E-2</v>
      </c>
      <c r="F84" s="199">
        <f t="shared" si="12"/>
        <v>4.1662578356836538E-2</v>
      </c>
      <c r="G84" s="199">
        <f t="shared" si="12"/>
        <v>4.1848060781133831E-2</v>
      </c>
      <c r="H84" s="199">
        <f t="shared" si="12"/>
        <v>4.0526655680502607E-2</v>
      </c>
      <c r="I84" s="199">
        <f t="shared" si="12"/>
        <v>4.0271703645685372E-2</v>
      </c>
      <c r="J84" s="199">
        <f t="shared" si="12"/>
        <v>3.9199993093620079E-2</v>
      </c>
      <c r="K84" s="199">
        <f t="shared" si="12"/>
        <v>4.1325555757231645E-2</v>
      </c>
      <c r="L84" s="199">
        <f t="shared" si="12"/>
        <v>3.6515897439805392E-2</v>
      </c>
      <c r="M84" s="199">
        <f t="shared" si="12"/>
        <v>3.2914285300630043E-2</v>
      </c>
      <c r="N84" s="199">
        <f t="shared" si="12"/>
        <v>3.5381086263670883E-2</v>
      </c>
      <c r="O84" s="199">
        <f t="shared" si="12"/>
        <v>3.5121776144770987E-2</v>
      </c>
      <c r="P84" s="199">
        <f t="shared" si="12"/>
        <v>3.2623513292020116E-2</v>
      </c>
      <c r="Q84" s="199">
        <f t="shared" si="12"/>
        <v>3.2188970428170094E-2</v>
      </c>
    </row>
    <row r="85" spans="1:17" x14ac:dyDescent="0.25">
      <c r="A85" s="142" t="s">
        <v>328</v>
      </c>
      <c r="B85" s="199">
        <f t="shared" ref="B85:Q85" si="13">IF(B$52=0,0,B$52/B$5)</f>
        <v>2.5419313065393463E-3</v>
      </c>
      <c r="C85" s="199">
        <f t="shared" si="13"/>
        <v>2.5073842196456633E-3</v>
      </c>
      <c r="D85" s="199">
        <f t="shared" si="13"/>
        <v>2.4733522160797434E-3</v>
      </c>
      <c r="E85" s="199">
        <f t="shared" si="13"/>
        <v>2.4309003542473035E-3</v>
      </c>
      <c r="F85" s="199">
        <f t="shared" si="13"/>
        <v>2.4507399033433259E-3</v>
      </c>
      <c r="G85" s="199">
        <f t="shared" si="13"/>
        <v>2.4616506341843432E-3</v>
      </c>
      <c r="H85" s="199">
        <f t="shared" si="13"/>
        <v>2.3839209223825066E-3</v>
      </c>
      <c r="I85" s="199">
        <f t="shared" si="13"/>
        <v>2.3689237438638457E-3</v>
      </c>
      <c r="J85" s="199">
        <f t="shared" si="13"/>
        <v>2.3058819466835342E-3</v>
      </c>
      <c r="K85" s="199">
        <f t="shared" si="13"/>
        <v>2.4309150445430377E-3</v>
      </c>
      <c r="L85" s="199">
        <f t="shared" si="13"/>
        <v>2.1479939670473762E-3</v>
      </c>
      <c r="M85" s="199">
        <f t="shared" si="13"/>
        <v>1.9361344294488261E-3</v>
      </c>
      <c r="N85" s="199">
        <f t="shared" si="13"/>
        <v>2.0812403684512281E-3</v>
      </c>
      <c r="O85" s="199">
        <f t="shared" si="13"/>
        <v>2.065986832045352E-3</v>
      </c>
      <c r="P85" s="199">
        <f t="shared" si="13"/>
        <v>1.9190301936482415E-3</v>
      </c>
      <c r="Q85" s="199">
        <f t="shared" si="13"/>
        <v>1.8934688487158879E-3</v>
      </c>
    </row>
    <row r="86" spans="1:17" x14ac:dyDescent="0.25">
      <c r="A86" s="127" t="s">
        <v>321</v>
      </c>
      <c r="B86" s="200">
        <f t="shared" ref="B86:Q86" si="14">IF(B$53=0,0,B$53/B$5)</f>
        <v>2.6295841102131168E-2</v>
      </c>
      <c r="C86" s="200">
        <f t="shared" si="14"/>
        <v>2.5938457444610308E-2</v>
      </c>
      <c r="D86" s="200">
        <f t="shared" si="14"/>
        <v>2.5586402235307688E-2</v>
      </c>
      <c r="E86" s="200">
        <f t="shared" si="14"/>
        <v>2.514724504393762E-2</v>
      </c>
      <c r="F86" s="200">
        <f t="shared" si="14"/>
        <v>2.5352481758724062E-2</v>
      </c>
      <c r="G86" s="200">
        <f t="shared" si="14"/>
        <v>2.5465351388113892E-2</v>
      </c>
      <c r="H86" s="200">
        <f t="shared" si="14"/>
        <v>2.4661250921198336E-2</v>
      </c>
      <c r="I86" s="200">
        <f t="shared" si="14"/>
        <v>2.4506107695143223E-2</v>
      </c>
      <c r="J86" s="200">
        <f t="shared" si="14"/>
        <v>2.3853951172588279E-2</v>
      </c>
      <c r="K86" s="200">
        <f t="shared" si="14"/>
        <v>2.5147397012514179E-2</v>
      </c>
      <c r="L86" s="200">
        <f t="shared" si="14"/>
        <v>2.2220627245317683E-2</v>
      </c>
      <c r="M86" s="200">
        <f t="shared" si="14"/>
        <v>2.0028976856367162E-2</v>
      </c>
      <c r="N86" s="200">
        <f t="shared" si="14"/>
        <v>2.1530072777081671E-2</v>
      </c>
      <c r="O86" s="200">
        <f t="shared" si="14"/>
        <v>2.1372277572882948E-2</v>
      </c>
      <c r="P86" s="200">
        <f t="shared" si="14"/>
        <v>1.985203648601629E-2</v>
      </c>
      <c r="Q86" s="200">
        <f t="shared" si="14"/>
        <v>1.9587608779819531E-2</v>
      </c>
    </row>
    <row r="87" spans="1:17" x14ac:dyDescent="0.25">
      <c r="A87" s="142" t="s">
        <v>327</v>
      </c>
      <c r="B87" s="199">
        <f t="shared" ref="B87:Q87" si="15">IF(B$54=0,0,B$54/B$5)</f>
        <v>1.3147920551065584E-3</v>
      </c>
      <c r="C87" s="199">
        <f t="shared" si="15"/>
        <v>1.2969228722305155E-3</v>
      </c>
      <c r="D87" s="199">
        <f t="shared" si="15"/>
        <v>1.2793201117653845E-3</v>
      </c>
      <c r="E87" s="199">
        <f t="shared" si="15"/>
        <v>1.2573622521968811E-3</v>
      </c>
      <c r="F87" s="199">
        <f t="shared" si="15"/>
        <v>1.2676240879362032E-3</v>
      </c>
      <c r="G87" s="199">
        <f t="shared" si="15"/>
        <v>1.2732675694056947E-3</v>
      </c>
      <c r="H87" s="199">
        <f t="shared" si="15"/>
        <v>1.2330625460599169E-3</v>
      </c>
      <c r="I87" s="199">
        <f t="shared" si="15"/>
        <v>1.2253053847571613E-3</v>
      </c>
      <c r="J87" s="199">
        <f t="shared" si="15"/>
        <v>1.1926975586294142E-3</v>
      </c>
      <c r="K87" s="199">
        <f t="shared" si="15"/>
        <v>0</v>
      </c>
      <c r="L87" s="199">
        <f t="shared" si="15"/>
        <v>1.1110313622658841E-3</v>
      </c>
      <c r="M87" s="199">
        <f t="shared" si="15"/>
        <v>1.0014488428183581E-3</v>
      </c>
      <c r="N87" s="199">
        <f t="shared" si="15"/>
        <v>1.0765036388540835E-3</v>
      </c>
      <c r="O87" s="199">
        <f t="shared" si="15"/>
        <v>0</v>
      </c>
      <c r="P87" s="199">
        <f t="shared" si="15"/>
        <v>9.9260182430081453E-4</v>
      </c>
      <c r="Q87" s="199">
        <f t="shared" si="15"/>
        <v>0</v>
      </c>
    </row>
    <row r="88" spans="1:17" x14ac:dyDescent="0.25">
      <c r="A88" s="142" t="s">
        <v>326</v>
      </c>
      <c r="B88" s="199">
        <f t="shared" ref="B88:Q88" si="16">IF(B$55=0,0,B$55/B$5)</f>
        <v>6.573960275532793E-3</v>
      </c>
      <c r="C88" s="199">
        <f t="shared" si="16"/>
        <v>6.4846143611525771E-3</v>
      </c>
      <c r="D88" s="199">
        <f t="shared" si="16"/>
        <v>6.3966005588269219E-3</v>
      </c>
      <c r="E88" s="199">
        <f t="shared" si="16"/>
        <v>6.2868112609844049E-3</v>
      </c>
      <c r="F88" s="199">
        <f t="shared" si="16"/>
        <v>6.3381204396810156E-3</v>
      </c>
      <c r="G88" s="199">
        <f t="shared" si="16"/>
        <v>6.3663378470284731E-3</v>
      </c>
      <c r="H88" s="199">
        <f t="shared" si="16"/>
        <v>6.1653127302995856E-3</v>
      </c>
      <c r="I88" s="199">
        <f t="shared" si="16"/>
        <v>6.1265269237858067E-3</v>
      </c>
      <c r="J88" s="199">
        <f t="shared" si="16"/>
        <v>5.9634877931470697E-3</v>
      </c>
      <c r="K88" s="199">
        <f t="shared" si="16"/>
        <v>7.5442191037542539E-3</v>
      </c>
      <c r="L88" s="199">
        <f t="shared" si="16"/>
        <v>5.5551568113294206E-3</v>
      </c>
      <c r="M88" s="199">
        <f t="shared" si="16"/>
        <v>5.0072442140917895E-3</v>
      </c>
      <c r="N88" s="199">
        <f t="shared" si="16"/>
        <v>5.3825181942704177E-3</v>
      </c>
      <c r="O88" s="199">
        <f t="shared" si="16"/>
        <v>6.4116832718648844E-3</v>
      </c>
      <c r="P88" s="199">
        <f t="shared" si="16"/>
        <v>4.9630091215040724E-3</v>
      </c>
      <c r="Q88" s="199">
        <f t="shared" si="16"/>
        <v>5.8762826339458611E-3</v>
      </c>
    </row>
    <row r="89" spans="1:17" x14ac:dyDescent="0.25">
      <c r="A89" s="142" t="s">
        <v>325</v>
      </c>
      <c r="B89" s="199">
        <f t="shared" ref="B89:Q89" si="17">IF(B$66=0,0,B$66/B$5)</f>
        <v>1.8407088771491817E-2</v>
      </c>
      <c r="C89" s="199">
        <f t="shared" si="17"/>
        <v>1.8156920211227216E-2</v>
      </c>
      <c r="D89" s="199">
        <f t="shared" si="17"/>
        <v>1.7910481564715381E-2</v>
      </c>
      <c r="E89" s="199">
        <f t="shared" si="17"/>
        <v>1.7603071530756333E-2</v>
      </c>
      <c r="F89" s="199">
        <f t="shared" si="17"/>
        <v>1.7746737231106841E-2</v>
      </c>
      <c r="G89" s="199">
        <f t="shared" si="17"/>
        <v>1.7825745971679723E-2</v>
      </c>
      <c r="H89" s="199">
        <f t="shared" si="17"/>
        <v>1.7262875644838836E-2</v>
      </c>
      <c r="I89" s="199">
        <f t="shared" si="17"/>
        <v>1.7154275386600255E-2</v>
      </c>
      <c r="J89" s="199">
        <f t="shared" si="17"/>
        <v>1.6697765820811797E-2</v>
      </c>
      <c r="K89" s="199">
        <f t="shared" si="17"/>
        <v>1.7603177908759926E-2</v>
      </c>
      <c r="L89" s="199">
        <f t="shared" si="17"/>
        <v>1.555443907172238E-2</v>
      </c>
      <c r="M89" s="199">
        <f t="shared" si="17"/>
        <v>1.4020283799457014E-2</v>
      </c>
      <c r="N89" s="199">
        <f t="shared" si="17"/>
        <v>1.5071050943957168E-2</v>
      </c>
      <c r="O89" s="199">
        <f t="shared" si="17"/>
        <v>1.4960594301018065E-2</v>
      </c>
      <c r="P89" s="199">
        <f t="shared" si="17"/>
        <v>1.3896425540211402E-2</v>
      </c>
      <c r="Q89" s="199">
        <f t="shared" si="17"/>
        <v>1.3711326145873668E-2</v>
      </c>
    </row>
    <row r="90" spans="1:17" x14ac:dyDescent="0.25">
      <c r="A90" s="127" t="s">
        <v>320</v>
      </c>
      <c r="B90" s="200">
        <f t="shared" ref="B90:Q90" si="18">IF(B$67=0,0,B$67/B$5)</f>
        <v>3.723711058779063E-3</v>
      </c>
      <c r="C90" s="200">
        <f t="shared" si="18"/>
        <v>6.2838160172171776E-3</v>
      </c>
      <c r="D90" s="200">
        <f t="shared" si="18"/>
        <v>6.9854583730869077E-3</v>
      </c>
      <c r="E90" s="200">
        <f t="shared" si="18"/>
        <v>5.6099435917015984E-3</v>
      </c>
      <c r="F90" s="200">
        <f t="shared" si="18"/>
        <v>6.4405947909332139E-3</v>
      </c>
      <c r="G90" s="200">
        <f t="shared" si="18"/>
        <v>7.9946796288867146E-3</v>
      </c>
      <c r="H90" s="200">
        <f t="shared" si="18"/>
        <v>6.3381611058429196E-3</v>
      </c>
      <c r="I90" s="200">
        <f t="shared" si="18"/>
        <v>8.7249532503861776E-3</v>
      </c>
      <c r="J90" s="200">
        <f t="shared" si="18"/>
        <v>8.5078020192326971E-3</v>
      </c>
      <c r="K90" s="200">
        <f t="shared" si="18"/>
        <v>8.9499626698108688E-3</v>
      </c>
      <c r="L90" s="200">
        <f t="shared" si="18"/>
        <v>1.1103983739942038E-2</v>
      </c>
      <c r="M90" s="200">
        <f t="shared" si="18"/>
        <v>8.6061185677483616E-3</v>
      </c>
      <c r="N90" s="200">
        <f t="shared" si="18"/>
        <v>7.4095507694122266E-3</v>
      </c>
      <c r="O90" s="200">
        <f t="shared" si="18"/>
        <v>6.5995356343820245E-3</v>
      </c>
      <c r="P90" s="200">
        <f t="shared" si="18"/>
        <v>6.9449867976079816E-3</v>
      </c>
      <c r="Q90" s="200">
        <f t="shared" si="18"/>
        <v>3.4512293339331014E-2</v>
      </c>
    </row>
    <row r="91" spans="1:17" x14ac:dyDescent="0.25">
      <c r="A91" s="72" t="s">
        <v>319</v>
      </c>
      <c r="B91" s="71">
        <f t="shared" ref="B91:Q91" si="19">IF(B$68=0,0,B$68/B$5)</f>
        <v>0.40419805291131272</v>
      </c>
      <c r="C91" s="71">
        <f t="shared" si="19"/>
        <v>0.48175669810545396</v>
      </c>
      <c r="D91" s="71">
        <f t="shared" si="19"/>
        <v>0.47925076954621088</v>
      </c>
      <c r="E91" s="71">
        <f t="shared" si="19"/>
        <v>0.39990814981598183</v>
      </c>
      <c r="F91" s="71">
        <f t="shared" si="19"/>
        <v>0.39756184417305457</v>
      </c>
      <c r="G91" s="71">
        <f t="shared" si="19"/>
        <v>0.40725322421749749</v>
      </c>
      <c r="H91" s="71">
        <f t="shared" si="19"/>
        <v>0.38033489556429545</v>
      </c>
      <c r="I91" s="71">
        <f t="shared" si="19"/>
        <v>0.38597478852555728</v>
      </c>
      <c r="J91" s="71">
        <f t="shared" si="19"/>
        <v>0.42499592469645553</v>
      </c>
      <c r="K91" s="71">
        <f t="shared" si="19"/>
        <v>0.46028237379533193</v>
      </c>
      <c r="L91" s="71">
        <f t="shared" si="19"/>
        <v>0.35449742849290156</v>
      </c>
      <c r="M91" s="71">
        <f t="shared" si="19"/>
        <v>0.34456571104481748</v>
      </c>
      <c r="N91" s="71">
        <f t="shared" si="19"/>
        <v>0.35805436943642277</v>
      </c>
      <c r="O91" s="71">
        <f t="shared" si="19"/>
        <v>0.35702839967901484</v>
      </c>
      <c r="P91" s="71">
        <f t="shared" si="19"/>
        <v>0.31672645667815319</v>
      </c>
      <c r="Q91" s="71">
        <f t="shared" si="19"/>
        <v>0.34664855497029079</v>
      </c>
    </row>
    <row r="93" spans="1:17" ht="12.75" x14ac:dyDescent="0.25">
      <c r="A93" s="98" t="str">
        <f>FBT_fec!$A$110</f>
        <v>Energy intensity (toe/physical output index)</v>
      </c>
      <c r="B93" s="197"/>
      <c r="C93" s="197"/>
      <c r="D93" s="197"/>
      <c r="E93" s="197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197"/>
      <c r="Q93" s="197"/>
    </row>
    <row r="95" spans="1:17" x14ac:dyDescent="0.25">
      <c r="A95" s="78" t="s">
        <v>3</v>
      </c>
      <c r="B95" s="230">
        <f t="shared" ref="B95:Q95" si="20">SUM(B$96:B$106)</f>
        <v>172.95025931272693</v>
      </c>
      <c r="C95" s="230">
        <f t="shared" si="20"/>
        <v>167.88240781359644</v>
      </c>
      <c r="D95" s="230">
        <f t="shared" si="20"/>
        <v>167.89121813414909</v>
      </c>
      <c r="E95" s="230">
        <f t="shared" si="20"/>
        <v>173.34509978126175</v>
      </c>
      <c r="F95" s="230">
        <f t="shared" si="20"/>
        <v>172.88133467962496</v>
      </c>
      <c r="G95" s="230">
        <f t="shared" si="20"/>
        <v>170.2072390860065</v>
      </c>
      <c r="H95" s="230">
        <f t="shared" si="20"/>
        <v>167.38413676871028</v>
      </c>
      <c r="I95" s="230">
        <f t="shared" si="20"/>
        <v>165.10763973830916</v>
      </c>
      <c r="J95" s="230">
        <f t="shared" si="20"/>
        <v>161.86808234960085</v>
      </c>
      <c r="K95" s="230">
        <f t="shared" si="20"/>
        <v>159.64136500213482</v>
      </c>
      <c r="L95" s="230">
        <f t="shared" si="20"/>
        <v>158.71240570776655</v>
      </c>
      <c r="M95" s="230">
        <f t="shared" si="20"/>
        <v>159.83746898516685</v>
      </c>
      <c r="N95" s="230">
        <f t="shared" si="20"/>
        <v>159.20239333596734</v>
      </c>
      <c r="O95" s="230">
        <f t="shared" si="20"/>
        <v>156.55958050947413</v>
      </c>
      <c r="P95" s="230">
        <f t="shared" si="20"/>
        <v>159.14367221661345</v>
      </c>
      <c r="Q95" s="230">
        <f t="shared" si="20"/>
        <v>154.83352159589117</v>
      </c>
    </row>
    <row r="96" spans="1:17" x14ac:dyDescent="0.25">
      <c r="A96" s="132" t="s">
        <v>83</v>
      </c>
      <c r="B96" s="275">
        <f>IF(B$6=0,0,B$6/OIS!B$5*1000)</f>
        <v>1.813456204070274</v>
      </c>
      <c r="C96" s="275">
        <f>IF(C$6=0,0,C$6/OIS!C$5*1000)</f>
        <v>1.7868670599563843</v>
      </c>
      <c r="D96" s="275">
        <f>IF(D$6=0,0,D$6/OIS!D$5*1000)</f>
        <v>1.8027461492189079</v>
      </c>
      <c r="E96" s="275">
        <f>IF(E$6=0,0,E$6/OIS!E$5*1000)</f>
        <v>1.8727994494884215</v>
      </c>
      <c r="F96" s="275">
        <f>IF(F$6=0,0,F$6/OIS!F$5*1000)</f>
        <v>1.8602962249571464</v>
      </c>
      <c r="G96" s="275">
        <f>IF(G$6=0,0,G$6/OIS!G$5*1000)</f>
        <v>1.8267775759479401</v>
      </c>
      <c r="H96" s="275">
        <f>IF(H$6=0,0,H$6/OIS!H$5*1000)</f>
        <v>1.8350781229330739</v>
      </c>
      <c r="I96" s="275">
        <f>IF(I$6=0,0,I$6/OIS!I$5*1000)</f>
        <v>1.8153416474077004</v>
      </c>
      <c r="J96" s="275">
        <f>IF(J$6=0,0,J$6/OIS!J$5*1000)</f>
        <v>1.8027707262609971</v>
      </c>
      <c r="K96" s="275">
        <f>IF(K$6=0,0,K$6/OIS!K$5*1000)</f>
        <v>1.7548004436491844</v>
      </c>
      <c r="L96" s="275">
        <f>IF(L$6=0,0,L$6/OIS!L$5*1000)</f>
        <v>1.8547411473727575</v>
      </c>
      <c r="M96" s="275">
        <f>IF(M$6=0,0,M$6/OIS!M$5*1000)</f>
        <v>1.9390211992511599</v>
      </c>
      <c r="N96" s="275">
        <f>IF(N$6=0,0,N$6/OIS!N$5*1000)</f>
        <v>1.8714677650765161</v>
      </c>
      <c r="O96" s="275">
        <f>IF(O$6=0,0,O$6/OIS!O$5*1000)</f>
        <v>1.8515715859932351</v>
      </c>
      <c r="P96" s="275">
        <f>IF(P$6=0,0,P$6/OIS!P$5*1000)</f>
        <v>1.9332630979176226</v>
      </c>
      <c r="Q96" s="275">
        <f>IF(Q$6=0,0,Q$6/OIS!Q$5*1000)</f>
        <v>1.8952076829875695</v>
      </c>
    </row>
    <row r="97" spans="1:17" x14ac:dyDescent="0.25">
      <c r="A97" s="76" t="s">
        <v>82</v>
      </c>
      <c r="B97" s="274">
        <f>IF(B$7=0,0,B$7/OIS!B$5*1000)</f>
        <v>0.94151719536225431</v>
      </c>
      <c r="C97" s="274">
        <f>IF(C$7=0,0,C$7/OIS!C$5*1000)</f>
        <v>0.92755325175876235</v>
      </c>
      <c r="D97" s="274">
        <f>IF(D$7=0,0,D$7/OIS!D$5*1000)</f>
        <v>0.92923878137603544</v>
      </c>
      <c r="E97" s="274">
        <f>IF(E$7=0,0,E$7/OIS!E$5*1000)</f>
        <v>0.95148748990185594</v>
      </c>
      <c r="F97" s="274">
        <f>IF(F$7=0,0,F$7/OIS!F$5*1000)</f>
        <v>0.95021313706901089</v>
      </c>
      <c r="G97" s="274">
        <f>IF(G$7=0,0,G$7/OIS!G$5*1000)</f>
        <v>0.93542287546211245</v>
      </c>
      <c r="H97" s="274">
        <f>IF(H$7=0,0,H$7/OIS!H$5*1000)</f>
        <v>0.92665241225517969</v>
      </c>
      <c r="I97" s="274">
        <f>IF(I$7=0,0,I$7/OIS!I$5*1000)</f>
        <v>0.91291824368602148</v>
      </c>
      <c r="J97" s="274">
        <f>IF(J$7=0,0,J$7/OIS!J$5*1000)</f>
        <v>0.89208252690779044</v>
      </c>
      <c r="K97" s="274">
        <f>IF(K$7=0,0,K$7/OIS!K$5*1000)</f>
        <v>0.9104326705518988</v>
      </c>
      <c r="L97" s="274">
        <f>IF(L$7=0,0,L$7/OIS!L$5*1000)</f>
        <v>0.90219745097224047</v>
      </c>
      <c r="M97" s="274">
        <f>IF(M$7=0,0,M$7/OIS!M$5*1000)</f>
        <v>0.89281045636744627</v>
      </c>
      <c r="N97" s="274">
        <f>IF(N$7=0,0,N$7/OIS!N$5*1000)</f>
        <v>0.88716064552243556</v>
      </c>
      <c r="O97" s="274">
        <f>IF(O$7=0,0,O$7/OIS!O$5*1000)</f>
        <v>0.87831520335252589</v>
      </c>
      <c r="P97" s="274">
        <f>IF(P$7=0,0,P$7/OIS!P$5*1000)</f>
        <v>0.88418936020715477</v>
      </c>
      <c r="Q97" s="274">
        <f>IF(Q$7=0,0,Q$7/OIS!Q$5*1000)</f>
        <v>0.86520613872632091</v>
      </c>
    </row>
    <row r="98" spans="1:17" x14ac:dyDescent="0.25">
      <c r="A98" s="76" t="s">
        <v>81</v>
      </c>
      <c r="B98" s="274">
        <f>IF(B$8=0,0,B$8/OIS!B$5*1000)</f>
        <v>4.61973110889494</v>
      </c>
      <c r="C98" s="274">
        <f>IF(C$8=0,0,C$8/OIS!C$5*1000)</f>
        <v>4.5242461048897002</v>
      </c>
      <c r="D98" s="274">
        <f>IF(D$8=0,0,D$8/OIS!D$5*1000)</f>
        <v>4.6156769019739654</v>
      </c>
      <c r="E98" s="274">
        <f>IF(E$8=0,0,E$8/OIS!E$5*1000)</f>
        <v>4.9273051834815735</v>
      </c>
      <c r="F98" s="274">
        <f>IF(F$8=0,0,F$8/OIS!F$5*1000)</f>
        <v>4.8494541845446983</v>
      </c>
      <c r="G98" s="274">
        <f>IF(G$8=0,0,G$8/OIS!G$5*1000)</f>
        <v>4.7428682625090595</v>
      </c>
      <c r="H98" s="274">
        <f>IF(H$8=0,0,H$8/OIS!H$5*1000)</f>
        <v>4.8585716876091913</v>
      </c>
      <c r="I98" s="274">
        <f>IF(I$8=0,0,I$8/OIS!I$5*1000)</f>
        <v>4.8401197659996535</v>
      </c>
      <c r="J98" s="274">
        <f>IF(J$8=0,0,J$8/OIS!J$5*1000)</f>
        <v>4.9337698600139372</v>
      </c>
      <c r="K98" s="274">
        <f>IF(K$8=0,0,K$8/OIS!K$5*1000)</f>
        <v>4.387280643686382</v>
      </c>
      <c r="L98" s="274">
        <f>IF(L$8=0,0,L$8/OIS!L$5*1000)</f>
        <v>5.1480155674040535</v>
      </c>
      <c r="M98" s="274">
        <f>IF(M$8=0,0,M$8/OIS!M$5*1000)</f>
        <v>5.8372084161952191</v>
      </c>
      <c r="N98" s="274">
        <f>IF(N$8=0,0,N$8/OIS!N$5*1000)</f>
        <v>5.425421502995464</v>
      </c>
      <c r="O98" s="274">
        <f>IF(O$8=0,0,O$8/OIS!O$5*1000)</f>
        <v>5.3505832516866185</v>
      </c>
      <c r="P98" s="274">
        <f>IF(P$8=0,0,P$8/OIS!P$5*1000)</f>
        <v>5.8796501987470648</v>
      </c>
      <c r="Q98" s="274">
        <f>IF(Q$8=0,0,Q$8/OIS!Q$5*1000)</f>
        <v>5.7667111280285388</v>
      </c>
    </row>
    <row r="99" spans="1:17" x14ac:dyDescent="0.25">
      <c r="A99" s="76" t="s">
        <v>80</v>
      </c>
      <c r="B99" s="274">
        <f>IF(B$9=0,0,B$9/OIS!B$5*1000)</f>
        <v>2.7522931381542857</v>
      </c>
      <c r="C99" s="274">
        <f>IF(C$9=0,0,C$9/OIS!C$5*1000)</f>
        <v>2.7352642534675868</v>
      </c>
      <c r="D99" s="274">
        <f>IF(D$9=0,0,D$9/OIS!D$5*1000)</f>
        <v>2.8143203334775917</v>
      </c>
      <c r="E99" s="274">
        <f>IF(E$9=0,0,E$9/OIS!E$5*1000)</f>
        <v>3.0212169563065432</v>
      </c>
      <c r="F99" s="274">
        <f>IF(F$9=0,0,F$9/OIS!F$5*1000)</f>
        <v>2.9626579329292122</v>
      </c>
      <c r="G99" s="274">
        <f>IF(G$9=0,0,G$9/OIS!G$5*1000)</f>
        <v>2.8905780761064581</v>
      </c>
      <c r="H99" s="274">
        <f>IF(H$9=0,0,H$9/OIS!H$5*1000)</f>
        <v>3.0181701007886796</v>
      </c>
      <c r="I99" s="274">
        <f>IF(I$9=0,0,I$9/OIS!I$5*1000)</f>
        <v>3.0138562481179436</v>
      </c>
      <c r="J99" s="274">
        <f>IF(J$9=0,0,J$9/OIS!J$5*1000)</f>
        <v>3.1037129555890424</v>
      </c>
      <c r="K99" s="274">
        <f>IF(K$9=0,0,K$9/OIS!K$5*1000)</f>
        <v>2.7352703441347082</v>
      </c>
      <c r="L99" s="274">
        <f>IF(L$9=0,0,L$9/OIS!L$5*1000)</f>
        <v>3.3612887667938556</v>
      </c>
      <c r="M99" s="274">
        <f>IF(M$9=0,0,M$9/OIS!M$5*1000)</f>
        <v>3.8879159886792358</v>
      </c>
      <c r="N99" s="274">
        <f>IF(N$9=0,0,N$9/OIS!N$5*1000)</f>
        <v>3.5471919202384186</v>
      </c>
      <c r="O99" s="274">
        <f>IF(O$9=0,0,O$9/OIS!O$5*1000)</f>
        <v>3.5141284090626828</v>
      </c>
      <c r="P99" s="274">
        <f>IF(P$9=0,0,P$9/OIS!P$5*1000)</f>
        <v>3.9162474602018515</v>
      </c>
      <c r="Q99" s="274">
        <f>IF(Q$9=0,0,Q$9/OIS!Q$5*1000)</f>
        <v>3.8595666859227458</v>
      </c>
    </row>
    <row r="100" spans="1:17" x14ac:dyDescent="0.25">
      <c r="A100" s="129" t="s">
        <v>79</v>
      </c>
      <c r="B100" s="273">
        <f>IF(B$10=0,0,B$10/OIS!B$5*1000)</f>
        <v>1.680956036767207</v>
      </c>
      <c r="C100" s="273">
        <f>IF(C$10=0,0,C$10/OIS!C$5*1000)</f>
        <v>1.692306693670401</v>
      </c>
      <c r="D100" s="273">
        <f>IF(D$10=0,0,D$10/OIS!D$5*1000)</f>
        <v>1.7075180939277894</v>
      </c>
      <c r="E100" s="273">
        <f>IF(E$10=0,0,E$10/OIS!E$5*1000)</f>
        <v>1.7444619088541942</v>
      </c>
      <c r="F100" s="273">
        <f>IF(F$10=0,0,F$10/OIS!F$5*1000)</f>
        <v>1.739242907468052</v>
      </c>
      <c r="G100" s="273">
        <f>IF(G$10=0,0,G$10/OIS!G$5*1000)</f>
        <v>1.7090879067435272</v>
      </c>
      <c r="H100" s="273">
        <f>IF(H$10=0,0,H$10/OIS!H$5*1000)</f>
        <v>1.7265910885301048</v>
      </c>
      <c r="I100" s="273">
        <f>IF(I$10=0,0,I$10/OIS!I$5*1000)</f>
        <v>1.7026993195722417</v>
      </c>
      <c r="J100" s="273">
        <f>IF(J$10=0,0,J$10/OIS!J$5*1000)</f>
        <v>1.6741812038160546</v>
      </c>
      <c r="K100" s="273">
        <f>IF(K$10=0,0,K$10/OIS!K$5*1000)</f>
        <v>1.735793148230641</v>
      </c>
      <c r="L100" s="273">
        <f>IF(L$10=0,0,L$10/OIS!L$5*1000)</f>
        <v>1.7847642225194105</v>
      </c>
      <c r="M100" s="273">
        <f>IF(M$10=0,0,M$10/OIS!M$5*1000)</f>
        <v>1.7906402111348154</v>
      </c>
      <c r="N100" s="273">
        <f>IF(N$10=0,0,N$10/OIS!N$5*1000)</f>
        <v>1.7394648827625288</v>
      </c>
      <c r="O100" s="273">
        <f>IF(O$10=0,0,O$10/OIS!O$5*1000)</f>
        <v>1.7365719269681648</v>
      </c>
      <c r="P100" s="273">
        <f>IF(P$10=0,0,P$10/OIS!P$5*1000)</f>
        <v>1.769169455684761</v>
      </c>
      <c r="Q100" s="273">
        <f>IF(Q$10=0,0,Q$10/OIS!Q$5*1000)</f>
        <v>1.7462173883398608</v>
      </c>
    </row>
    <row r="101" spans="1:17" x14ac:dyDescent="0.25">
      <c r="A101" s="127" t="s">
        <v>324</v>
      </c>
      <c r="B101" s="296">
        <f>IF(B$15=0,0,B$15/OIS!B$5*1000)</f>
        <v>52.182724200978555</v>
      </c>
      <c r="C101" s="296">
        <f>IF(C$15=0,0,C$15/OIS!C$5*1000)</f>
        <v>41.173756598173078</v>
      </c>
      <c r="D101" s="296">
        <f>IF(D$15=0,0,D$15/OIS!D$5*1000)</f>
        <v>40.89066087938464</v>
      </c>
      <c r="E101" s="296">
        <f>IF(E$15=0,0,E$15/OIS!E$5*1000)</f>
        <v>49.429159219562813</v>
      </c>
      <c r="F101" s="296">
        <f>IF(F$15=0,0,F$15/OIS!F$5*1000)</f>
        <v>50.528535980000349</v>
      </c>
      <c r="G101" s="296">
        <f>IF(G$15=0,0,G$15/OIS!G$5*1000)</f>
        <v>47.55676207760343</v>
      </c>
      <c r="H101" s="296">
        <f>IF(H$15=0,0,H$15/OIS!H$5*1000)</f>
        <v>50.487499816426904</v>
      </c>
      <c r="I101" s="296">
        <f>IF(I$15=0,0,I$15/OIS!I$5*1000)</f>
        <v>48.229773916051919</v>
      </c>
      <c r="J101" s="296">
        <f>IF(J$15=0,0,J$15/OIS!J$5*1000)</f>
        <v>42.071941861529659</v>
      </c>
      <c r="K101" s="296">
        <f>IF(K$15=0,0,K$15/OIS!K$5*1000)</f>
        <v>38.270544843695376</v>
      </c>
      <c r="L101" s="296">
        <f>IF(L$15=0,0,L$15/OIS!L$5*1000)</f>
        <v>51.437098183747906</v>
      </c>
      <c r="M101" s="296">
        <f>IF(M$15=0,0,M$15/OIS!M$5*1000)</f>
        <v>49.919388114805571</v>
      </c>
      <c r="N101" s="296">
        <f>IF(N$15=0,0,N$15/OIS!N$5*1000)</f>
        <v>49.332649611479539</v>
      </c>
      <c r="O101" s="296">
        <f>IF(O$15=0,0,O$15/OIS!O$5*1000)</f>
        <v>53.975585229000195</v>
      </c>
      <c r="P101" s="296">
        <f>IF(P$15=0,0,P$15/OIS!P$5*1000)</f>
        <v>55.846025912520922</v>
      </c>
      <c r="Q101" s="296">
        <f>IF(Q$15=0,0,Q$15/OIS!Q$5*1000)</f>
        <v>51.940964992596889</v>
      </c>
    </row>
    <row r="102" spans="1:17" x14ac:dyDescent="0.25">
      <c r="A102" s="127" t="s">
        <v>323</v>
      </c>
      <c r="B102" s="296">
        <f>IF(B$26=0,0,B$26/OIS!B$5*1000)</f>
        <v>25.06898046068482</v>
      </c>
      <c r="C102" s="296">
        <f>IF(C$26=0,0,C$26/OIS!C$5*1000)</f>
        <v>20.335472537250713</v>
      </c>
      <c r="D102" s="296">
        <f>IF(D$26=0,0,D$26/OIS!D$5*1000)</f>
        <v>20.895449820860883</v>
      </c>
      <c r="E102" s="296">
        <f>IF(E$26=0,0,E$26/OIS!E$5*1000)</f>
        <v>28.317250218133186</v>
      </c>
      <c r="F102" s="296">
        <f>IF(F$26=0,0,F$26/OIS!F$5*1000)</f>
        <v>27.289738857997307</v>
      </c>
      <c r="G102" s="296">
        <f>IF(G$26=0,0,G$26/OIS!G$5*1000)</f>
        <v>27.153340748786857</v>
      </c>
      <c r="H102" s="296">
        <f>IF(H$26=0,0,H$26/OIS!H$5*1000)</f>
        <v>27.700124626278836</v>
      </c>
      <c r="I102" s="296">
        <f>IF(I$26=0,0,I$26/OIS!I$5*1000)</f>
        <v>27.556294065421689</v>
      </c>
      <c r="J102" s="296">
        <f>IF(J$26=0,0,J$26/OIS!J$5*1000)</f>
        <v>25.893039171157039</v>
      </c>
      <c r="K102" s="296">
        <f>IF(K$26=0,0,K$26/OIS!K$5*1000)</f>
        <v>23.162295508120337</v>
      </c>
      <c r="L102" s="296">
        <f>IF(L$26=0,0,L$26/OIS!L$5*1000)</f>
        <v>25.85386569776778</v>
      </c>
      <c r="M102" s="296">
        <f>IF(M$26=0,0,M$26/OIS!M$5*1000)</f>
        <v>29.729675733153279</v>
      </c>
      <c r="N102" s="296">
        <f>IF(N$26=0,0,N$26/OIS!N$5*1000)</f>
        <v>28.161898163072237</v>
      </c>
      <c r="O102" s="296">
        <f>IF(O$26=0,0,O$26/OIS!O$5*1000)</f>
        <v>22.508352442614154</v>
      </c>
      <c r="P102" s="296">
        <f>IF(P$26=0,0,P$26/OIS!P$5*1000)</f>
        <v>28.137508395351787</v>
      </c>
      <c r="Q102" s="296">
        <f>IF(Q$26=0,0,Q$26/OIS!Q$5*1000)</f>
        <v>20.846903696435191</v>
      </c>
    </row>
    <row r="103" spans="1:17" x14ac:dyDescent="0.25">
      <c r="A103" s="127" t="s">
        <v>322</v>
      </c>
      <c r="B103" s="296">
        <f>IF(B$34=0,0,B$34/OIS!B$5*1000)</f>
        <v>8.7925535724223725</v>
      </c>
      <c r="C103" s="296">
        <f>IF(C$34=0,0,C$34/OIS!C$5*1000)</f>
        <v>8.4189140021585871</v>
      </c>
      <c r="D103" s="296">
        <f>IF(D$34=0,0,D$34/OIS!D$5*1000)</f>
        <v>8.3050823286485063</v>
      </c>
      <c r="E103" s="296">
        <f>IF(E$34=0,0,E$34/OIS!E$5*1000)</f>
        <v>8.4276932893060685</v>
      </c>
      <c r="F103" s="296">
        <f>IF(F$34=0,0,F$34/OIS!F$5*1000)</f>
        <v>8.4737437088521865</v>
      </c>
      <c r="G103" s="296">
        <f>IF(G$34=0,0,G$34/OIS!G$5*1000)</f>
        <v>8.3798151607766798</v>
      </c>
      <c r="H103" s="296">
        <f>IF(H$34=0,0,H$34/OIS!H$5*1000)</f>
        <v>7.9806109143572694</v>
      </c>
      <c r="I103" s="296">
        <f>IF(I$34=0,0,I$34/OIS!I$5*1000)</f>
        <v>7.8225481613879673</v>
      </c>
      <c r="J103" s="296">
        <f>IF(J$34=0,0,J$34/OIS!J$5*1000)</f>
        <v>7.4649737766845661</v>
      </c>
      <c r="K103" s="296">
        <f>IF(K$34=0,0,K$34/OIS!K$5*1000)</f>
        <v>7.761491918301517</v>
      </c>
      <c r="L103" s="296">
        <f>IF(L$34=0,0,L$34/OIS!L$5*1000)</f>
        <v>6.8182657991171611</v>
      </c>
      <c r="M103" s="296">
        <f>IF(M$34=0,0,M$34/OIS!M$5*1000)</f>
        <v>6.1893365363628083</v>
      </c>
      <c r="N103" s="296">
        <f>IF(N$34=0,0,N$34/OIS!N$5*1000)</f>
        <v>6.6267689552973223</v>
      </c>
      <c r="O103" s="296">
        <f>IF(O$34=0,0,O$34/OIS!O$5*1000)</f>
        <v>6.4690006352623532</v>
      </c>
      <c r="P103" s="296">
        <f>IF(P$34=0,0,P$34/OIS!P$5*1000)</f>
        <v>6.1080302422348023</v>
      </c>
      <c r="Q103" s="296">
        <f>IF(Q$34=0,0,Q$34/OIS!Q$5*1000)</f>
        <v>5.8634489975759729</v>
      </c>
    </row>
    <row r="104" spans="1:17" x14ac:dyDescent="0.25">
      <c r="A104" s="127" t="s">
        <v>321</v>
      </c>
      <c r="B104" s="296">
        <f>IF(B$53=0,0,B$53/OIS!B$5*1000)</f>
        <v>4.5478725374598481</v>
      </c>
      <c r="C104" s="296">
        <f>IF(C$53=0,0,C$53/OIS!C$5*1000)</f>
        <v>4.3546106907716835</v>
      </c>
      <c r="D104" s="296">
        <f>IF(D$53=0,0,D$53/OIS!D$5*1000)</f>
        <v>4.2957322389561234</v>
      </c>
      <c r="E104" s="296">
        <f>IF(E$53=0,0,E$53/OIS!E$5*1000)</f>
        <v>4.3591517013652066</v>
      </c>
      <c r="F104" s="296">
        <f>IF(F$53=0,0,F$53/OIS!F$5*1000)</f>
        <v>4.3829708838890618</v>
      </c>
      <c r="G104" s="296">
        <f>IF(G$53=0,0,G$53/OIS!G$5*1000)</f>
        <v>4.3343871521258688</v>
      </c>
      <c r="H104" s="296">
        <f>IF(H$53=0,0,H$53/OIS!H$5*1000)</f>
        <v>4.1279021970813456</v>
      </c>
      <c r="I104" s="296">
        <f>IF(I$53=0,0,I$53/OIS!I$5*1000)</f>
        <v>4.0461456007179128</v>
      </c>
      <c r="J104" s="296">
        <f>IF(J$53=0,0,J$53/OIS!J$5*1000)</f>
        <v>3.8611933327678787</v>
      </c>
      <c r="K104" s="296">
        <f>IF(K$53=0,0,K$53/OIS!K$5*1000)</f>
        <v>4.0145647853283712</v>
      </c>
      <c r="L104" s="296">
        <f>IF(L$53=0,0,L$53/OIS!L$5*1000)</f>
        <v>3.5266892064399111</v>
      </c>
      <c r="M104" s="296">
        <f>IF(M$53=0,0,M$53/OIS!M$5*1000)</f>
        <v>3.2013809670842113</v>
      </c>
      <c r="N104" s="296">
        <f>IF(N$53=0,0,N$53/OIS!N$5*1000)</f>
        <v>3.4276391148089589</v>
      </c>
      <c r="O104" s="296">
        <f>IF(O$53=0,0,O$53/OIS!O$5*1000)</f>
        <v>3.3460348113425962</v>
      </c>
      <c r="P104" s="296">
        <f>IF(P$53=0,0,P$53/OIS!P$5*1000)</f>
        <v>3.1593259873628274</v>
      </c>
      <c r="Q104" s="296">
        <f>IF(Q$53=0,0,Q$53/OIS!Q$5*1000)</f>
        <v>3.0328184470220547</v>
      </c>
    </row>
    <row r="105" spans="1:17" x14ac:dyDescent="0.25">
      <c r="A105" s="127" t="s">
        <v>320</v>
      </c>
      <c r="B105" s="296">
        <f>IF(B$67=0,0,B$67/OIS!B$5*1000)</f>
        <v>0.64401679322150784</v>
      </c>
      <c r="C105" s="296">
        <f>IF(C$67=0,0,C$67/OIS!C$5*1000)</f>
        <v>1.0549421632280633</v>
      </c>
      <c r="D105" s="296">
        <f>IF(D$67=0,0,D$67/OIS!D$5*1000)</f>
        <v>1.1727971154829524</v>
      </c>
      <c r="E105" s="296">
        <f>IF(E$67=0,0,E$67/OIS!E$5*1000)</f>
        <v>0.97245623167076356</v>
      </c>
      <c r="F105" s="296">
        <f>IF(F$67=0,0,F$67/OIS!F$5*1000)</f>
        <v>1.1134586235871742</v>
      </c>
      <c r="G105" s="296">
        <f>IF(G$67=0,0,G$67/OIS!G$5*1000)</f>
        <v>1.3607523470099465</v>
      </c>
      <c r="H105" s="296">
        <f>IF(H$67=0,0,H$67/OIS!H$5*1000)</f>
        <v>1.0609076254025314</v>
      </c>
      <c r="I105" s="296">
        <f>IF(I$67=0,0,I$67/OIS!I$5*1000)</f>
        <v>1.4405564379983506</v>
      </c>
      <c r="J105" s="296">
        <f>IF(J$67=0,0,J$67/OIS!J$5*1000)</f>
        <v>1.3771415978632591</v>
      </c>
      <c r="K105" s="296">
        <f>IF(K$67=0,0,K$67/OIS!K$5*1000)</f>
        <v>1.428784257326758</v>
      </c>
      <c r="L105" s="296">
        <f>IF(L$67=0,0,L$67/OIS!L$5*1000)</f>
        <v>1.7623399723061237</v>
      </c>
      <c r="M105" s="296">
        <f>IF(M$67=0,0,M$67/OIS!M$5*1000)</f>
        <v>1.3755802096551473</v>
      </c>
      <c r="N105" s="296">
        <f>IF(N$67=0,0,N$67/OIS!N$5*1000)</f>
        <v>1.1796182160347848</v>
      </c>
      <c r="O105" s="296">
        <f>IF(O$67=0,0,O$67/OIS!O$5*1000)</f>
        <v>1.0332205304761761</v>
      </c>
      <c r="P105" s="296">
        <f>IF(P$67=0,0,P$67/OIS!P$5*1000)</f>
        <v>1.1052507024672327</v>
      </c>
      <c r="Q105" s="296">
        <f>IF(Q$67=0,0,Q$67/OIS!Q$5*1000)</f>
        <v>5.3436599160790399</v>
      </c>
    </row>
    <row r="106" spans="1:17" x14ac:dyDescent="0.25">
      <c r="A106" s="72" t="s">
        <v>319</v>
      </c>
      <c r="B106" s="295">
        <f>IF(B$68=0,0,B$68/OIS!B$5*1000)</f>
        <v>69.906158064710837</v>
      </c>
      <c r="C106" s="295">
        <f>IF(C$68=0,0,C$68/OIS!C$5*1000)</f>
        <v>80.878474458271469</v>
      </c>
      <c r="D106" s="295">
        <f>IF(D$68=0,0,D$68/OIS!D$5*1000)</f>
        <v>80.461995490841716</v>
      </c>
      <c r="E106" s="295">
        <f>IF(E$68=0,0,E$68/OIS!E$5*1000)</f>
        <v>69.32211813319114</v>
      </c>
      <c r="F106" s="295">
        <f>IF(F$68=0,0,F$68/OIS!F$5*1000)</f>
        <v>68.731022238330766</v>
      </c>
      <c r="G106" s="295">
        <f>IF(G$68=0,0,G$68/OIS!G$5*1000)</f>
        <v>69.317446902934606</v>
      </c>
      <c r="H106" s="295">
        <f>IF(H$68=0,0,H$68/OIS!H$5*1000)</f>
        <v>63.662028177047176</v>
      </c>
      <c r="I106" s="295">
        <f>IF(I$68=0,0,I$68/OIS!I$5*1000)</f>
        <v>63.727386331947784</v>
      </c>
      <c r="J106" s="295">
        <f>IF(J$68=0,0,J$68/OIS!J$5*1000)</f>
        <v>68.793275337010655</v>
      </c>
      <c r="K106" s="295">
        <f>IF(K$68=0,0,K$68/OIS!K$5*1000)</f>
        <v>73.480106439109647</v>
      </c>
      <c r="L106" s="295">
        <f>IF(L$68=0,0,L$68/OIS!L$5*1000)</f>
        <v>56.26313969332535</v>
      </c>
      <c r="M106" s="295">
        <f>IF(M$68=0,0,M$68/OIS!M$5*1000)</f>
        <v>55.074511152477982</v>
      </c>
      <c r="N106" s="295">
        <f>IF(N$68=0,0,N$68/OIS!N$5*1000)</f>
        <v>57.003112558679142</v>
      </c>
      <c r="O106" s="295">
        <f>IF(O$68=0,0,O$68/OIS!O$5*1000)</f>
        <v>55.896216483715435</v>
      </c>
      <c r="P106" s="295">
        <f>IF(P$68=0,0,P$68/OIS!P$5*1000)</f>
        <v>50.405011403917435</v>
      </c>
      <c r="Q106" s="295">
        <f>IF(Q$68=0,0,Q$68/OIS!Q$5*1000)</f>
        <v>53.672816522176987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6" tint="-0.249977111117893"/>
    <pageSetUpPr fitToPage="1"/>
  </sheetPr>
  <dimension ref="A1:Q10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353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3</v>
      </c>
      <c r="B5" s="96">
        <v>403.87337494558591</v>
      </c>
      <c r="C5" s="96">
        <v>411.44941704462303</v>
      </c>
      <c r="D5" s="96">
        <v>428.84645311474617</v>
      </c>
      <c r="E5" s="96">
        <v>408.40313272287904</v>
      </c>
      <c r="F5" s="96">
        <v>418.18266144565678</v>
      </c>
      <c r="G5" s="96">
        <v>419.35549912958948</v>
      </c>
      <c r="H5" s="96">
        <v>406.48488946207101</v>
      </c>
      <c r="I5" s="96">
        <v>418.8289242284344</v>
      </c>
      <c r="J5" s="96">
        <v>437.07934881769017</v>
      </c>
      <c r="K5" s="96">
        <v>424.32118218090022</v>
      </c>
      <c r="L5" s="96">
        <v>420.57904074152373</v>
      </c>
      <c r="M5" s="96">
        <v>385.54062711561869</v>
      </c>
      <c r="N5" s="96">
        <v>421.01663922742375</v>
      </c>
      <c r="O5" s="96">
        <v>414.03252799950155</v>
      </c>
      <c r="P5" s="96">
        <v>385.68646564711719</v>
      </c>
      <c r="Q5" s="96">
        <v>423.45582036451731</v>
      </c>
    </row>
    <row r="6" spans="1:17" x14ac:dyDescent="0.25">
      <c r="A6" s="132" t="s">
        <v>83</v>
      </c>
      <c r="B6" s="160">
        <v>4.5387610899571955</v>
      </c>
      <c r="C6" s="160">
        <v>4.5561049775505751</v>
      </c>
      <c r="D6" s="160">
        <v>4.8057046327427964</v>
      </c>
      <c r="E6" s="160">
        <v>4.7544579807063503</v>
      </c>
      <c r="F6" s="160">
        <v>4.8358052540236853</v>
      </c>
      <c r="G6" s="160">
        <v>4.8382818791555771</v>
      </c>
      <c r="H6" s="160">
        <v>4.814338456786059</v>
      </c>
      <c r="I6" s="160">
        <v>4.9756952523095022</v>
      </c>
      <c r="J6" s="160">
        <v>5.1944083175271354</v>
      </c>
      <c r="K6" s="160">
        <v>4.9086011918579695</v>
      </c>
      <c r="L6" s="160">
        <v>5.2848465484424665</v>
      </c>
      <c r="M6" s="160">
        <v>5.0874188107083667</v>
      </c>
      <c r="N6" s="160">
        <v>5.3619948927547725</v>
      </c>
      <c r="O6" s="160">
        <v>5.2169870011652844</v>
      </c>
      <c r="P6" s="160">
        <v>5.0742299580496963</v>
      </c>
      <c r="Q6" s="160">
        <v>5.5065168307082217</v>
      </c>
    </row>
    <row r="7" spans="1:17" x14ac:dyDescent="0.25">
      <c r="A7" s="76" t="s">
        <v>82</v>
      </c>
      <c r="B7" s="159">
        <v>0.61696657489168949</v>
      </c>
      <c r="C7" s="159">
        <v>0.619217839848903</v>
      </c>
      <c r="D7" s="159">
        <v>0.64856417141125056</v>
      </c>
      <c r="E7" s="159">
        <v>0.63243508017049754</v>
      </c>
      <c r="F7" s="159">
        <v>0.64671190675166312</v>
      </c>
      <c r="G7" s="159">
        <v>0.6486592411119716</v>
      </c>
      <c r="H7" s="159">
        <v>0.63650533782390595</v>
      </c>
      <c r="I7" s="159">
        <v>0.65513441854856702</v>
      </c>
      <c r="J7" s="159">
        <v>0.67298246641056814</v>
      </c>
      <c r="K7" s="159">
        <v>0.66677755969706998</v>
      </c>
      <c r="L7" s="159">
        <v>0.6730600275030022</v>
      </c>
      <c r="M7" s="159">
        <v>0.61330616557402651</v>
      </c>
      <c r="N7" s="159">
        <v>0.66550211752626431</v>
      </c>
      <c r="O7" s="159">
        <v>0.64793699276149475</v>
      </c>
      <c r="P7" s="159">
        <v>0.60761375517936145</v>
      </c>
      <c r="Q7" s="159">
        <v>0.65817727507665624</v>
      </c>
    </row>
    <row r="8" spans="1:17" x14ac:dyDescent="0.25">
      <c r="A8" s="76" t="s">
        <v>81</v>
      </c>
      <c r="B8" s="159">
        <v>16.600630539642502</v>
      </c>
      <c r="C8" s="159">
        <v>16.562478778567247</v>
      </c>
      <c r="D8" s="159">
        <v>17.665890458809237</v>
      </c>
      <c r="E8" s="159">
        <v>17.959607330157983</v>
      </c>
      <c r="F8" s="159">
        <v>18.099108898277624</v>
      </c>
      <c r="G8" s="159">
        <v>18.035334071267901</v>
      </c>
      <c r="H8" s="159">
        <v>18.300725648611234</v>
      </c>
      <c r="I8" s="159">
        <v>19.047112389655929</v>
      </c>
      <c r="J8" s="159">
        <v>20.410427913377795</v>
      </c>
      <c r="K8" s="159">
        <v>17.619884751432355</v>
      </c>
      <c r="L8" s="159">
        <v>21.060397341243128</v>
      </c>
      <c r="M8" s="159">
        <v>21.988609600774378</v>
      </c>
      <c r="N8" s="159">
        <v>22.317994369827399</v>
      </c>
      <c r="O8" s="159">
        <v>21.64502079084928</v>
      </c>
      <c r="P8" s="159">
        <v>22.156864784832443</v>
      </c>
      <c r="Q8" s="159">
        <v>24.056142845010793</v>
      </c>
    </row>
    <row r="9" spans="1:17" x14ac:dyDescent="0.25">
      <c r="A9" s="76" t="s">
        <v>80</v>
      </c>
      <c r="B9" s="159">
        <v>6.9231921751572836</v>
      </c>
      <c r="C9" s="159">
        <v>7.0094221594655641</v>
      </c>
      <c r="D9" s="159">
        <v>7.5401064087911527</v>
      </c>
      <c r="E9" s="159">
        <v>7.7085572487600569</v>
      </c>
      <c r="F9" s="159">
        <v>7.7401549891703585</v>
      </c>
      <c r="G9" s="159">
        <v>7.694344860290828</v>
      </c>
      <c r="H9" s="159">
        <v>7.9580602270817753</v>
      </c>
      <c r="I9" s="159">
        <v>8.3023183817964767</v>
      </c>
      <c r="J9" s="159">
        <v>8.9879073140103234</v>
      </c>
      <c r="K9" s="159">
        <v>7.6897410976622345</v>
      </c>
      <c r="L9" s="159">
        <v>9.6257892079893832</v>
      </c>
      <c r="M9" s="159">
        <v>10.252109930522449</v>
      </c>
      <c r="N9" s="159">
        <v>10.214336935601986</v>
      </c>
      <c r="O9" s="159">
        <v>9.9512657011501897</v>
      </c>
      <c r="P9" s="159">
        <v>10.33072398346348</v>
      </c>
      <c r="Q9" s="159">
        <v>11.270421539080095</v>
      </c>
    </row>
    <row r="10" spans="1:17" x14ac:dyDescent="0.25">
      <c r="A10" s="129" t="s">
        <v>79</v>
      </c>
      <c r="B10" s="158">
        <v>6.8343201739136594</v>
      </c>
      <c r="C10" s="158">
        <v>7.0553950601424198</v>
      </c>
      <c r="D10" s="158">
        <v>7.4543875376558191</v>
      </c>
      <c r="E10" s="158">
        <v>7.2389926029091045</v>
      </c>
      <c r="F10" s="158">
        <v>7.3990758774434893</v>
      </c>
      <c r="G10" s="158">
        <v>7.3986956411994287</v>
      </c>
      <c r="H10" s="158">
        <v>7.4255758981596518</v>
      </c>
      <c r="I10" s="158">
        <v>7.6528412232852734</v>
      </c>
      <c r="J10" s="158">
        <v>7.9210198810622714</v>
      </c>
      <c r="K10" s="158">
        <v>8.1025552202516025</v>
      </c>
      <c r="L10" s="158">
        <v>8.3565991819223324</v>
      </c>
      <c r="M10" s="158">
        <v>7.747894409687488</v>
      </c>
      <c r="N10" s="158">
        <v>8.2448946515430599</v>
      </c>
      <c r="O10" s="158">
        <v>8.3260778974676537</v>
      </c>
      <c r="P10" s="158">
        <v>7.7561882432004934</v>
      </c>
      <c r="Q10" s="158">
        <v>8.1543381905138279</v>
      </c>
    </row>
    <row r="11" spans="1:17" x14ac:dyDescent="0.25">
      <c r="A11" s="92" t="s">
        <v>125</v>
      </c>
      <c r="B11" s="91">
        <v>0.85756078393310975</v>
      </c>
      <c r="C11" s="91">
        <v>0.84049301037763358</v>
      </c>
      <c r="D11" s="91">
        <v>0.87644508049472525</v>
      </c>
      <c r="E11" s="91">
        <v>0.86334414150139793</v>
      </c>
      <c r="F11" s="91">
        <v>0.88200022501689745</v>
      </c>
      <c r="G11" s="91">
        <v>0.88529417245865616</v>
      </c>
      <c r="H11" s="91">
        <v>0.85578779681417994</v>
      </c>
      <c r="I11" s="91">
        <v>0.88176315945258665</v>
      </c>
      <c r="J11" s="91">
        <v>0.90717773943426394</v>
      </c>
      <c r="K11" s="91">
        <v>0.85949014475743601</v>
      </c>
      <c r="L11" s="91">
        <v>0.85864834147043412</v>
      </c>
      <c r="M11" s="91">
        <v>0.79425477383202892</v>
      </c>
      <c r="N11" s="91">
        <v>0.87177516825989421</v>
      </c>
      <c r="O11" s="91">
        <v>0.83951181755151527</v>
      </c>
      <c r="P11" s="91">
        <v>0.7925292155840048</v>
      </c>
      <c r="Q11" s="91">
        <v>1.4048479777321849</v>
      </c>
    </row>
    <row r="12" spans="1:17" x14ac:dyDescent="0.25">
      <c r="A12" s="92" t="s">
        <v>26</v>
      </c>
      <c r="B12" s="91">
        <v>1.2923120619130801</v>
      </c>
      <c r="C12" s="91">
        <v>1.1997302166820953</v>
      </c>
      <c r="D12" s="91">
        <v>1.2337680956567865</v>
      </c>
      <c r="E12" s="91">
        <v>1.2392928838072566</v>
      </c>
      <c r="F12" s="91">
        <v>1.2279554933219776</v>
      </c>
      <c r="G12" s="91">
        <v>1.2637508762364869</v>
      </c>
      <c r="H12" s="91">
        <v>1.2230763207857167</v>
      </c>
      <c r="I12" s="91">
        <v>1.2506899899581911</v>
      </c>
      <c r="J12" s="91">
        <v>1.2553497161070457</v>
      </c>
      <c r="K12" s="91">
        <v>0.81946707931264473</v>
      </c>
      <c r="L12" s="91">
        <v>1.4505351977839127</v>
      </c>
      <c r="M12" s="91">
        <v>1.2255054903165916</v>
      </c>
      <c r="N12" s="91">
        <v>1.1494367868477311</v>
      </c>
      <c r="O12" s="91">
        <v>0.21317330674620624</v>
      </c>
      <c r="P12" s="91">
        <v>0.80003827961017671</v>
      </c>
      <c r="Q12" s="91">
        <v>1.3383018932647872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4.6844473280674697</v>
      </c>
      <c r="C14" s="157">
        <v>5.0151718330826904</v>
      </c>
      <c r="D14" s="157">
        <v>5.3441743615043071</v>
      </c>
      <c r="E14" s="157">
        <v>5.1363555776004501</v>
      </c>
      <c r="F14" s="157">
        <v>5.2891201591046144</v>
      </c>
      <c r="G14" s="157">
        <v>5.2496505925042856</v>
      </c>
      <c r="H14" s="157">
        <v>5.3467117805597546</v>
      </c>
      <c r="I14" s="157">
        <v>5.5203880738744955</v>
      </c>
      <c r="J14" s="157">
        <v>5.758492425520962</v>
      </c>
      <c r="K14" s="157">
        <v>6.4235979961815222</v>
      </c>
      <c r="L14" s="157">
        <v>6.0474156426679855</v>
      </c>
      <c r="M14" s="157">
        <v>5.728134145538867</v>
      </c>
      <c r="N14" s="157">
        <v>6.2236826964354348</v>
      </c>
      <c r="O14" s="157">
        <v>7.2733927731699328</v>
      </c>
      <c r="P14" s="157">
        <v>6.1636207480063119</v>
      </c>
      <c r="Q14" s="157">
        <v>5.4111883195168557</v>
      </c>
    </row>
    <row r="15" spans="1:17" x14ac:dyDescent="0.25">
      <c r="A15" s="156" t="s">
        <v>324</v>
      </c>
      <c r="B15" s="204">
        <v>120.1285268946998</v>
      </c>
      <c r="C15" s="204">
        <v>99.457641150030582</v>
      </c>
      <c r="D15" s="204">
        <v>102.935873769982</v>
      </c>
      <c r="E15" s="204">
        <v>116.59134449251451</v>
      </c>
      <c r="F15" s="204">
        <v>122.25837447387318</v>
      </c>
      <c r="G15" s="204">
        <v>117.1136777836756</v>
      </c>
      <c r="H15" s="204">
        <v>123.3647592528439</v>
      </c>
      <c r="I15" s="204">
        <v>123.08714569753721</v>
      </c>
      <c r="J15" s="204">
        <v>113.94717400576553</v>
      </c>
      <c r="K15" s="204">
        <v>101.99512134440376</v>
      </c>
      <c r="L15" s="204">
        <v>138.4831862899417</v>
      </c>
      <c r="M15" s="204">
        <v>123.32976572351102</v>
      </c>
      <c r="N15" s="204">
        <v>132.61087090358168</v>
      </c>
      <c r="O15" s="204">
        <v>143.2540661785911</v>
      </c>
      <c r="P15" s="204">
        <v>138.52298594031291</v>
      </c>
      <c r="Q15" s="204">
        <v>143.9520304147606</v>
      </c>
    </row>
    <row r="16" spans="1:17" x14ac:dyDescent="0.25">
      <c r="A16" s="88" t="s">
        <v>33</v>
      </c>
      <c r="B16" s="87">
        <v>2.2260214156604836</v>
      </c>
      <c r="C16" s="87">
        <v>0.33243161625978251</v>
      </c>
      <c r="D16" s="87">
        <v>0.38241871824423185</v>
      </c>
      <c r="E16" s="87">
        <v>1.7544344998561858</v>
      </c>
      <c r="F16" s="87">
        <v>2.1623749028015715</v>
      </c>
      <c r="G16" s="87">
        <v>3.646751707635667</v>
      </c>
      <c r="H16" s="87">
        <v>2.3461616097660829</v>
      </c>
      <c r="I16" s="87">
        <v>2.0823805262826118</v>
      </c>
      <c r="J16" s="87">
        <v>2.0684965068896521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23.940421743012994</v>
      </c>
      <c r="C19" s="87">
        <v>0</v>
      </c>
      <c r="D19" s="87">
        <v>0</v>
      </c>
      <c r="E19" s="87">
        <v>8.6042514060430335</v>
      </c>
      <c r="F19" s="87">
        <v>7.6363139951027481</v>
      </c>
      <c r="G19" s="87">
        <v>9.3013685974919316</v>
      </c>
      <c r="H19" s="87">
        <v>10.198829091356908</v>
      </c>
      <c r="I19" s="87">
        <v>9.0094342971558898</v>
      </c>
      <c r="J19" s="87">
        <v>6.4848902072827004</v>
      </c>
      <c r="K19" s="87">
        <v>0</v>
      </c>
      <c r="L19" s="87">
        <v>2.7447376298534127</v>
      </c>
      <c r="M19" s="87">
        <v>5.637364519466284</v>
      </c>
      <c r="N19" s="87">
        <v>5.105600580185385</v>
      </c>
      <c r="O19" s="87">
        <v>0</v>
      </c>
      <c r="P19" s="87">
        <v>0</v>
      </c>
      <c r="Q19" s="87">
        <v>0.29726685933446129</v>
      </c>
    </row>
    <row r="20" spans="1:17" x14ac:dyDescent="0.25">
      <c r="A20" s="88" t="s">
        <v>29</v>
      </c>
      <c r="B20" s="87">
        <v>1.7085343800994872</v>
      </c>
      <c r="C20" s="87">
        <v>0.33769455988485231</v>
      </c>
      <c r="D20" s="87">
        <v>0.45735007487786761</v>
      </c>
      <c r="E20" s="87">
        <v>1.7087599951520489</v>
      </c>
      <c r="F20" s="87">
        <v>1.334775452732041</v>
      </c>
      <c r="G20" s="87">
        <v>1.1520435792886103</v>
      </c>
      <c r="H20" s="87">
        <v>1.0018029775935113</v>
      </c>
      <c r="I20" s="87">
        <v>2.0219399763682144</v>
      </c>
      <c r="J20" s="87">
        <v>1.0043200832190862</v>
      </c>
      <c r="K20" s="87">
        <v>0.16976441358009131</v>
      </c>
      <c r="L20" s="87">
        <v>1.0692250969014045</v>
      </c>
      <c r="M20" s="87">
        <v>0.86558154067781878</v>
      </c>
      <c r="N20" s="87">
        <v>5.1448863244756478</v>
      </c>
      <c r="O20" s="87">
        <v>6.5236316751475023</v>
      </c>
      <c r="P20" s="87">
        <v>4.1924589156611161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0.85500097701918498</v>
      </c>
      <c r="C22" s="87">
        <v>0</v>
      </c>
      <c r="D22" s="87">
        <v>0</v>
      </c>
      <c r="E22" s="87">
        <v>0.87697523240080821</v>
      </c>
      <c r="F22" s="87">
        <v>1.0037416883647956</v>
      </c>
      <c r="G22" s="87">
        <v>0.98601612810008898</v>
      </c>
      <c r="H22" s="87">
        <v>1.1362752925292885</v>
      </c>
      <c r="I22" s="87">
        <v>1.2197435979590214</v>
      </c>
      <c r="J22" s="87">
        <v>1.0246672330953883</v>
      </c>
      <c r="K22" s="87">
        <v>0</v>
      </c>
      <c r="L22" s="87">
        <v>0.89217754348685163</v>
      </c>
      <c r="M22" s="87">
        <v>1.8845769676862041</v>
      </c>
      <c r="N22" s="87">
        <v>1.5969848564940508</v>
      </c>
      <c r="O22" s="87">
        <v>0</v>
      </c>
      <c r="P22" s="87">
        <v>0</v>
      </c>
      <c r="Q22" s="87">
        <v>6.1121246223165601E-2</v>
      </c>
    </row>
    <row r="23" spans="1:17" x14ac:dyDescent="0.25">
      <c r="A23" s="88" t="s">
        <v>25</v>
      </c>
      <c r="B23" s="87">
        <v>1.2147911198548109</v>
      </c>
      <c r="C23" s="87">
        <v>2.3327349610620449</v>
      </c>
      <c r="D23" s="87">
        <v>2.2874017241594955</v>
      </c>
      <c r="E23" s="87">
        <v>2.1808000063777109</v>
      </c>
      <c r="F23" s="87">
        <v>2.1825909467948659</v>
      </c>
      <c r="G23" s="87">
        <v>1.972026589206193</v>
      </c>
      <c r="H23" s="87">
        <v>1.6102768299997821</v>
      </c>
      <c r="I23" s="87">
        <v>2.4918025719164683</v>
      </c>
      <c r="J23" s="87">
        <v>2.8168936726236566</v>
      </c>
      <c r="K23" s="87">
        <v>1.6942078888661429</v>
      </c>
      <c r="L23" s="87">
        <v>2.5883493911738489</v>
      </c>
      <c r="M23" s="87">
        <v>2.5665459219468478</v>
      </c>
      <c r="N23" s="87">
        <v>2.9386364887423375</v>
      </c>
      <c r="O23" s="87">
        <v>3.0565464967965261</v>
      </c>
      <c r="P23" s="87">
        <v>2.3765153097960843</v>
      </c>
      <c r="Q23" s="87">
        <v>1.3399046991729449</v>
      </c>
    </row>
    <row r="24" spans="1:17" x14ac:dyDescent="0.25">
      <c r="A24" s="88" t="s">
        <v>86</v>
      </c>
      <c r="B24" s="87">
        <v>5.1088428066739997</v>
      </c>
      <c r="C24" s="87">
        <v>4.3682433136172225</v>
      </c>
      <c r="D24" s="87">
        <v>5.7230355591233115</v>
      </c>
      <c r="E24" s="87">
        <v>7.2403616632209307</v>
      </c>
      <c r="F24" s="87">
        <v>7.4759408017266393</v>
      </c>
      <c r="G24" s="87">
        <v>5.1482439725172098</v>
      </c>
      <c r="H24" s="87">
        <v>6.3895180157344713</v>
      </c>
      <c r="I24" s="87">
        <v>6.0326654673107409</v>
      </c>
      <c r="J24" s="87">
        <v>2.6868362491270688</v>
      </c>
      <c r="K24" s="87">
        <v>3.0258499797574179</v>
      </c>
      <c r="L24" s="87">
        <v>6.187786726404167</v>
      </c>
      <c r="M24" s="87">
        <v>5.3694335836082248</v>
      </c>
      <c r="N24" s="87">
        <v>4.2076291995033044</v>
      </c>
      <c r="O24" s="87">
        <v>4.4751243444235342</v>
      </c>
      <c r="P24" s="87">
        <v>4.7597553082240172</v>
      </c>
      <c r="Q24" s="87">
        <v>4.0964331510712411</v>
      </c>
    </row>
    <row r="25" spans="1:17" x14ac:dyDescent="0.25">
      <c r="A25" s="88" t="s">
        <v>22</v>
      </c>
      <c r="B25" s="87">
        <v>85.074914452378849</v>
      </c>
      <c r="C25" s="87">
        <v>92.086536699206675</v>
      </c>
      <c r="D25" s="87">
        <v>94.085667693577093</v>
      </c>
      <c r="E25" s="87">
        <v>94.225761689463795</v>
      </c>
      <c r="F25" s="87">
        <v>100.46263668635052</v>
      </c>
      <c r="G25" s="87">
        <v>94.907227209435902</v>
      </c>
      <c r="H25" s="87">
        <v>100.68189543586385</v>
      </c>
      <c r="I25" s="87">
        <v>100.22917926054427</v>
      </c>
      <c r="J25" s="87">
        <v>97.861070053527982</v>
      </c>
      <c r="K25" s="87">
        <v>97.105299062200103</v>
      </c>
      <c r="L25" s="87">
        <v>125.00090990212202</v>
      </c>
      <c r="M25" s="87">
        <v>107.00626319012564</v>
      </c>
      <c r="N25" s="87">
        <v>113.61713345418096</v>
      </c>
      <c r="O25" s="87">
        <v>129.19876366222354</v>
      </c>
      <c r="P25" s="87">
        <v>127.19425640663169</v>
      </c>
      <c r="Q25" s="87">
        <v>138.15730445895878</v>
      </c>
    </row>
    <row r="26" spans="1:17" x14ac:dyDescent="0.25">
      <c r="A26" s="156" t="s">
        <v>323</v>
      </c>
      <c r="B26" s="204">
        <v>32.775513268125572</v>
      </c>
      <c r="C26" s="204">
        <v>27.158728186099896</v>
      </c>
      <c r="D26" s="204">
        <v>28.837541418197425</v>
      </c>
      <c r="E26" s="204">
        <v>37.01099369629717</v>
      </c>
      <c r="F26" s="204">
        <v>36.689967558558536</v>
      </c>
      <c r="G26" s="204">
        <v>37.171423968130078</v>
      </c>
      <c r="H26" s="204">
        <v>37.332431529854148</v>
      </c>
      <c r="I26" s="204">
        <v>38.823347525961083</v>
      </c>
      <c r="J26" s="204">
        <v>38.470509632222793</v>
      </c>
      <c r="K26" s="204">
        <v>33.670208800367519</v>
      </c>
      <c r="L26" s="204">
        <v>37.71443043334471</v>
      </c>
      <c r="M26" s="204">
        <v>39.20070745862256</v>
      </c>
      <c r="N26" s="204">
        <v>40.899533664329525</v>
      </c>
      <c r="O26" s="204">
        <v>31.85812399413037</v>
      </c>
      <c r="P26" s="204">
        <v>37.568915469218268</v>
      </c>
      <c r="Q26" s="204">
        <v>30.522139857198539</v>
      </c>
    </row>
    <row r="27" spans="1:17" x14ac:dyDescent="0.25">
      <c r="A27" s="152" t="s">
        <v>332</v>
      </c>
      <c r="B27" s="151">
        <v>25.456767152081028</v>
      </c>
      <c r="C27" s="151">
        <v>20.019537863880878</v>
      </c>
      <c r="D27" s="151">
        <v>21.474489758116967</v>
      </c>
      <c r="E27" s="151">
        <v>29.895420840936946</v>
      </c>
      <c r="F27" s="151">
        <v>29.364195021326161</v>
      </c>
      <c r="G27" s="151">
        <v>29.790149723047119</v>
      </c>
      <c r="H27" s="151">
        <v>30.369219717506809</v>
      </c>
      <c r="I27" s="151">
        <v>31.692600083221528</v>
      </c>
      <c r="J27" s="151">
        <v>31.31706398332031</v>
      </c>
      <c r="K27" s="151">
        <v>26.449719480805282</v>
      </c>
      <c r="L27" s="151">
        <v>31.253212206216261</v>
      </c>
      <c r="M27" s="151">
        <v>33.800002665432586</v>
      </c>
      <c r="N27" s="151">
        <v>34.585058182255729</v>
      </c>
      <c r="O27" s="151">
        <v>25.796236829002879</v>
      </c>
      <c r="P27" s="151">
        <v>32.237141010958361</v>
      </c>
      <c r="Q27" s="151">
        <v>24.85629443337027</v>
      </c>
    </row>
    <row r="28" spans="1:17" x14ac:dyDescent="0.25">
      <c r="A28" s="154" t="s">
        <v>33</v>
      </c>
      <c r="B28" s="83">
        <v>7.5512219549220285</v>
      </c>
      <c r="C28" s="83">
        <v>7.0819527972390119</v>
      </c>
      <c r="D28" s="83">
        <v>10.8411675392028</v>
      </c>
      <c r="E28" s="83">
        <v>11.583827297826573</v>
      </c>
      <c r="F28" s="83">
        <v>11.13686223947731</v>
      </c>
      <c r="G28" s="83">
        <v>11.497588501002966</v>
      </c>
      <c r="H28" s="83">
        <v>11.940295145749026</v>
      </c>
      <c r="I28" s="83">
        <v>11.7254598818477</v>
      </c>
      <c r="J28" s="83">
        <v>9.927766936922815</v>
      </c>
      <c r="K28" s="83">
        <v>8.4101394202720776</v>
      </c>
      <c r="L28" s="83">
        <v>12.0425277918349</v>
      </c>
      <c r="M28" s="83">
        <v>15.610497582098157</v>
      </c>
      <c r="N28" s="83">
        <v>14.53486954363013</v>
      </c>
      <c r="O28" s="83">
        <v>15.60990251503878</v>
      </c>
      <c r="P28" s="83">
        <v>15.11977196368216</v>
      </c>
      <c r="Q28" s="83">
        <v>14.653777528603634</v>
      </c>
    </row>
    <row r="29" spans="1:17" x14ac:dyDescent="0.25">
      <c r="A29" s="154" t="s">
        <v>30</v>
      </c>
      <c r="B29" s="83">
        <v>0.30783423482099637</v>
      </c>
      <c r="C29" s="83">
        <v>0.63089782594173627</v>
      </c>
      <c r="D29" s="83">
        <v>0.62137580120863956</v>
      </c>
      <c r="E29" s="83">
        <v>0.49344293686521973</v>
      </c>
      <c r="F29" s="83">
        <v>0.49406173147460586</v>
      </c>
      <c r="G29" s="83">
        <v>0.67295802030927077</v>
      </c>
      <c r="H29" s="83">
        <v>0.68822304929599254</v>
      </c>
      <c r="I29" s="83">
        <v>0.87636008145294697</v>
      </c>
      <c r="J29" s="83">
        <v>0.88268279924611148</v>
      </c>
      <c r="K29" s="83">
        <v>0.50697310327645406</v>
      </c>
      <c r="L29" s="83">
        <v>0</v>
      </c>
      <c r="M29" s="83">
        <v>0.37072616276790571</v>
      </c>
      <c r="N29" s="83">
        <v>1.046814201781521</v>
      </c>
      <c r="O29" s="83">
        <v>0.37071041155905421</v>
      </c>
      <c r="P29" s="83">
        <v>0.72510901005904416</v>
      </c>
      <c r="Q29" s="83">
        <v>0.6234748512831888</v>
      </c>
    </row>
    <row r="30" spans="1:17" x14ac:dyDescent="0.25">
      <c r="A30" s="154" t="s">
        <v>125</v>
      </c>
      <c r="B30" s="83">
        <v>11.704894416293795</v>
      </c>
      <c r="C30" s="83">
        <v>3.7740897976454142</v>
      </c>
      <c r="D30" s="83">
        <v>2.8307810268855609</v>
      </c>
      <c r="E30" s="83">
        <v>11.083623590120714</v>
      </c>
      <c r="F30" s="83">
        <v>11.225183943482834</v>
      </c>
      <c r="G30" s="83">
        <v>11.692557056325587</v>
      </c>
      <c r="H30" s="83">
        <v>10.838786526433431</v>
      </c>
      <c r="I30" s="83">
        <v>11.133071357173643</v>
      </c>
      <c r="J30" s="83">
        <v>10.975710921418127</v>
      </c>
      <c r="K30" s="83">
        <v>11.172370170835352</v>
      </c>
      <c r="L30" s="83">
        <v>9.2380337112211635</v>
      </c>
      <c r="M30" s="83">
        <v>7.5596955601265039</v>
      </c>
      <c r="N30" s="83">
        <v>8.247305605626428</v>
      </c>
      <c r="O30" s="83">
        <v>3.1191117880270687</v>
      </c>
      <c r="P30" s="83">
        <v>0.93639959923543725</v>
      </c>
      <c r="Q30" s="83">
        <v>3.7276571576417625</v>
      </c>
    </row>
    <row r="31" spans="1:17" x14ac:dyDescent="0.25">
      <c r="A31" s="154" t="s">
        <v>29</v>
      </c>
      <c r="B31" s="83">
        <v>5.8839220871121656</v>
      </c>
      <c r="C31" s="83">
        <v>7.5045354323860476</v>
      </c>
      <c r="D31" s="83">
        <v>6.4154061776065419</v>
      </c>
      <c r="E31" s="83">
        <v>6.0337743492140632</v>
      </c>
      <c r="F31" s="83">
        <v>5.4965860005659737</v>
      </c>
      <c r="G31" s="83">
        <v>5.1595762149917661</v>
      </c>
      <c r="H31" s="83">
        <v>6.130639130034905</v>
      </c>
      <c r="I31" s="83">
        <v>6.9412409321301407</v>
      </c>
      <c r="J31" s="83">
        <v>8.3014693063075438</v>
      </c>
      <c r="K31" s="83">
        <v>6.3602367864214004</v>
      </c>
      <c r="L31" s="83">
        <v>7.628472476021007</v>
      </c>
      <c r="M31" s="83">
        <v>8.2640925075462093</v>
      </c>
      <c r="N31" s="83">
        <v>8.7149657256906448</v>
      </c>
      <c r="O31" s="83">
        <v>6.6965121143779776</v>
      </c>
      <c r="P31" s="83">
        <v>7.8549304562876587</v>
      </c>
      <c r="Q31" s="83">
        <v>5.453860889798551</v>
      </c>
    </row>
    <row r="32" spans="1:17" x14ac:dyDescent="0.25">
      <c r="A32" s="154" t="s">
        <v>26</v>
      </c>
      <c r="B32" s="83">
        <v>8.8944589320458338E-3</v>
      </c>
      <c r="C32" s="83">
        <v>1.0280620106686704</v>
      </c>
      <c r="D32" s="83">
        <v>0.76575921321342333</v>
      </c>
      <c r="E32" s="83">
        <v>0.7007526669103763</v>
      </c>
      <c r="F32" s="83">
        <v>1.0115011063254364</v>
      </c>
      <c r="G32" s="83">
        <v>0.76746993041752831</v>
      </c>
      <c r="H32" s="83">
        <v>0.77127586599345399</v>
      </c>
      <c r="I32" s="83">
        <v>1.0164678306170956</v>
      </c>
      <c r="J32" s="83">
        <v>1.229434019425711</v>
      </c>
      <c r="K32" s="83">
        <v>0</v>
      </c>
      <c r="L32" s="83">
        <v>2.3441782271391927</v>
      </c>
      <c r="M32" s="83">
        <v>1.9949908528938081</v>
      </c>
      <c r="N32" s="83">
        <v>2.0411031055270081</v>
      </c>
      <c r="O32" s="83">
        <v>0</v>
      </c>
      <c r="P32" s="83">
        <v>7.6009299816940592</v>
      </c>
      <c r="Q32" s="83">
        <v>0.39752400604313282</v>
      </c>
    </row>
    <row r="33" spans="1:17" x14ac:dyDescent="0.25">
      <c r="A33" s="152" t="s">
        <v>331</v>
      </c>
      <c r="B33" s="151">
        <v>7.3187461160445455</v>
      </c>
      <c r="C33" s="151">
        <v>7.1391903222190196</v>
      </c>
      <c r="D33" s="151">
        <v>7.3630516600804601</v>
      </c>
      <c r="E33" s="151">
        <v>7.115572855360222</v>
      </c>
      <c r="F33" s="151">
        <v>7.3257725372323756</v>
      </c>
      <c r="G33" s="151">
        <v>7.3812742450829578</v>
      </c>
      <c r="H33" s="151">
        <v>6.9632118123473363</v>
      </c>
      <c r="I33" s="151">
        <v>7.1307474427395565</v>
      </c>
      <c r="J33" s="151">
        <v>7.1534456489024825</v>
      </c>
      <c r="K33" s="151">
        <v>7.2204893195622377</v>
      </c>
      <c r="L33" s="151">
        <v>6.4612182271284464</v>
      </c>
      <c r="M33" s="151">
        <v>5.4007047931899761</v>
      </c>
      <c r="N33" s="151">
        <v>6.3144754820737967</v>
      </c>
      <c r="O33" s="151">
        <v>6.0618871651274899</v>
      </c>
      <c r="P33" s="151">
        <v>5.331774458259904</v>
      </c>
      <c r="Q33" s="151">
        <v>5.6658454238282694</v>
      </c>
    </row>
    <row r="34" spans="1:17" x14ac:dyDescent="0.25">
      <c r="A34" s="156" t="s">
        <v>322</v>
      </c>
      <c r="B34" s="204">
        <v>11.974705770364618</v>
      </c>
      <c r="C34" s="204">
        <v>11.953067174282447</v>
      </c>
      <c r="D34" s="204">
        <v>12.286444929220801</v>
      </c>
      <c r="E34" s="204">
        <v>11.750609878981589</v>
      </c>
      <c r="F34" s="204">
        <v>12.117812812056014</v>
      </c>
      <c r="G34" s="204">
        <v>12.195904792762292</v>
      </c>
      <c r="H34" s="204">
        <v>11.519335516123856</v>
      </c>
      <c r="I34" s="204">
        <v>11.800347893051619</v>
      </c>
      <c r="J34" s="204">
        <v>11.93683832832992</v>
      </c>
      <c r="K34" s="204">
        <v>12.161572148396933</v>
      </c>
      <c r="L34" s="204">
        <v>10.834639551993172</v>
      </c>
      <c r="M34" s="204">
        <v>9.0320375847275454</v>
      </c>
      <c r="N34" s="204">
        <v>10.52665421693732</v>
      </c>
      <c r="O34" s="204">
        <v>10.065367537273431</v>
      </c>
      <c r="P34" s="204">
        <v>8.9831097560114177</v>
      </c>
      <c r="Q34" s="204">
        <v>9.5630585479289056</v>
      </c>
    </row>
    <row r="35" spans="1:17" x14ac:dyDescent="0.25">
      <c r="A35" s="152" t="s">
        <v>330</v>
      </c>
      <c r="B35" s="151">
        <v>1.3426993887586909</v>
      </c>
      <c r="C35" s="151">
        <v>1.2831817680999422</v>
      </c>
      <c r="D35" s="151">
        <v>1.3162508824297618</v>
      </c>
      <c r="E35" s="151">
        <v>1.3115192237527342</v>
      </c>
      <c r="F35" s="151">
        <v>1.3528164468619066</v>
      </c>
      <c r="G35" s="151">
        <v>1.3608494912927114</v>
      </c>
      <c r="H35" s="151">
        <v>1.2841896155187651</v>
      </c>
      <c r="I35" s="151">
        <v>1.3170829031969189</v>
      </c>
      <c r="J35" s="151">
        <v>1.3231220712805327</v>
      </c>
      <c r="K35" s="151">
        <v>1.3188567299210248</v>
      </c>
      <c r="L35" s="151">
        <v>1.2059486730366502</v>
      </c>
      <c r="M35" s="151">
        <v>1.0083232702526506</v>
      </c>
      <c r="N35" s="151">
        <v>1.1763601642402675</v>
      </c>
      <c r="O35" s="151">
        <v>1.0559922707176916</v>
      </c>
      <c r="P35" s="151">
        <v>1.0371429293058114</v>
      </c>
      <c r="Q35" s="151">
        <v>1.0513607174334521</v>
      </c>
    </row>
    <row r="36" spans="1:17" x14ac:dyDescent="0.25">
      <c r="A36" s="154" t="s">
        <v>33</v>
      </c>
      <c r="B36" s="83">
        <v>0</v>
      </c>
      <c r="C36" s="83">
        <v>0.22652467333340809</v>
      </c>
      <c r="D36" s="83">
        <v>0.25124680908529706</v>
      </c>
      <c r="E36" s="83">
        <v>0</v>
      </c>
      <c r="F36" s="83">
        <v>0</v>
      </c>
      <c r="G36" s="83">
        <v>0</v>
      </c>
      <c r="H36" s="83">
        <v>0</v>
      </c>
      <c r="I36" s="83">
        <v>0</v>
      </c>
      <c r="J36" s="83">
        <v>0</v>
      </c>
      <c r="K36" s="83">
        <v>0</v>
      </c>
      <c r="L36" s="83">
        <v>0</v>
      </c>
      <c r="M36" s="83">
        <v>0</v>
      </c>
      <c r="N36" s="83">
        <v>0</v>
      </c>
      <c r="O36" s="83">
        <v>0</v>
      </c>
      <c r="P36" s="83">
        <v>0</v>
      </c>
      <c r="Q36" s="83">
        <v>0</v>
      </c>
    </row>
    <row r="37" spans="1:17" x14ac:dyDescent="0.25">
      <c r="A37" s="154" t="s">
        <v>30</v>
      </c>
      <c r="B37" s="83">
        <v>3.542536829289241E-2</v>
      </c>
      <c r="C37" s="83">
        <v>5.4102286806754392E-2</v>
      </c>
      <c r="D37" s="83">
        <v>6.8462983415526063E-2</v>
      </c>
      <c r="E37" s="83">
        <v>1.778116855202035E-2</v>
      </c>
      <c r="F37" s="83">
        <v>1.7785696561182875E-2</v>
      </c>
      <c r="G37" s="83">
        <v>1.8052116946913128E-2</v>
      </c>
      <c r="H37" s="83">
        <v>1.8461601758966745E-2</v>
      </c>
      <c r="I37" s="83">
        <v>1.8722401331005299E-2</v>
      </c>
      <c r="J37" s="83">
        <v>1.8857443845659256E-2</v>
      </c>
      <c r="K37" s="83">
        <v>3.8207515304685385E-2</v>
      </c>
      <c r="L37" s="83">
        <v>0</v>
      </c>
      <c r="M37" s="83">
        <v>0</v>
      </c>
      <c r="N37" s="83">
        <v>7.7803327520057058E-2</v>
      </c>
      <c r="O37" s="83">
        <v>0</v>
      </c>
      <c r="P37" s="83">
        <v>1.94510686459025E-2</v>
      </c>
      <c r="Q37" s="83">
        <v>0.14775507806131805</v>
      </c>
    </row>
    <row r="38" spans="1:17" x14ac:dyDescent="0.25">
      <c r="A38" s="154" t="s">
        <v>125</v>
      </c>
      <c r="B38" s="83">
        <v>1.3062504517791742</v>
      </c>
      <c r="C38" s="83">
        <v>0.58894719217636748</v>
      </c>
      <c r="D38" s="83">
        <v>0.51965412031234115</v>
      </c>
      <c r="E38" s="83">
        <v>1.2130958832149961</v>
      </c>
      <c r="F38" s="83">
        <v>1.2186278452077173</v>
      </c>
      <c r="G38" s="83">
        <v>1.2544774220358446</v>
      </c>
      <c r="H38" s="83">
        <v>1.1769700768002342</v>
      </c>
      <c r="I38" s="83">
        <v>1.1813860292948988</v>
      </c>
      <c r="J38" s="83">
        <v>1.1627821410723909</v>
      </c>
      <c r="K38" s="83">
        <v>1.2017534532671728</v>
      </c>
      <c r="L38" s="83">
        <v>0.93618213102460035</v>
      </c>
      <c r="M38" s="83">
        <v>0.77874098956249016</v>
      </c>
      <c r="N38" s="83">
        <v>0.86366798727464211</v>
      </c>
      <c r="O38" s="83">
        <v>0.28536190834879788</v>
      </c>
      <c r="P38" s="83">
        <v>3.44359375532029E-2</v>
      </c>
      <c r="Q38" s="83">
        <v>0.7472457906815656</v>
      </c>
    </row>
    <row r="39" spans="1:17" x14ac:dyDescent="0.25">
      <c r="A39" s="154" t="s">
        <v>29</v>
      </c>
      <c r="B39" s="83">
        <v>0</v>
      </c>
      <c r="C39" s="83">
        <v>0.22340365763246103</v>
      </c>
      <c r="D39" s="83">
        <v>0.29129383917008644</v>
      </c>
      <c r="E39" s="83">
        <v>0</v>
      </c>
      <c r="F39" s="83">
        <v>0</v>
      </c>
      <c r="G39" s="83">
        <v>0</v>
      </c>
      <c r="H39" s="83">
        <v>0</v>
      </c>
      <c r="I39" s="83">
        <v>0</v>
      </c>
      <c r="J39" s="83">
        <v>0</v>
      </c>
      <c r="K39" s="83">
        <v>7.8895761349166482E-2</v>
      </c>
      <c r="L39" s="83">
        <v>0</v>
      </c>
      <c r="M39" s="83">
        <v>0</v>
      </c>
      <c r="N39" s="83">
        <v>0</v>
      </c>
      <c r="O39" s="83">
        <v>0.77063036236889382</v>
      </c>
      <c r="P39" s="83">
        <v>0.10854572680064402</v>
      </c>
      <c r="Q39" s="83">
        <v>0</v>
      </c>
    </row>
    <row r="40" spans="1:17" x14ac:dyDescent="0.25">
      <c r="A40" s="154" t="s">
        <v>26</v>
      </c>
      <c r="B40" s="83">
        <v>1.0235686866243215E-3</v>
      </c>
      <c r="C40" s="83">
        <v>0.19020395815095145</v>
      </c>
      <c r="D40" s="83">
        <v>0.18559313044651138</v>
      </c>
      <c r="E40" s="83">
        <v>8.0642171985717881E-2</v>
      </c>
      <c r="F40" s="83">
        <v>0.11640290509300649</v>
      </c>
      <c r="G40" s="83">
        <v>8.8319952309953584E-2</v>
      </c>
      <c r="H40" s="83">
        <v>8.8757936959564104E-2</v>
      </c>
      <c r="I40" s="83">
        <v>0.11697447257101491</v>
      </c>
      <c r="J40" s="83">
        <v>0.14148248636248256</v>
      </c>
      <c r="K40" s="83">
        <v>0</v>
      </c>
      <c r="L40" s="83">
        <v>0.2697665420120498</v>
      </c>
      <c r="M40" s="83">
        <v>0.22958228069016032</v>
      </c>
      <c r="N40" s="83">
        <v>0.23488884944556829</v>
      </c>
      <c r="O40" s="83">
        <v>0</v>
      </c>
      <c r="P40" s="83">
        <v>0.87471019630606195</v>
      </c>
      <c r="Q40" s="83">
        <v>0.15635984869056835</v>
      </c>
    </row>
    <row r="41" spans="1:17" x14ac:dyDescent="0.25">
      <c r="A41" s="152" t="s">
        <v>329</v>
      </c>
      <c r="B41" s="151">
        <v>9.7236472543126773</v>
      </c>
      <c r="C41" s="151">
        <v>9.7838116733535117</v>
      </c>
      <c r="D41" s="151">
        <v>10.056335979559638</v>
      </c>
      <c r="E41" s="151">
        <v>9.5559481815588185</v>
      </c>
      <c r="F41" s="151">
        <v>9.8557651604005621</v>
      </c>
      <c r="G41" s="151">
        <v>9.9189355556463212</v>
      </c>
      <c r="H41" s="151">
        <v>9.3709135710868345</v>
      </c>
      <c r="I41" s="151">
        <v>9.5982391368830218</v>
      </c>
      <c r="J41" s="151">
        <v>9.7258732380749038</v>
      </c>
      <c r="K41" s="151">
        <v>9.9465513388709006</v>
      </c>
      <c r="L41" s="151">
        <v>8.8267629999201027</v>
      </c>
      <c r="M41" s="151">
        <v>7.3534110391698793</v>
      </c>
      <c r="N41" s="151">
        <v>8.5665790081709385</v>
      </c>
      <c r="O41" s="151">
        <v>8.2570099777812036</v>
      </c>
      <c r="P41" s="151">
        <v>7.2842187735504407</v>
      </c>
      <c r="Q41" s="151">
        <v>7.8084868811110502</v>
      </c>
    </row>
    <row r="42" spans="1:17" x14ac:dyDescent="0.25">
      <c r="A42" s="150" t="s">
        <v>33</v>
      </c>
      <c r="B42" s="87">
        <v>0.18202310175009295</v>
      </c>
      <c r="C42" s="87">
        <v>3.3487273814465209E-2</v>
      </c>
      <c r="D42" s="87">
        <v>3.8209533014924385E-2</v>
      </c>
      <c r="E42" s="87">
        <v>0.14653618898384174</v>
      </c>
      <c r="F42" s="87">
        <v>0.17748673883065064</v>
      </c>
      <c r="G42" s="87">
        <v>0.31415126325041609</v>
      </c>
      <c r="H42" s="87">
        <v>0.18057386661597669</v>
      </c>
      <c r="I42" s="87">
        <v>0.16573762922527405</v>
      </c>
      <c r="J42" s="87">
        <v>0.18103018150499361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31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30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125</v>
      </c>
      <c r="B45" s="87">
        <v>1.9576225961759737</v>
      </c>
      <c r="C45" s="87">
        <v>0</v>
      </c>
      <c r="D45" s="87">
        <v>0</v>
      </c>
      <c r="E45" s="87">
        <v>0.71865561820846624</v>
      </c>
      <c r="F45" s="87">
        <v>0.62678514531483887</v>
      </c>
      <c r="G45" s="87">
        <v>0.80127108427524762</v>
      </c>
      <c r="H45" s="87">
        <v>0.78495956813709855</v>
      </c>
      <c r="I45" s="87">
        <v>0.71706504273601668</v>
      </c>
      <c r="J45" s="87">
        <v>0.56754306683824152</v>
      </c>
      <c r="K45" s="87">
        <v>0</v>
      </c>
      <c r="L45" s="87">
        <v>0.1781597533309893</v>
      </c>
      <c r="M45" s="87">
        <v>0.3429875546147057</v>
      </c>
      <c r="N45" s="87">
        <v>0.33707239021700175</v>
      </c>
      <c r="O45" s="87">
        <v>0</v>
      </c>
      <c r="P45" s="87">
        <v>0</v>
      </c>
      <c r="Q45" s="87">
        <v>1.6264285736253006E-2</v>
      </c>
    </row>
    <row r="46" spans="1:17" x14ac:dyDescent="0.25">
      <c r="A46" s="150" t="s">
        <v>29</v>
      </c>
      <c r="B46" s="87">
        <v>0.1397078775273625</v>
      </c>
      <c r="C46" s="87">
        <v>3.4017432877630482E-2</v>
      </c>
      <c r="D46" s="87">
        <v>4.5696332192252991E-2</v>
      </c>
      <c r="E46" s="87">
        <v>0.14272130284610482</v>
      </c>
      <c r="F46" s="87">
        <v>0.10955775609015869</v>
      </c>
      <c r="G46" s="87">
        <v>9.924337458874935E-2</v>
      </c>
      <c r="H46" s="87">
        <v>7.7104423028000607E-2</v>
      </c>
      <c r="I46" s="87">
        <v>0.16092713790274588</v>
      </c>
      <c r="J46" s="87">
        <v>8.7895844323976194E-2</v>
      </c>
      <c r="K46" s="87">
        <v>1.6831170715316351E-2</v>
      </c>
      <c r="L46" s="87">
        <v>6.9402946732446291E-2</v>
      </c>
      <c r="M46" s="87">
        <v>5.2663562012275518E-2</v>
      </c>
      <c r="N46" s="87">
        <v>0.33966603997894457</v>
      </c>
      <c r="O46" s="87">
        <v>0.38399489440226464</v>
      </c>
      <c r="P46" s="87">
        <v>0.22415517457588102</v>
      </c>
      <c r="Q46" s="87">
        <v>0</v>
      </c>
    </row>
    <row r="47" spans="1:17" x14ac:dyDescent="0.25">
      <c r="A47" s="150" t="s">
        <v>28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26</v>
      </c>
      <c r="B48" s="87">
        <v>6.9913940962789425E-2</v>
      </c>
      <c r="C48" s="87">
        <v>0</v>
      </c>
      <c r="D48" s="87">
        <v>0</v>
      </c>
      <c r="E48" s="87">
        <v>7.3247880385256578E-2</v>
      </c>
      <c r="F48" s="87">
        <v>8.2386656756618229E-2</v>
      </c>
      <c r="G48" s="87">
        <v>8.4940856154080063E-2</v>
      </c>
      <c r="H48" s="87">
        <v>8.745417291721462E-2</v>
      </c>
      <c r="I48" s="87">
        <v>9.7079957114907287E-2</v>
      </c>
      <c r="J48" s="87">
        <v>8.9676581309969458E-2</v>
      </c>
      <c r="K48" s="87">
        <v>0</v>
      </c>
      <c r="L48" s="87">
        <v>5.7910865266766649E-2</v>
      </c>
      <c r="M48" s="87">
        <v>0.11466110509580545</v>
      </c>
      <c r="N48" s="87">
        <v>0.10543314038468304</v>
      </c>
      <c r="O48" s="87">
        <v>0</v>
      </c>
      <c r="P48" s="87">
        <v>0</v>
      </c>
      <c r="Q48" s="87">
        <v>3.3441111308373747E-3</v>
      </c>
    </row>
    <row r="49" spans="1:17" x14ac:dyDescent="0.25">
      <c r="A49" s="150" t="s">
        <v>25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2.2893956817557869E-3</v>
      </c>
      <c r="L49" s="87">
        <v>5.8868777340542492E-3</v>
      </c>
      <c r="M49" s="87">
        <v>5.9561594811426803E-3</v>
      </c>
      <c r="N49" s="87">
        <v>5.6018395648182416E-3</v>
      </c>
      <c r="O49" s="87">
        <v>4.6845175991057867E-3</v>
      </c>
      <c r="P49" s="87">
        <v>4.9737037723057449E-3</v>
      </c>
      <c r="Q49" s="87">
        <v>5.7860779143815823E-3</v>
      </c>
    </row>
    <row r="50" spans="1:17" x14ac:dyDescent="0.25">
      <c r="A50" s="150" t="s">
        <v>86</v>
      </c>
      <c r="B50" s="87">
        <v>0.41775313008322196</v>
      </c>
      <c r="C50" s="87">
        <v>0.44003203298507615</v>
      </c>
      <c r="D50" s="87">
        <v>0.57181959383654413</v>
      </c>
      <c r="E50" s="87">
        <v>0.60473902279057745</v>
      </c>
      <c r="F50" s="87">
        <v>0.61362178726286332</v>
      </c>
      <c r="G50" s="87">
        <v>0.44349807092740062</v>
      </c>
      <c r="H50" s="87">
        <v>0.49177344353045238</v>
      </c>
      <c r="I50" s="87">
        <v>0.48014263475952607</v>
      </c>
      <c r="J50" s="87">
        <v>0.23514589086014698</v>
      </c>
      <c r="K50" s="87">
        <v>0.29999572050597395</v>
      </c>
      <c r="L50" s="87">
        <v>0.40164660725688822</v>
      </c>
      <c r="M50" s="87">
        <v>0.3266861470725364</v>
      </c>
      <c r="N50" s="87">
        <v>0.27778820711665037</v>
      </c>
      <c r="O50" s="87">
        <v>0.2634153774530909</v>
      </c>
      <c r="P50" s="87">
        <v>0.25448640130208317</v>
      </c>
      <c r="Q50" s="87">
        <v>0.22412710053736634</v>
      </c>
    </row>
    <row r="51" spans="1:17" x14ac:dyDescent="0.25">
      <c r="A51" s="150" t="s">
        <v>22</v>
      </c>
      <c r="B51" s="87">
        <v>6.9566266078132379</v>
      </c>
      <c r="C51" s="87">
        <v>9.2762749336763406</v>
      </c>
      <c r="D51" s="87">
        <v>9.4006105205159169</v>
      </c>
      <c r="E51" s="87">
        <v>7.8700481683445718</v>
      </c>
      <c r="F51" s="87">
        <v>8.2459270761454331</v>
      </c>
      <c r="G51" s="87">
        <v>8.1758309064504271</v>
      </c>
      <c r="H51" s="87">
        <v>7.7490480968580924</v>
      </c>
      <c r="I51" s="87">
        <v>7.9772867351445518</v>
      </c>
      <c r="J51" s="87">
        <v>8.5645816732375764</v>
      </c>
      <c r="K51" s="87">
        <v>9.6274350519678542</v>
      </c>
      <c r="L51" s="87">
        <v>8.1137559495989571</v>
      </c>
      <c r="M51" s="87">
        <v>6.5104565108934134</v>
      </c>
      <c r="N51" s="87">
        <v>7.5010173909088405</v>
      </c>
      <c r="O51" s="87">
        <v>7.6049151883267427</v>
      </c>
      <c r="P51" s="87">
        <v>6.8006034939001703</v>
      </c>
      <c r="Q51" s="87">
        <v>7.5589653057922117</v>
      </c>
    </row>
    <row r="52" spans="1:17" x14ac:dyDescent="0.25">
      <c r="A52" s="152" t="s">
        <v>328</v>
      </c>
      <c r="B52" s="151">
        <v>0.90835912729325019</v>
      </c>
      <c r="C52" s="151">
        <v>0.88607373282899349</v>
      </c>
      <c r="D52" s="151">
        <v>0.91385806723140273</v>
      </c>
      <c r="E52" s="151">
        <v>0.88314247367003662</v>
      </c>
      <c r="F52" s="151">
        <v>0.90923120479354513</v>
      </c>
      <c r="G52" s="151">
        <v>0.91611974582325995</v>
      </c>
      <c r="H52" s="151">
        <v>0.86423232951825768</v>
      </c>
      <c r="I52" s="151">
        <v>0.88502585297167813</v>
      </c>
      <c r="J52" s="151">
        <v>0.88784301897448237</v>
      </c>
      <c r="K52" s="151">
        <v>0.89616407960500832</v>
      </c>
      <c r="L52" s="151">
        <v>0.8019278790364196</v>
      </c>
      <c r="M52" s="151">
        <v>0.67030327530501566</v>
      </c>
      <c r="N52" s="151">
        <v>0.78371504452611451</v>
      </c>
      <c r="O52" s="151">
        <v>0.75236528877453512</v>
      </c>
      <c r="P52" s="151">
        <v>0.66174805315516572</v>
      </c>
      <c r="Q52" s="151">
        <v>0.70321094938440365</v>
      </c>
    </row>
    <row r="53" spans="1:17" x14ac:dyDescent="0.25">
      <c r="A53" s="156" t="s">
        <v>321</v>
      </c>
      <c r="B53" s="204">
        <v>16.849554668666194</v>
      </c>
      <c r="C53" s="204">
        <v>16.524626036491799</v>
      </c>
      <c r="D53" s="204">
        <v>17.032637885872205</v>
      </c>
      <c r="E53" s="204">
        <v>16.412072409498055</v>
      </c>
      <c r="F53" s="204">
        <v>16.902087824179997</v>
      </c>
      <c r="G53" s="204">
        <v>17.026736911963006</v>
      </c>
      <c r="H53" s="204">
        <v>16.06644949946584</v>
      </c>
      <c r="I53" s="204">
        <v>16.453560880308846</v>
      </c>
      <c r="J53" s="204">
        <v>16.534681318450524</v>
      </c>
      <c r="K53" s="204">
        <v>16.718951343576535</v>
      </c>
      <c r="L53" s="204">
        <v>14.94709712357858</v>
      </c>
      <c r="M53" s="204">
        <v>12.486477032493447</v>
      </c>
      <c r="N53" s="204">
        <v>14.589946517899413</v>
      </c>
      <c r="O53" s="204">
        <v>14.002994629989109</v>
      </c>
      <c r="P53" s="204">
        <v>12.334411708762371</v>
      </c>
      <c r="Q53" s="204">
        <v>13.120446726468641</v>
      </c>
    </row>
    <row r="54" spans="1:17" x14ac:dyDescent="0.25">
      <c r="A54" s="152" t="s">
        <v>327</v>
      </c>
      <c r="B54" s="151">
        <v>0.6062341873940893</v>
      </c>
      <c r="C54" s="151">
        <v>0.59136103029371023</v>
      </c>
      <c r="D54" s="151">
        <v>0.6099041514917346</v>
      </c>
      <c r="E54" s="151">
        <v>0.58940472307900005</v>
      </c>
      <c r="F54" s="151">
        <v>0.60681620741111841</v>
      </c>
      <c r="G54" s="151">
        <v>0.61141358409617907</v>
      </c>
      <c r="H54" s="151">
        <v>0.57678419059476194</v>
      </c>
      <c r="I54" s="151">
        <v>0.59066168069210601</v>
      </c>
      <c r="J54" s="151">
        <v>0.59254184272400356</v>
      </c>
      <c r="K54" s="151">
        <v>0</v>
      </c>
      <c r="L54" s="151">
        <v>0.53520252231622156</v>
      </c>
      <c r="M54" s="151">
        <v>0.44735694198726866</v>
      </c>
      <c r="N54" s="151">
        <v>0.52304737068318985</v>
      </c>
      <c r="O54" s="151">
        <v>0</v>
      </c>
      <c r="P54" s="151">
        <v>0.44164723093560015</v>
      </c>
      <c r="Q54" s="151">
        <v>0</v>
      </c>
    </row>
    <row r="55" spans="1:17" x14ac:dyDescent="0.25">
      <c r="A55" s="152" t="s">
        <v>326</v>
      </c>
      <c r="B55" s="151">
        <v>2.8792246169401841</v>
      </c>
      <c r="C55" s="151">
        <v>2.8970396272789687</v>
      </c>
      <c r="D55" s="151">
        <v>2.9777355503849003</v>
      </c>
      <c r="E55" s="151">
        <v>2.8295680132108783</v>
      </c>
      <c r="F55" s="151">
        <v>2.918345444506004</v>
      </c>
      <c r="G55" s="151">
        <v>2.9370505406799485</v>
      </c>
      <c r="H55" s="151">
        <v>2.7747782628709965</v>
      </c>
      <c r="I55" s="151">
        <v>2.8420905941374293</v>
      </c>
      <c r="J55" s="151">
        <v>2.8798837427884885</v>
      </c>
      <c r="K55" s="151">
        <v>3.5342732683974671</v>
      </c>
      <c r="L55" s="151">
        <v>2.6136523315358753</v>
      </c>
      <c r="M55" s="151">
        <v>2.1773848360312793</v>
      </c>
      <c r="N55" s="151">
        <v>2.5366104423779046</v>
      </c>
      <c r="O55" s="151">
        <v>2.9339344509607663</v>
      </c>
      <c r="P55" s="151">
        <v>2.1568966314242073</v>
      </c>
      <c r="Q55" s="151">
        <v>2.7745623091184757</v>
      </c>
    </row>
    <row r="56" spans="1:17" x14ac:dyDescent="0.25">
      <c r="A56" s="150" t="s">
        <v>33</v>
      </c>
      <c r="B56" s="87">
        <v>5.3898026296483638E-2</v>
      </c>
      <c r="C56" s="87">
        <v>9.9157631492710844E-3</v>
      </c>
      <c r="D56" s="87">
        <v>1.1314049675091319E-2</v>
      </c>
      <c r="E56" s="87">
        <v>4.3390159223201802E-2</v>
      </c>
      <c r="F56" s="87">
        <v>5.2554784666318563E-2</v>
      </c>
      <c r="G56" s="87">
        <v>9.3021890545472094E-2</v>
      </c>
      <c r="H56" s="87">
        <v>5.3468899923966189E-2</v>
      </c>
      <c r="I56" s="87">
        <v>4.9075809676977507E-2</v>
      </c>
      <c r="J56" s="87">
        <v>5.360401723408368E-2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7">
        <v>0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125</v>
      </c>
      <c r="B59" s="87">
        <v>0.579662653546828</v>
      </c>
      <c r="C59" s="87">
        <v>0</v>
      </c>
      <c r="D59" s="87">
        <v>0</v>
      </c>
      <c r="E59" s="87">
        <v>0.21279782091338753</v>
      </c>
      <c r="F59" s="87">
        <v>0.18559447630337525</v>
      </c>
      <c r="G59" s="87">
        <v>0.23726070787526934</v>
      </c>
      <c r="H59" s="87">
        <v>0.2324307796007995</v>
      </c>
      <c r="I59" s="87">
        <v>0.21232684290116619</v>
      </c>
      <c r="J59" s="87">
        <v>0.16805257600121559</v>
      </c>
      <c r="K59" s="87">
        <v>0</v>
      </c>
      <c r="L59" s="87">
        <v>5.2754067905030573E-2</v>
      </c>
      <c r="M59" s="87">
        <v>0.10156047260072895</v>
      </c>
      <c r="N59" s="87">
        <v>9.9808960385025791E-2</v>
      </c>
      <c r="O59" s="87">
        <v>0</v>
      </c>
      <c r="P59" s="87">
        <v>0</v>
      </c>
      <c r="Q59" s="87">
        <v>5.7791317159925758E-3</v>
      </c>
    </row>
    <row r="60" spans="1:17" x14ac:dyDescent="0.25">
      <c r="A60" s="150" t="s">
        <v>29</v>
      </c>
      <c r="B60" s="87">
        <v>4.1368259217634457E-2</v>
      </c>
      <c r="C60" s="87">
        <v>1.007274611930657E-2</v>
      </c>
      <c r="D60" s="87">
        <v>1.3530931461284392E-2</v>
      </c>
      <c r="E60" s="87">
        <v>4.2260550775741472E-2</v>
      </c>
      <c r="F60" s="87">
        <v>3.2440644961859055E-2</v>
      </c>
      <c r="G60" s="87">
        <v>2.9386500734835733E-2</v>
      </c>
      <c r="H60" s="87">
        <v>2.2831037269346231E-2</v>
      </c>
      <c r="I60" s="87">
        <v>4.7651397141932367E-2</v>
      </c>
      <c r="J60" s="87">
        <v>2.6026435563269813E-2</v>
      </c>
      <c r="K60" s="87">
        <v>5.9805609711686761E-3</v>
      </c>
      <c r="L60" s="87">
        <v>2.0550588425718504E-2</v>
      </c>
      <c r="M60" s="87">
        <v>1.5593965946702539E-2</v>
      </c>
      <c r="N60" s="87">
        <v>0.10057695412718817</v>
      </c>
      <c r="O60" s="87">
        <v>0.13644356161751733</v>
      </c>
      <c r="P60" s="87">
        <v>6.6373561254718799E-2</v>
      </c>
      <c r="Q60" s="87">
        <v>0</v>
      </c>
    </row>
    <row r="61" spans="1:17" x14ac:dyDescent="0.25">
      <c r="A61" s="150" t="s">
        <v>28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2.0701896584955342E-2</v>
      </c>
      <c r="C62" s="87">
        <v>0</v>
      </c>
      <c r="D62" s="87">
        <v>0</v>
      </c>
      <c r="E62" s="87">
        <v>2.1689094105134542E-2</v>
      </c>
      <c r="F62" s="87">
        <v>2.4395135285872092E-2</v>
      </c>
      <c r="G62" s="87">
        <v>2.5151447561441758E-2</v>
      </c>
      <c r="H62" s="87">
        <v>2.5895654267559763E-2</v>
      </c>
      <c r="I62" s="87">
        <v>2.8745901103391688E-2</v>
      </c>
      <c r="J62" s="87">
        <v>2.6553721429598793E-2</v>
      </c>
      <c r="K62" s="87">
        <v>0</v>
      </c>
      <c r="L62" s="87">
        <v>1.7147720860650126E-2</v>
      </c>
      <c r="M62" s="87">
        <v>3.3951774243042958E-2</v>
      </c>
      <c r="N62" s="87">
        <v>3.1219323911842935E-2</v>
      </c>
      <c r="O62" s="87">
        <v>0</v>
      </c>
      <c r="P62" s="87">
        <v>0</v>
      </c>
      <c r="Q62" s="87">
        <v>1.1882513017432048E-3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8.1348295335220927E-4</v>
      </c>
      <c r="L63" s="87">
        <v>1.7431363813910938E-3</v>
      </c>
      <c r="M63" s="87">
        <v>1.7636510819457807E-3</v>
      </c>
      <c r="N63" s="87">
        <v>1.658735035664789E-3</v>
      </c>
      <c r="O63" s="87">
        <v>1.6645332398934247E-3</v>
      </c>
      <c r="P63" s="87">
        <v>1.4727406254108502E-3</v>
      </c>
      <c r="Q63" s="87">
        <v>2.0559468106043249E-3</v>
      </c>
    </row>
    <row r="64" spans="1:17" x14ac:dyDescent="0.25">
      <c r="A64" s="150" t="s">
        <v>86</v>
      </c>
      <c r="B64" s="87">
        <v>0.12369896444011308</v>
      </c>
      <c r="C64" s="87">
        <v>0.1302958682557043</v>
      </c>
      <c r="D64" s="87">
        <v>0.16931887880781535</v>
      </c>
      <c r="E64" s="87">
        <v>0.17906650001836757</v>
      </c>
      <c r="F64" s="87">
        <v>0.18169673468918451</v>
      </c>
      <c r="G64" s="87">
        <v>0.13132218086308148</v>
      </c>
      <c r="H64" s="87">
        <v>0.14561678015852778</v>
      </c>
      <c r="I64" s="87">
        <v>0.14217283468700506</v>
      </c>
      <c r="J64" s="87">
        <v>6.9627971874090963E-2</v>
      </c>
      <c r="K64" s="87">
        <v>0.10659642920399978</v>
      </c>
      <c r="L64" s="87">
        <v>0.11892973579555065</v>
      </c>
      <c r="M64" s="87">
        <v>9.6733537536278599E-2</v>
      </c>
      <c r="N64" s="87">
        <v>8.225459267572674E-2</v>
      </c>
      <c r="O64" s="87">
        <v>9.3598463959968833E-2</v>
      </c>
      <c r="P64" s="87">
        <v>7.5354801767463828E-2</v>
      </c>
      <c r="Q64" s="87">
        <v>7.9638298055833015E-2</v>
      </c>
    </row>
    <row r="65" spans="1:17" x14ac:dyDescent="0.25">
      <c r="A65" s="150" t="s">
        <v>22</v>
      </c>
      <c r="B65" s="87">
        <v>2.0598948168541695</v>
      </c>
      <c r="C65" s="87">
        <v>2.7467552497546865</v>
      </c>
      <c r="D65" s="87">
        <v>2.7835716904407093</v>
      </c>
      <c r="E65" s="87">
        <v>2.3303638881750453</v>
      </c>
      <c r="F65" s="87">
        <v>2.4416636685993947</v>
      </c>
      <c r="G65" s="87">
        <v>2.420907813099848</v>
      </c>
      <c r="H65" s="87">
        <v>2.2945351116507973</v>
      </c>
      <c r="I65" s="87">
        <v>2.3621178086269565</v>
      </c>
      <c r="J65" s="87">
        <v>2.5360190206862296</v>
      </c>
      <c r="K65" s="87">
        <v>3.4208827952689465</v>
      </c>
      <c r="L65" s="87">
        <v>2.4025270821675342</v>
      </c>
      <c r="M65" s="87">
        <v>1.9277814346225803</v>
      </c>
      <c r="N65" s="87">
        <v>2.2210918762424563</v>
      </c>
      <c r="O65" s="87">
        <v>2.7022278921433869</v>
      </c>
      <c r="P65" s="87">
        <v>2.0136955277766138</v>
      </c>
      <c r="Q65" s="87">
        <v>2.6859006812343025</v>
      </c>
    </row>
    <row r="66" spans="1:17" x14ac:dyDescent="0.25">
      <c r="A66" s="152" t="s">
        <v>325</v>
      </c>
      <c r="B66" s="151">
        <v>13.364095864331919</v>
      </c>
      <c r="C66" s="151">
        <v>13.036225378919122</v>
      </c>
      <c r="D66" s="151">
        <v>13.444998183995569</v>
      </c>
      <c r="E66" s="151">
        <v>12.993099673208178</v>
      </c>
      <c r="F66" s="151">
        <v>13.376926172262873</v>
      </c>
      <c r="G66" s="151">
        <v>13.478272787186878</v>
      </c>
      <c r="H66" s="151">
        <v>12.714887046000083</v>
      </c>
      <c r="I66" s="151">
        <v>13.020808605479312</v>
      </c>
      <c r="J66" s="151">
        <v>13.062255732938032</v>
      </c>
      <c r="K66" s="151">
        <v>13.184678075179068</v>
      </c>
      <c r="L66" s="151">
        <v>11.798242269726483</v>
      </c>
      <c r="M66" s="151">
        <v>9.8617352544748993</v>
      </c>
      <c r="N66" s="151">
        <v>11.530288704838318</v>
      </c>
      <c r="O66" s="151">
        <v>11.069060179028343</v>
      </c>
      <c r="P66" s="151">
        <v>9.735867846402563</v>
      </c>
      <c r="Q66" s="151">
        <v>10.345884417350165</v>
      </c>
    </row>
    <row r="67" spans="1:17" x14ac:dyDescent="0.25">
      <c r="A67" s="156" t="s">
        <v>333</v>
      </c>
      <c r="B67" s="204">
        <v>1.1790676089062608</v>
      </c>
      <c r="C67" s="204">
        <v>1.9676207536044199</v>
      </c>
      <c r="D67" s="204">
        <v>2.2869499097257036</v>
      </c>
      <c r="E67" s="204">
        <v>1.8058890694435028</v>
      </c>
      <c r="F67" s="204">
        <v>2.1172495358601888</v>
      </c>
      <c r="G67" s="204">
        <v>2.6363062067831997</v>
      </c>
      <c r="H67" s="204">
        <v>2.0359677623060248</v>
      </c>
      <c r="I67" s="204">
        <v>2.8882643828034329</v>
      </c>
      <c r="J67" s="204">
        <v>2.9025883638665526</v>
      </c>
      <c r="K67" s="204">
        <v>2.9235325566418338</v>
      </c>
      <c r="L67" s="204">
        <v>3.6732461459160022</v>
      </c>
      <c r="M67" s="204">
        <v>2.640049795433312</v>
      </c>
      <c r="N67" s="204">
        <v>2.4722750187707341</v>
      </c>
      <c r="O67" s="204">
        <v>2.1295289055392232</v>
      </c>
      <c r="P67" s="204">
        <v>2.1220286766841694</v>
      </c>
      <c r="Q67" s="204">
        <v>11.3571729291849</v>
      </c>
    </row>
    <row r="68" spans="1:17" x14ac:dyDescent="0.25">
      <c r="A68" s="72" t="s">
        <v>319</v>
      </c>
      <c r="B68" s="306">
        <v>185.45213618126112</v>
      </c>
      <c r="C68" s="306">
        <v>218.58511492853913</v>
      </c>
      <c r="D68" s="306">
        <v>227.35235199233776</v>
      </c>
      <c r="E68" s="306">
        <v>186.53817293344017</v>
      </c>
      <c r="F68" s="306">
        <v>189.37631231546206</v>
      </c>
      <c r="G68" s="306">
        <v>194.59613377324959</v>
      </c>
      <c r="H68" s="306">
        <v>177.03074033301462</v>
      </c>
      <c r="I68" s="306">
        <v>185.14315618317644</v>
      </c>
      <c r="J68" s="306">
        <v>210.10081127666675</v>
      </c>
      <c r="K68" s="306">
        <v>217.86423616661239</v>
      </c>
      <c r="L68" s="306">
        <v>169.92574888964927</v>
      </c>
      <c r="M68" s="306">
        <v>153.16225060356416</v>
      </c>
      <c r="N68" s="306">
        <v>173.11263593865155</v>
      </c>
      <c r="O68" s="306">
        <v>166.93515837058442</v>
      </c>
      <c r="P68" s="306">
        <v>140.22939337140261</v>
      </c>
      <c r="Q68" s="306">
        <v>165.29537520858608</v>
      </c>
    </row>
    <row r="70" spans="1:17" ht="12.75" x14ac:dyDescent="0.25">
      <c r="A70" s="98" t="s">
        <v>90</v>
      </c>
      <c r="B70" s="197"/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</row>
    <row r="72" spans="1:17" x14ac:dyDescent="0.25">
      <c r="A72" s="78" t="s">
        <v>3</v>
      </c>
      <c r="B72" s="77">
        <f t="shared" ref="B72:Q72" si="0">SUM(B$73:B$77,B$78,B$80:B$81,B$83:B$85,B$87:B$89,B$90:B$91)</f>
        <v>0.99999999999999989</v>
      </c>
      <c r="C72" s="77">
        <f t="shared" si="0"/>
        <v>0.99999999999999978</v>
      </c>
      <c r="D72" s="77">
        <f t="shared" si="0"/>
        <v>1</v>
      </c>
      <c r="E72" s="77">
        <f t="shared" si="0"/>
        <v>0.99999999999999978</v>
      </c>
      <c r="F72" s="77">
        <f t="shared" si="0"/>
        <v>1</v>
      </c>
      <c r="G72" s="77">
        <f t="shared" si="0"/>
        <v>1</v>
      </c>
      <c r="H72" s="77">
        <f t="shared" si="0"/>
        <v>1</v>
      </c>
      <c r="I72" s="77">
        <f t="shared" si="0"/>
        <v>0.99999999999999978</v>
      </c>
      <c r="J72" s="77">
        <f t="shared" si="0"/>
        <v>1</v>
      </c>
      <c r="K72" s="77">
        <f t="shared" si="0"/>
        <v>1</v>
      </c>
      <c r="L72" s="77">
        <f t="shared" si="0"/>
        <v>1.0000000000000004</v>
      </c>
      <c r="M72" s="77">
        <f t="shared" si="0"/>
        <v>1.0000000000000004</v>
      </c>
      <c r="N72" s="77">
        <f t="shared" si="0"/>
        <v>0.99999999999999978</v>
      </c>
      <c r="O72" s="77">
        <f t="shared" si="0"/>
        <v>1</v>
      </c>
      <c r="P72" s="77">
        <f t="shared" si="0"/>
        <v>1</v>
      </c>
      <c r="Q72" s="77">
        <f t="shared" si="0"/>
        <v>0.99999999999999978</v>
      </c>
    </row>
    <row r="73" spans="1:17" x14ac:dyDescent="0.25">
      <c r="A73" s="132" t="s">
        <v>83</v>
      </c>
      <c r="B73" s="203">
        <f t="shared" ref="B73:Q73" si="1">IF(B$6=0,0,B$6/B$5)</f>
        <v>1.1238079486098101E-2</v>
      </c>
      <c r="C73" s="203">
        <f t="shared" si="1"/>
        <v>1.1073305220059287E-2</v>
      </c>
      <c r="D73" s="203">
        <f t="shared" si="1"/>
        <v>1.1206119574590341E-2</v>
      </c>
      <c r="E73" s="203">
        <f t="shared" si="1"/>
        <v>1.1641580584869011E-2</v>
      </c>
      <c r="F73" s="203">
        <f t="shared" si="1"/>
        <v>1.156385881066019E-2</v>
      </c>
      <c r="G73" s="203">
        <f t="shared" si="1"/>
        <v>1.1537423234458286E-2</v>
      </c>
      <c r="H73" s="203">
        <f t="shared" si="1"/>
        <v>1.184383129999543E-2</v>
      </c>
      <c r="I73" s="203">
        <f t="shared" si="1"/>
        <v>1.1880018223372981E-2</v>
      </c>
      <c r="J73" s="203">
        <f t="shared" si="1"/>
        <v>1.188435997165762E-2</v>
      </c>
      <c r="K73" s="203">
        <f t="shared" si="1"/>
        <v>1.1568126687970276E-2</v>
      </c>
      <c r="L73" s="203">
        <f t="shared" si="1"/>
        <v>1.256564411560962E-2</v>
      </c>
      <c r="M73" s="203">
        <f t="shared" si="1"/>
        <v>1.3195545301592081E-2</v>
      </c>
      <c r="N73" s="203">
        <f t="shared" si="1"/>
        <v>1.2735826552114828E-2</v>
      </c>
      <c r="O73" s="203">
        <f t="shared" si="1"/>
        <v>1.2600427861000248E-2</v>
      </c>
      <c r="P73" s="203">
        <f t="shared" si="1"/>
        <v>1.3156359919283114E-2</v>
      </c>
      <c r="Q73" s="203">
        <f t="shared" si="1"/>
        <v>1.3003757572556512E-2</v>
      </c>
    </row>
    <row r="74" spans="1:17" x14ac:dyDescent="0.25">
      <c r="A74" s="76" t="s">
        <v>82</v>
      </c>
      <c r="B74" s="202">
        <f t="shared" ref="B74:Q74" si="2">IF(B$7=0,0,B$7/B$5)</f>
        <v>1.5276237879627834E-3</v>
      </c>
      <c r="C74" s="202">
        <f t="shared" si="2"/>
        <v>1.5049671094363145E-3</v>
      </c>
      <c r="D74" s="202">
        <f t="shared" si="2"/>
        <v>1.5123458914039676E-3</v>
      </c>
      <c r="E74" s="202">
        <f t="shared" si="2"/>
        <v>1.5485558985651436E-3</v>
      </c>
      <c r="F74" s="202">
        <f t="shared" si="2"/>
        <v>1.5464818759247003E-3</v>
      </c>
      <c r="G74" s="202">
        <f t="shared" si="2"/>
        <v>1.5468003697538793E-3</v>
      </c>
      <c r="H74" s="202">
        <f t="shared" si="2"/>
        <v>1.565876996476392E-3</v>
      </c>
      <c r="I74" s="202">
        <f t="shared" si="2"/>
        <v>1.5642052892012031E-3</v>
      </c>
      <c r="J74" s="202">
        <f t="shared" si="2"/>
        <v>1.5397260662875091E-3</v>
      </c>
      <c r="K74" s="202">
        <f t="shared" si="2"/>
        <v>1.5713982419402379E-3</v>
      </c>
      <c r="L74" s="202">
        <f t="shared" si="2"/>
        <v>1.6003175676950728E-3</v>
      </c>
      <c r="M74" s="202">
        <f t="shared" si="2"/>
        <v>1.5907692275193188E-3</v>
      </c>
      <c r="N74" s="202">
        <f t="shared" si="2"/>
        <v>1.5807026504878231E-3</v>
      </c>
      <c r="O74" s="202">
        <f t="shared" si="2"/>
        <v>1.564942242321296E-3</v>
      </c>
      <c r="P74" s="202">
        <f t="shared" si="2"/>
        <v>1.5754085489100259E-3</v>
      </c>
      <c r="Q74" s="202">
        <f t="shared" si="2"/>
        <v>1.5542997484603873E-3</v>
      </c>
    </row>
    <row r="75" spans="1:17" x14ac:dyDescent="0.25">
      <c r="A75" s="76" t="s">
        <v>81</v>
      </c>
      <c r="B75" s="202">
        <f t="shared" ref="B75:Q75" si="3">IF(B$8=0,0,B$8/B$5)</f>
        <v>4.1103552671376553E-2</v>
      </c>
      <c r="C75" s="202">
        <f t="shared" si="3"/>
        <v>4.0253985283374434E-2</v>
      </c>
      <c r="D75" s="202">
        <f t="shared" si="3"/>
        <v>4.1193975910259854E-2</v>
      </c>
      <c r="E75" s="202">
        <f t="shared" si="3"/>
        <v>4.3975194828743958E-2</v>
      </c>
      <c r="F75" s="202">
        <f t="shared" si="3"/>
        <v>4.328039052530068E-2</v>
      </c>
      <c r="G75" s="202">
        <f t="shared" si="3"/>
        <v>4.3007267363136717E-2</v>
      </c>
      <c r="H75" s="202">
        <f t="shared" si="3"/>
        <v>4.5021908865615703E-2</v>
      </c>
      <c r="I75" s="202">
        <f t="shared" si="3"/>
        <v>4.5477070201740417E-2</v>
      </c>
      <c r="J75" s="202">
        <f t="shared" si="3"/>
        <v>4.6697305577553548E-2</v>
      </c>
      <c r="K75" s="202">
        <f t="shared" si="3"/>
        <v>4.1524876653271807E-2</v>
      </c>
      <c r="L75" s="202">
        <f t="shared" si="3"/>
        <v>5.0074766693346158E-2</v>
      </c>
      <c r="M75" s="202">
        <f t="shared" si="3"/>
        <v>5.7033184194568105E-2</v>
      </c>
      <c r="N75" s="202">
        <f t="shared" si="3"/>
        <v>5.300976800057472E-2</v>
      </c>
      <c r="O75" s="202">
        <f t="shared" si="3"/>
        <v>5.2278551386849823E-2</v>
      </c>
      <c r="P75" s="202">
        <f t="shared" si="3"/>
        <v>5.7447867006836607E-2</v>
      </c>
      <c r="Q75" s="202">
        <f t="shared" si="3"/>
        <v>5.6809097166979294E-2</v>
      </c>
    </row>
    <row r="76" spans="1:17" x14ac:dyDescent="0.25">
      <c r="A76" s="76" t="s">
        <v>80</v>
      </c>
      <c r="B76" s="202">
        <f t="shared" ref="B76:Q76" si="4">IF(B$9=0,0,B$9/B$5)</f>
        <v>1.7141987079712914E-2</v>
      </c>
      <c r="C76" s="202">
        <f t="shared" si="4"/>
        <v>1.7035926821365188E-2</v>
      </c>
      <c r="D76" s="202">
        <f t="shared" si="4"/>
        <v>1.7582298638654362E-2</v>
      </c>
      <c r="E76" s="202">
        <f t="shared" si="4"/>
        <v>1.8874872965263662E-2</v>
      </c>
      <c r="F76" s="202">
        <f t="shared" si="4"/>
        <v>1.8509028954985018E-2</v>
      </c>
      <c r="G76" s="202">
        <f t="shared" si="4"/>
        <v>1.8348024233046045E-2</v>
      </c>
      <c r="H76" s="202">
        <f t="shared" si="4"/>
        <v>1.957775167882185E-2</v>
      </c>
      <c r="I76" s="202">
        <f t="shared" si="4"/>
        <v>1.9822695858675441E-2</v>
      </c>
      <c r="J76" s="202">
        <f t="shared" si="4"/>
        <v>2.0563559770835255E-2</v>
      </c>
      <c r="K76" s="202">
        <f t="shared" si="4"/>
        <v>1.8122453982002431E-2</v>
      </c>
      <c r="L76" s="202">
        <f t="shared" si="4"/>
        <v>2.288699215970947E-2</v>
      </c>
      <c r="M76" s="202">
        <f t="shared" si="4"/>
        <v>2.6591516456313625E-2</v>
      </c>
      <c r="N76" s="202">
        <f t="shared" si="4"/>
        <v>2.4261124107459398E-2</v>
      </c>
      <c r="O76" s="202">
        <f t="shared" si="4"/>
        <v>2.4034985244352998E-2</v>
      </c>
      <c r="P76" s="202">
        <f t="shared" si="4"/>
        <v>2.6785290394181344E-2</v>
      </c>
      <c r="Q76" s="202">
        <f t="shared" si="4"/>
        <v>2.6615342137411978E-2</v>
      </c>
    </row>
    <row r="77" spans="1:17" x14ac:dyDescent="0.25">
      <c r="A77" s="129" t="s">
        <v>79</v>
      </c>
      <c r="B77" s="201">
        <f t="shared" ref="B77:Q77" si="5">IF(B$10=0,0,B$10/B$5)</f>
        <v>1.6921937908965779E-2</v>
      </c>
      <c r="C77" s="201">
        <f t="shared" si="5"/>
        <v>1.7147660849346248E-2</v>
      </c>
      <c r="D77" s="201">
        <f t="shared" si="5"/>
        <v>1.7382416208677965E-2</v>
      </c>
      <c r="E77" s="201">
        <f t="shared" si="5"/>
        <v>1.7725115266980836E-2</v>
      </c>
      <c r="F77" s="201">
        <f t="shared" si="5"/>
        <v>1.7693406636862696E-2</v>
      </c>
      <c r="G77" s="201">
        <f t="shared" si="5"/>
        <v>1.7643015667032136E-2</v>
      </c>
      <c r="H77" s="201">
        <f t="shared" si="5"/>
        <v>1.8267778435716073E-2</v>
      </c>
      <c r="I77" s="201">
        <f t="shared" si="5"/>
        <v>1.8271997898386121E-2</v>
      </c>
      <c r="J77" s="201">
        <f t="shared" si="5"/>
        <v>1.8122612982033617E-2</v>
      </c>
      <c r="K77" s="201">
        <f t="shared" si="5"/>
        <v>1.9095335233104749E-2</v>
      </c>
      <c r="L77" s="201">
        <f t="shared" si="5"/>
        <v>1.9869271581362678E-2</v>
      </c>
      <c r="M77" s="201">
        <f t="shared" si="5"/>
        <v>2.009618147807804E-2</v>
      </c>
      <c r="N77" s="201">
        <f t="shared" si="5"/>
        <v>1.9583298813730145E-2</v>
      </c>
      <c r="O77" s="201">
        <f t="shared" si="5"/>
        <v>2.010971924765698E-2</v>
      </c>
      <c r="P77" s="201">
        <f t="shared" si="5"/>
        <v>2.0110086648197287E-2</v>
      </c>
      <c r="Q77" s="201">
        <f t="shared" si="5"/>
        <v>1.9256644491258728E-2</v>
      </c>
    </row>
    <row r="78" spans="1:17" x14ac:dyDescent="0.25">
      <c r="A78" s="127" t="s">
        <v>324</v>
      </c>
      <c r="B78" s="200">
        <f t="shared" ref="B78:Q78" si="6">IF(B$15=0,0,B$15/B$5)</f>
        <v>0.29744106531133624</v>
      </c>
      <c r="C78" s="200">
        <f t="shared" si="6"/>
        <v>0.24172507489357817</v>
      </c>
      <c r="D78" s="200">
        <f t="shared" si="6"/>
        <v>0.24002967267736622</v>
      </c>
      <c r="E78" s="200">
        <f t="shared" si="6"/>
        <v>0.28548102389710922</v>
      </c>
      <c r="F78" s="200">
        <f t="shared" si="6"/>
        <v>0.29235639290071513</v>
      </c>
      <c r="G78" s="200">
        <f t="shared" si="6"/>
        <v>0.27927063798318064</v>
      </c>
      <c r="H78" s="200">
        <f t="shared" si="6"/>
        <v>0.30349162404560925</v>
      </c>
      <c r="I78" s="200">
        <f t="shared" si="6"/>
        <v>0.29388406238725762</v>
      </c>
      <c r="J78" s="200">
        <f t="shared" si="6"/>
        <v>0.26070134476496154</v>
      </c>
      <c r="K78" s="200">
        <f t="shared" si="6"/>
        <v>0.2403724481068219</v>
      </c>
      <c r="L78" s="200">
        <f t="shared" si="6"/>
        <v>0.32926792083072359</v>
      </c>
      <c r="M78" s="200">
        <f t="shared" si="6"/>
        <v>0.31988785889100607</v>
      </c>
      <c r="N78" s="200">
        <f t="shared" si="6"/>
        <v>0.31497774327144412</v>
      </c>
      <c r="O78" s="200">
        <f t="shared" si="6"/>
        <v>0.34599712943028371</v>
      </c>
      <c r="P78" s="200">
        <f t="shared" si="6"/>
        <v>0.3591595720318953</v>
      </c>
      <c r="Q78" s="200">
        <f t="shared" si="6"/>
        <v>0.33994580660349516</v>
      </c>
    </row>
    <row r="79" spans="1:17" x14ac:dyDescent="0.25">
      <c r="A79" s="127" t="s">
        <v>323</v>
      </c>
      <c r="B79" s="200">
        <f t="shared" ref="B79:Q79" si="7">IF(B$26=0,0,B$26/B$5)</f>
        <v>8.1152943722872142E-2</v>
      </c>
      <c r="C79" s="200">
        <f t="shared" si="7"/>
        <v>6.6007453312674019E-2</v>
      </c>
      <c r="D79" s="200">
        <f t="shared" si="7"/>
        <v>6.7244444273114656E-2</v>
      </c>
      <c r="E79" s="200">
        <f t="shared" si="7"/>
        <v>9.0623677270886382E-2</v>
      </c>
      <c r="F79" s="200">
        <f t="shared" si="7"/>
        <v>8.7736702023277047E-2</v>
      </c>
      <c r="G79" s="200">
        <f t="shared" si="7"/>
        <v>8.8639409868912541E-2</v>
      </c>
      <c r="H79" s="200">
        <f t="shared" si="7"/>
        <v>9.1842113932595837E-2</v>
      </c>
      <c r="I79" s="200">
        <f t="shared" si="7"/>
        <v>9.2695000942165956E-2</v>
      </c>
      <c r="J79" s="200">
        <f t="shared" si="7"/>
        <v>8.801722098352717E-2</v>
      </c>
      <c r="K79" s="200">
        <f t="shared" si="7"/>
        <v>7.935076120242554E-2</v>
      </c>
      <c r="L79" s="200">
        <f t="shared" si="7"/>
        <v>8.9672634106660001E-2</v>
      </c>
      <c r="M79" s="200">
        <f t="shared" si="7"/>
        <v>0.1016772415190028</v>
      </c>
      <c r="N79" s="200">
        <f t="shared" si="7"/>
        <v>9.7144696559692295E-2</v>
      </c>
      <c r="O79" s="200">
        <f t="shared" si="7"/>
        <v>7.694594467748854E-2</v>
      </c>
      <c r="P79" s="200">
        <f t="shared" si="7"/>
        <v>9.7407917610445399E-2</v>
      </c>
      <c r="Q79" s="200">
        <f t="shared" si="7"/>
        <v>7.2078687762337543E-2</v>
      </c>
    </row>
    <row r="80" spans="1:17" x14ac:dyDescent="0.25">
      <c r="A80" s="142" t="s">
        <v>332</v>
      </c>
      <c r="B80" s="199">
        <f t="shared" ref="B80:Q80" si="8">IF(B$27=0,0,B$27/B$5)</f>
        <v>6.3031555758066085E-2</v>
      </c>
      <c r="C80" s="199">
        <f t="shared" si="8"/>
        <v>4.8656133742218166E-2</v>
      </c>
      <c r="D80" s="199">
        <f t="shared" si="8"/>
        <v>5.0075008437509567E-2</v>
      </c>
      <c r="E80" s="199">
        <f t="shared" si="8"/>
        <v>7.3200762789501939E-2</v>
      </c>
      <c r="F80" s="199">
        <f t="shared" si="8"/>
        <v>7.0218585629098509E-2</v>
      </c>
      <c r="G80" s="199">
        <f t="shared" si="8"/>
        <v>7.1037937465656911E-2</v>
      </c>
      <c r="H80" s="199">
        <f t="shared" si="8"/>
        <v>7.4711804804592996E-2</v>
      </c>
      <c r="I80" s="199">
        <f t="shared" si="8"/>
        <v>7.5669559215867335E-2</v>
      </c>
      <c r="J80" s="199">
        <f t="shared" si="8"/>
        <v>7.1650751901305099E-2</v>
      </c>
      <c r="K80" s="199">
        <f t="shared" si="8"/>
        <v>6.2334195396186967E-2</v>
      </c>
      <c r="L80" s="199">
        <f t="shared" si="8"/>
        <v>7.4309961217072687E-2</v>
      </c>
      <c r="M80" s="199">
        <f t="shared" si="8"/>
        <v>8.7669107451278802E-2</v>
      </c>
      <c r="N80" s="199">
        <f t="shared" si="8"/>
        <v>8.2146535219416006E-2</v>
      </c>
      <c r="O80" s="199">
        <f t="shared" si="8"/>
        <v>6.2304855499261486E-2</v>
      </c>
      <c r="P80" s="199">
        <f t="shared" si="8"/>
        <v>8.358380156500915E-2</v>
      </c>
      <c r="Q80" s="199">
        <f t="shared" si="8"/>
        <v>5.8698672300627697E-2</v>
      </c>
    </row>
    <row r="81" spans="1:17" x14ac:dyDescent="0.25">
      <c r="A81" s="142" t="s">
        <v>331</v>
      </c>
      <c r="B81" s="199">
        <f t="shared" ref="B81:Q81" si="9">IF(B$33=0,0,B$33/B$5)</f>
        <v>1.8121387964806061E-2</v>
      </c>
      <c r="C81" s="199">
        <f t="shared" si="9"/>
        <v>1.7351319570455853E-2</v>
      </c>
      <c r="D81" s="199">
        <f t="shared" si="9"/>
        <v>1.7169435835605089E-2</v>
      </c>
      <c r="E81" s="199">
        <f t="shared" si="9"/>
        <v>1.7422914481384444E-2</v>
      </c>
      <c r="F81" s="199">
        <f t="shared" si="9"/>
        <v>1.7518116394178544E-2</v>
      </c>
      <c r="G81" s="199">
        <f t="shared" si="9"/>
        <v>1.7601472403255627E-2</v>
      </c>
      <c r="H81" s="199">
        <f t="shared" si="9"/>
        <v>1.713030912800283E-2</v>
      </c>
      <c r="I81" s="199">
        <f t="shared" si="9"/>
        <v>1.7025441726298635E-2</v>
      </c>
      <c r="J81" s="199">
        <f t="shared" si="9"/>
        <v>1.6366469082222071E-2</v>
      </c>
      <c r="K81" s="199">
        <f t="shared" si="9"/>
        <v>1.701656580623858E-2</v>
      </c>
      <c r="L81" s="199">
        <f t="shared" si="9"/>
        <v>1.5362672889587318E-2</v>
      </c>
      <c r="M81" s="199">
        <f t="shared" si="9"/>
        <v>1.4008134067724007E-2</v>
      </c>
      <c r="N81" s="199">
        <f t="shared" si="9"/>
        <v>1.4998161340276289E-2</v>
      </c>
      <c r="O81" s="199">
        <f t="shared" si="9"/>
        <v>1.4641089178227049E-2</v>
      </c>
      <c r="P81" s="199">
        <f t="shared" si="9"/>
        <v>1.3824116045436236E-2</v>
      </c>
      <c r="Q81" s="199">
        <f t="shared" si="9"/>
        <v>1.3380015461709848E-2</v>
      </c>
    </row>
    <row r="82" spans="1:17" x14ac:dyDescent="0.25">
      <c r="A82" s="127" t="s">
        <v>322</v>
      </c>
      <c r="B82" s="200">
        <f t="shared" ref="B82:Q82" si="10">IF(B$34=0,0,B$34/B$5)</f>
        <v>2.9649653859896007E-2</v>
      </c>
      <c r="C82" s="200">
        <f t="shared" si="10"/>
        <v>2.9051121909807198E-2</v>
      </c>
      <c r="D82" s="200">
        <f t="shared" si="10"/>
        <v>2.864998611970174E-2</v>
      </c>
      <c r="E82" s="200">
        <f t="shared" si="10"/>
        <v>2.8772085563199969E-2</v>
      </c>
      <c r="F82" s="200">
        <f t="shared" si="10"/>
        <v>2.8977320030832351E-2</v>
      </c>
      <c r="G82" s="200">
        <f t="shared" si="10"/>
        <v>2.9082496397629228E-2</v>
      </c>
      <c r="H82" s="200">
        <f t="shared" si="10"/>
        <v>2.8338902170184414E-2</v>
      </c>
      <c r="I82" s="200">
        <f t="shared" si="10"/>
        <v>2.817462503285844E-2</v>
      </c>
      <c r="J82" s="200">
        <f t="shared" si="10"/>
        <v>2.7310460584832812E-2</v>
      </c>
      <c r="K82" s="200">
        <f t="shared" si="10"/>
        <v>2.8661242141836105E-2</v>
      </c>
      <c r="L82" s="200">
        <f t="shared" si="10"/>
        <v>2.5761244623342613E-2</v>
      </c>
      <c r="M82" s="200">
        <f t="shared" si="10"/>
        <v>2.3426941156110517E-2</v>
      </c>
      <c r="N82" s="200">
        <f t="shared" si="10"/>
        <v>2.5002941062505269E-2</v>
      </c>
      <c r="O82" s="200">
        <f t="shared" si="10"/>
        <v>2.431057189131176E-2</v>
      </c>
      <c r="P82" s="200">
        <f t="shared" si="10"/>
        <v>2.3291223717013938E-2</v>
      </c>
      <c r="Q82" s="200">
        <f t="shared" si="10"/>
        <v>2.2583367822638208E-2</v>
      </c>
    </row>
    <row r="83" spans="1:17" x14ac:dyDescent="0.25">
      <c r="A83" s="142" t="s">
        <v>330</v>
      </c>
      <c r="B83" s="199">
        <f t="shared" ref="B83:Q83" si="11">IF(B$35=0,0,B$35/B$5)</f>
        <v>3.3245553484172945E-3</v>
      </c>
      <c r="C83" s="199">
        <f t="shared" si="11"/>
        <v>3.1186865625350418E-3</v>
      </c>
      <c r="D83" s="199">
        <f t="shared" si="11"/>
        <v>3.0692824270079095E-3</v>
      </c>
      <c r="E83" s="199">
        <f t="shared" si="11"/>
        <v>3.2113348764213874E-3</v>
      </c>
      <c r="F83" s="199">
        <f t="shared" si="11"/>
        <v>3.234989327833972E-3</v>
      </c>
      <c r="G83" s="199">
        <f t="shared" si="11"/>
        <v>3.2450975225489552E-3</v>
      </c>
      <c r="H83" s="199">
        <f t="shared" si="11"/>
        <v>3.1592554823334767E-3</v>
      </c>
      <c r="I83" s="199">
        <f t="shared" si="11"/>
        <v>3.1446799086840664E-3</v>
      </c>
      <c r="J83" s="199">
        <f t="shared" si="11"/>
        <v>3.0271896278321287E-3</v>
      </c>
      <c r="K83" s="199">
        <f t="shared" si="11"/>
        <v>3.1081567107784842E-3</v>
      </c>
      <c r="L83" s="199">
        <f t="shared" si="11"/>
        <v>2.8673532349839399E-3</v>
      </c>
      <c r="M83" s="199">
        <f t="shared" si="11"/>
        <v>2.615348939478348E-3</v>
      </c>
      <c r="N83" s="199">
        <f t="shared" si="11"/>
        <v>2.7940942343725851E-3</v>
      </c>
      <c r="O83" s="199">
        <f t="shared" si="11"/>
        <v>2.5505055745739932E-3</v>
      </c>
      <c r="P83" s="199">
        <f t="shared" si="11"/>
        <v>2.6890830290496703E-3</v>
      </c>
      <c r="Q83" s="199">
        <f t="shared" si="11"/>
        <v>2.4828108786612603E-3</v>
      </c>
    </row>
    <row r="84" spans="1:17" x14ac:dyDescent="0.25">
      <c r="A84" s="142" t="s">
        <v>329</v>
      </c>
      <c r="B84" s="199">
        <f t="shared" ref="B84:Q84" si="12">IF(B$41=0,0,B$41/B$5)</f>
        <v>2.4075979892516437E-2</v>
      </c>
      <c r="C84" s="199">
        <f t="shared" si="12"/>
        <v>2.3778893025609572E-2</v>
      </c>
      <c r="D84" s="199">
        <f t="shared" si="12"/>
        <v>2.3449735695654384E-2</v>
      </c>
      <c r="E84" s="199">
        <f t="shared" si="12"/>
        <v>2.33983224316817E-2</v>
      </c>
      <c r="F84" s="199">
        <f t="shared" si="12"/>
        <v>2.3568086554160803E-2</v>
      </c>
      <c r="G84" s="199">
        <f t="shared" si="12"/>
        <v>2.3652809075435936E-2</v>
      </c>
      <c r="H84" s="199">
        <f t="shared" si="12"/>
        <v>2.3053534864452156E-2</v>
      </c>
      <c r="I84" s="199">
        <f t="shared" si="12"/>
        <v>2.2916848817365883E-2</v>
      </c>
      <c r="J84" s="199">
        <f t="shared" si="12"/>
        <v>2.2251962405415899E-2</v>
      </c>
      <c r="K84" s="199">
        <f t="shared" si="12"/>
        <v>2.344109075052115E-2</v>
      </c>
      <c r="L84" s="199">
        <f t="shared" si="12"/>
        <v>2.0987168034711429E-2</v>
      </c>
      <c r="M84" s="199">
        <f t="shared" si="12"/>
        <v>1.9072986144634468E-2</v>
      </c>
      <c r="N84" s="199">
        <f t="shared" si="12"/>
        <v>2.0347364474455995E-2</v>
      </c>
      <c r="O84" s="199">
        <f t="shared" si="12"/>
        <v>1.9942901630644692E-2</v>
      </c>
      <c r="P84" s="199">
        <f t="shared" si="12"/>
        <v>1.8886373835619936E-2</v>
      </c>
      <c r="Q84" s="199">
        <f t="shared" si="12"/>
        <v>1.8439909207976841E-2</v>
      </c>
    </row>
    <row r="85" spans="1:17" x14ac:dyDescent="0.25">
      <c r="A85" s="142" t="s">
        <v>328</v>
      </c>
      <c r="B85" s="199">
        <f t="shared" ref="B85:Q85" si="13">IF(B$52=0,0,B$52/B$5)</f>
        <v>2.2491186189622773E-3</v>
      </c>
      <c r="C85" s="199">
        <f t="shared" si="13"/>
        <v>2.153542321662582E-3</v>
      </c>
      <c r="D85" s="199">
        <f t="shared" si="13"/>
        <v>2.1309679970394494E-3</v>
      </c>
      <c r="E85" s="199">
        <f t="shared" si="13"/>
        <v>2.1624282550968842E-3</v>
      </c>
      <c r="F85" s="199">
        <f t="shared" si="13"/>
        <v>2.1742441488375782E-3</v>
      </c>
      <c r="G85" s="199">
        <f t="shared" si="13"/>
        <v>2.1845897996443349E-3</v>
      </c>
      <c r="H85" s="199">
        <f t="shared" si="13"/>
        <v>2.1261118233987858E-3</v>
      </c>
      <c r="I85" s="199">
        <f t="shared" si="13"/>
        <v>2.113096306808491E-3</v>
      </c>
      <c r="J85" s="199">
        <f t="shared" si="13"/>
        <v>2.031308551584783E-3</v>
      </c>
      <c r="K85" s="199">
        <f t="shared" si="13"/>
        <v>2.1119946805364716E-3</v>
      </c>
      <c r="L85" s="199">
        <f t="shared" si="13"/>
        <v>1.9067233536472455E-3</v>
      </c>
      <c r="M85" s="199">
        <f t="shared" si="13"/>
        <v>1.7386060719976996E-3</v>
      </c>
      <c r="N85" s="199">
        <f t="shared" si="13"/>
        <v>1.8614823536766897E-3</v>
      </c>
      <c r="O85" s="199">
        <f t="shared" si="13"/>
        <v>1.8171646860930717E-3</v>
      </c>
      <c r="P85" s="199">
        <f t="shared" si="13"/>
        <v>1.7157668523443349E-3</v>
      </c>
      <c r="Q85" s="199">
        <f t="shared" si="13"/>
        <v>1.6606477360001069E-3</v>
      </c>
    </row>
    <row r="86" spans="1:17" x14ac:dyDescent="0.25">
      <c r="A86" s="127" t="s">
        <v>321</v>
      </c>
      <c r="B86" s="200">
        <f t="shared" ref="B86:Q86" si="14">IF(B$53=0,0,B$53/B$5)</f>
        <v>4.1719894684655416E-2</v>
      </c>
      <c r="C86" s="200">
        <f t="shared" si="14"/>
        <v>4.0161986752066899E-2</v>
      </c>
      <c r="D86" s="200">
        <f t="shared" si="14"/>
        <v>3.9717334169754211E-2</v>
      </c>
      <c r="E86" s="200">
        <f t="shared" si="14"/>
        <v>4.0185961111699961E-2</v>
      </c>
      <c r="F86" s="200">
        <f t="shared" si="14"/>
        <v>4.0417954598474998E-2</v>
      </c>
      <c r="G86" s="200">
        <f t="shared" si="14"/>
        <v>4.060215484786428E-2</v>
      </c>
      <c r="H86" s="200">
        <f t="shared" si="14"/>
        <v>3.952533025453335E-2</v>
      </c>
      <c r="I86" s="200">
        <f t="shared" si="14"/>
        <v>3.9284681473753406E-2</v>
      </c>
      <c r="J86" s="200">
        <f t="shared" si="14"/>
        <v>3.7829930339141442E-2</v>
      </c>
      <c r="K86" s="200">
        <f t="shared" si="14"/>
        <v>3.9401642071332579E-2</v>
      </c>
      <c r="L86" s="200">
        <f t="shared" si="14"/>
        <v>3.553932953298225E-2</v>
      </c>
      <c r="M86" s="200">
        <f t="shared" si="14"/>
        <v>3.2386929299538937E-2</v>
      </c>
      <c r="N86" s="200">
        <f t="shared" si="14"/>
        <v>3.4654085274806089E-2</v>
      </c>
      <c r="O86" s="200">
        <f t="shared" si="14"/>
        <v>3.3821001208885614E-2</v>
      </c>
      <c r="P86" s="200">
        <f t="shared" si="14"/>
        <v>3.1980411052452404E-2</v>
      </c>
      <c r="Q86" s="200">
        <f t="shared" si="14"/>
        <v>3.0984216287721252E-2</v>
      </c>
    </row>
    <row r="87" spans="1:17" x14ac:dyDescent="0.25">
      <c r="A87" s="142" t="s">
        <v>327</v>
      </c>
      <c r="B87" s="199">
        <f t="shared" ref="B87:Q87" si="15">IF(B$54=0,0,B$54/B$5)</f>
        <v>1.5010501434410417E-3</v>
      </c>
      <c r="C87" s="199">
        <f t="shared" si="15"/>
        <v>1.4372630165364294E-3</v>
      </c>
      <c r="D87" s="199">
        <f t="shared" si="15"/>
        <v>1.4221970289411323E-3</v>
      </c>
      <c r="E87" s="199">
        <f t="shared" si="15"/>
        <v>1.4431934425903124E-3</v>
      </c>
      <c r="F87" s="199">
        <f t="shared" si="15"/>
        <v>1.4510793090114157E-3</v>
      </c>
      <c r="G87" s="199">
        <f t="shared" si="15"/>
        <v>1.4579839428962387E-3</v>
      </c>
      <c r="H87" s="199">
        <f t="shared" si="15"/>
        <v>1.4189560437487838E-3</v>
      </c>
      <c r="I87" s="199">
        <f t="shared" si="15"/>
        <v>1.4102695552371926E-3</v>
      </c>
      <c r="J87" s="199">
        <f t="shared" si="15"/>
        <v>1.3556848300585306E-3</v>
      </c>
      <c r="K87" s="199">
        <f t="shared" si="15"/>
        <v>0</v>
      </c>
      <c r="L87" s="199">
        <f t="shared" si="15"/>
        <v>1.2725373127786038E-3</v>
      </c>
      <c r="M87" s="199">
        <f t="shared" si="15"/>
        <v>1.1603367077916591E-3</v>
      </c>
      <c r="N87" s="199">
        <f t="shared" si="15"/>
        <v>1.2423437031918621E-3</v>
      </c>
      <c r="O87" s="199">
        <f t="shared" si="15"/>
        <v>0</v>
      </c>
      <c r="P87" s="199">
        <f t="shared" si="15"/>
        <v>1.1450939306220926E-3</v>
      </c>
      <c r="Q87" s="199">
        <f t="shared" si="15"/>
        <v>0</v>
      </c>
    </row>
    <row r="88" spans="1:17" x14ac:dyDescent="0.25">
      <c r="A88" s="142" t="s">
        <v>326</v>
      </c>
      <c r="B88" s="199">
        <f t="shared" ref="B88:Q88" si="16">IF(B$55=0,0,B$55/B$5)</f>
        <v>7.1290280458029785E-3</v>
      </c>
      <c r="C88" s="199">
        <f t="shared" si="16"/>
        <v>7.0410590154385251E-3</v>
      </c>
      <c r="D88" s="199">
        <f t="shared" si="16"/>
        <v>6.9435937472663431E-3</v>
      </c>
      <c r="E88" s="199">
        <f t="shared" si="16"/>
        <v>6.9283700013409904E-3</v>
      </c>
      <c r="F88" s="199">
        <f t="shared" si="16"/>
        <v>6.9786380774786039E-3</v>
      </c>
      <c r="G88" s="199">
        <f t="shared" si="16"/>
        <v>7.0037248748998507E-3</v>
      </c>
      <c r="H88" s="199">
        <f t="shared" si="16"/>
        <v>6.8262765352558336E-3</v>
      </c>
      <c r="I88" s="199">
        <f t="shared" si="16"/>
        <v>6.7858030563985559E-3</v>
      </c>
      <c r="J88" s="199">
        <f t="shared" si="16"/>
        <v>6.5889265886815316E-3</v>
      </c>
      <c r="K88" s="199">
        <f t="shared" si="16"/>
        <v>8.3292407186278655E-3</v>
      </c>
      <c r="L88" s="199">
        <f t="shared" si="16"/>
        <v>6.2144141251730938E-3</v>
      </c>
      <c r="M88" s="199">
        <f t="shared" si="16"/>
        <v>5.647614499984484E-3</v>
      </c>
      <c r="N88" s="199">
        <f t="shared" si="16"/>
        <v>6.0249648256958423E-3</v>
      </c>
      <c r="O88" s="199">
        <f t="shared" si="16"/>
        <v>7.0862414244039747E-3</v>
      </c>
      <c r="P88" s="199">
        <f t="shared" si="16"/>
        <v>5.5923575845610671E-3</v>
      </c>
      <c r="Q88" s="199">
        <f t="shared" si="16"/>
        <v>6.5521883882245129E-3</v>
      </c>
    </row>
    <row r="89" spans="1:17" x14ac:dyDescent="0.25">
      <c r="A89" s="142" t="s">
        <v>325</v>
      </c>
      <c r="B89" s="199">
        <f t="shared" ref="B89:Q89" si="17">IF(B$66=0,0,B$66/B$5)</f>
        <v>3.3089816495411394E-2</v>
      </c>
      <c r="C89" s="199">
        <f t="shared" si="17"/>
        <v>3.1683664720091952E-2</v>
      </c>
      <c r="D89" s="199">
        <f t="shared" si="17"/>
        <v>3.1351543393546732E-2</v>
      </c>
      <c r="E89" s="199">
        <f t="shared" si="17"/>
        <v>3.1814397667768661E-2</v>
      </c>
      <c r="F89" s="199">
        <f t="shared" si="17"/>
        <v>3.1988237211984974E-2</v>
      </c>
      <c r="G89" s="199">
        <f t="shared" si="17"/>
        <v>3.2140446030068187E-2</v>
      </c>
      <c r="H89" s="199">
        <f t="shared" si="17"/>
        <v>3.1280097675528737E-2</v>
      </c>
      <c r="I89" s="199">
        <f t="shared" si="17"/>
        <v>3.1088608862117659E-2</v>
      </c>
      <c r="J89" s="199">
        <f t="shared" si="17"/>
        <v>2.9885318920401385E-2</v>
      </c>
      <c r="K89" s="199">
        <f t="shared" si="17"/>
        <v>3.1072401352704716E-2</v>
      </c>
      <c r="L89" s="199">
        <f t="shared" si="17"/>
        <v>2.8052378095030552E-2</v>
      </c>
      <c r="M89" s="199">
        <f t="shared" si="17"/>
        <v>2.5578978091762794E-2</v>
      </c>
      <c r="N89" s="199">
        <f t="shared" si="17"/>
        <v>2.7386776745918384E-2</v>
      </c>
      <c r="O89" s="199">
        <f t="shared" si="17"/>
        <v>2.673475978448164E-2</v>
      </c>
      <c r="P89" s="199">
        <f t="shared" si="17"/>
        <v>2.5242959537269242E-2</v>
      </c>
      <c r="Q89" s="199">
        <f t="shared" si="17"/>
        <v>2.4432027899496736E-2</v>
      </c>
    </row>
    <row r="90" spans="1:17" x14ac:dyDescent="0.25">
      <c r="A90" s="127" t="s">
        <v>320</v>
      </c>
      <c r="B90" s="200">
        <f t="shared" ref="B90:Q90" si="18">IF(B$67=0,0,B$67/B$5)</f>
        <v>2.9193992029435396E-3</v>
      </c>
      <c r="C90" s="200">
        <f t="shared" si="18"/>
        <v>4.782169258465677E-3</v>
      </c>
      <c r="D90" s="200">
        <f t="shared" si="18"/>
        <v>5.3327942743035487E-3</v>
      </c>
      <c r="E90" s="200">
        <f t="shared" si="18"/>
        <v>4.4218296206578918E-3</v>
      </c>
      <c r="F90" s="200">
        <f t="shared" si="18"/>
        <v>5.0629778110380299E-3</v>
      </c>
      <c r="G90" s="200">
        <f t="shared" si="18"/>
        <v>6.2865664388689147E-3</v>
      </c>
      <c r="H90" s="200">
        <f t="shared" si="18"/>
        <v>5.0087169660854034E-3</v>
      </c>
      <c r="I90" s="200">
        <f t="shared" si="18"/>
        <v>6.8960480418686137E-3</v>
      </c>
      <c r="J90" s="200">
        <f t="shared" si="18"/>
        <v>6.6408728111225614E-3</v>
      </c>
      <c r="K90" s="200">
        <f t="shared" si="18"/>
        <v>6.8899048160066837E-3</v>
      </c>
      <c r="L90" s="200">
        <f t="shared" si="18"/>
        <v>8.7337831657985018E-3</v>
      </c>
      <c r="M90" s="200">
        <f t="shared" si="18"/>
        <v>6.8476565367042233E-3</v>
      </c>
      <c r="N90" s="200">
        <f t="shared" si="18"/>
        <v>5.8721551321758245E-3</v>
      </c>
      <c r="O90" s="200">
        <f t="shared" si="18"/>
        <v>5.1433855108644674E-3</v>
      </c>
      <c r="P90" s="200">
        <f t="shared" si="18"/>
        <v>5.5019526628287598E-3</v>
      </c>
      <c r="Q90" s="200">
        <f t="shared" si="18"/>
        <v>2.6820207405363963E-2</v>
      </c>
    </row>
    <row r="91" spans="1:17" x14ac:dyDescent="0.25">
      <c r="A91" s="72" t="s">
        <v>319</v>
      </c>
      <c r="B91" s="71">
        <f t="shared" ref="B91:Q91" si="19">IF(B$68=0,0,B$68/B$5)</f>
        <v>0.45918386228418051</v>
      </c>
      <c r="C91" s="71">
        <f t="shared" si="19"/>
        <v>0.5312563485898264</v>
      </c>
      <c r="D91" s="71">
        <f t="shared" si="19"/>
        <v>0.53014861226217314</v>
      </c>
      <c r="E91" s="71">
        <f t="shared" si="19"/>
        <v>0.45675010299202379</v>
      </c>
      <c r="F91" s="71">
        <f t="shared" si="19"/>
        <v>0.45285548583192919</v>
      </c>
      <c r="G91" s="71">
        <f t="shared" si="19"/>
        <v>0.46403620359611736</v>
      </c>
      <c r="H91" s="71">
        <f t="shared" si="19"/>
        <v>0.43551616535436627</v>
      </c>
      <c r="I91" s="71">
        <f t="shared" si="19"/>
        <v>0.44204959465071975</v>
      </c>
      <c r="J91" s="71">
        <f t="shared" si="19"/>
        <v>0.48069260614804687</v>
      </c>
      <c r="K91" s="71">
        <f t="shared" si="19"/>
        <v>0.51344181086328766</v>
      </c>
      <c r="L91" s="71">
        <f t="shared" si="19"/>
        <v>0.40402809562277009</v>
      </c>
      <c r="M91" s="71">
        <f t="shared" si="19"/>
        <v>0.39726617593956648</v>
      </c>
      <c r="N91" s="71">
        <f t="shared" si="19"/>
        <v>0.41117765857500937</v>
      </c>
      <c r="O91" s="71">
        <f t="shared" si="19"/>
        <v>0.4031933412989846</v>
      </c>
      <c r="P91" s="71">
        <f t="shared" si="19"/>
        <v>0.3635839104079559</v>
      </c>
      <c r="Q91" s="71">
        <f t="shared" si="19"/>
        <v>0.39034857300177683</v>
      </c>
    </row>
    <row r="93" spans="1:17" ht="12.75" x14ac:dyDescent="0.25">
      <c r="A93" s="98" t="s">
        <v>128</v>
      </c>
      <c r="B93" s="197"/>
      <c r="C93" s="197"/>
      <c r="D93" s="197"/>
      <c r="E93" s="197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197"/>
      <c r="Q93" s="197"/>
    </row>
    <row r="95" spans="1:17" x14ac:dyDescent="0.25">
      <c r="A95" s="78" t="s">
        <v>3</v>
      </c>
      <c r="B95" s="253">
        <f>IF(B$5=0,0,B$5/OIS_fec!B$5)</f>
        <v>0.279702976510326</v>
      </c>
      <c r="C95" s="253">
        <f>IF(C$5=0,0,C$5/OIS_fec!C$5)</f>
        <v>0.28814634569521996</v>
      </c>
      <c r="D95" s="253">
        <f>IF(D$5=0,0,D$5/OIS_fec!D$5)</f>
        <v>0.28813122482290826</v>
      </c>
      <c r="E95" s="253">
        <f>IF(E$5=0,0,E$5/OIS_fec!E$5)</f>
        <v>0.27906587713782988</v>
      </c>
      <c r="F95" s="253">
        <f>IF(F$5=0,0,F$5/OIS_fec!F$5)</f>
        <v>0.27981448898256145</v>
      </c>
      <c r="G95" s="253">
        <f>IF(G$5=0,0,G$5/OIS_fec!G$5)</f>
        <v>0.28421060454166991</v>
      </c>
      <c r="H95" s="253">
        <f>IF(H$5=0,0,H$5/OIS_fec!H$5)</f>
        <v>0.28900410308801316</v>
      </c>
      <c r="I95" s="253">
        <f>IF(I$5=0,0,I$5/OIS_fec!I$5)</f>
        <v>0.29298887922251782</v>
      </c>
      <c r="J95" s="253">
        <f>IF(J$5=0,0,J$5/OIS_fec!J$5)</f>
        <v>0.29885263120324917</v>
      </c>
      <c r="K95" s="253">
        <f>IF(K$5=0,0,K$5/OIS_fec!K$5)</f>
        <v>0.30302110181377834</v>
      </c>
      <c r="L95" s="253">
        <f>IF(L$5=0,0,L$5/OIS_fec!L$5)</f>
        <v>0.30479471407593467</v>
      </c>
      <c r="M95" s="253">
        <f>IF(M$5=0,0,M$5/OIS_fec!M$5)</f>
        <v>0.30264932637598069</v>
      </c>
      <c r="N95" s="253">
        <f>IF(N$5=0,0,N$5/OIS_fec!N$5)</f>
        <v>0.30385662743094916</v>
      </c>
      <c r="O95" s="253">
        <f>IF(O$5=0,0,O$5/OIS_fec!O$5)</f>
        <v>0.30898589636343005</v>
      </c>
      <c r="P95" s="253">
        <f>IF(P$5=0,0,P$5/OIS_fec!P$5)</f>
        <v>0.30396874499765675</v>
      </c>
      <c r="Q95" s="253">
        <f>IF(Q$5=0,0,Q$5/OIS_fec!Q$5)</f>
        <v>0.31243042087654854</v>
      </c>
    </row>
    <row r="96" spans="1:17" x14ac:dyDescent="0.25">
      <c r="A96" s="132" t="s">
        <v>83</v>
      </c>
      <c r="B96" s="282">
        <f>IF(B$6=0,0,B$6/OIS_fec!B$6)</f>
        <v>0.2997804681170998</v>
      </c>
      <c r="C96" s="282">
        <f>IF(C$6=0,0,C$6/OIS_fec!C$6)</f>
        <v>0.29978046811709974</v>
      </c>
      <c r="D96" s="282">
        <f>IF(D$6=0,0,D$6/OIS_fec!D$6)</f>
        <v>0.30070384496210151</v>
      </c>
      <c r="E96" s="282">
        <f>IF(E$6=0,0,E$6/OIS_fec!E$6)</f>
        <v>0.30070384496210151</v>
      </c>
      <c r="F96" s="282">
        <f>IF(F$6=0,0,F$6/OIS_fec!F$6)</f>
        <v>0.30070384496210151</v>
      </c>
      <c r="G96" s="282">
        <f>IF(G$6=0,0,G$6/OIS_fec!G$6)</f>
        <v>0.30552127518540878</v>
      </c>
      <c r="H96" s="282">
        <f>IF(H$6=0,0,H$6/OIS_fec!H$6)</f>
        <v>0.31221657883761622</v>
      </c>
      <c r="I96" s="282">
        <f>IF(I$6=0,0,I$6/OIS_fec!I$6)</f>
        <v>0.3165753101675215</v>
      </c>
      <c r="J96" s="282">
        <f>IF(J$6=0,0,J$6/OIS_fec!J$6)</f>
        <v>0.31889932951223748</v>
      </c>
      <c r="K96" s="282">
        <f>IF(K$6=0,0,K$6/OIS_fec!K$6)</f>
        <v>0.31889932951223748</v>
      </c>
      <c r="L96" s="282">
        <f>IF(L$6=0,0,L$6/OIS_fec!L$6)</f>
        <v>0.32773268355404084</v>
      </c>
      <c r="M96" s="282">
        <f>IF(M$6=0,0,M$6/OIS_fec!M$6)</f>
        <v>0.32920247397746494</v>
      </c>
      <c r="N96" s="282">
        <f>IF(N$6=0,0,N$6/OIS_fec!N$6)</f>
        <v>0.32920247397746494</v>
      </c>
      <c r="O96" s="282">
        <f>IF(O$6=0,0,O$6/OIS_fec!O$6)</f>
        <v>0.32920247397746494</v>
      </c>
      <c r="P96" s="282">
        <f>IF(P$6=0,0,P$6/OIS_fec!P$6)</f>
        <v>0.32920247397746494</v>
      </c>
      <c r="Q96" s="282">
        <f>IF(Q$6=0,0,Q$6/OIS_fec!Q$6)</f>
        <v>0.33191766118015326</v>
      </c>
    </row>
    <row r="97" spans="1:17" x14ac:dyDescent="0.25">
      <c r="A97" s="76" t="s">
        <v>82</v>
      </c>
      <c r="B97" s="281">
        <f>IF(B$7=0,0,B$7/OIS_fec!B$7)</f>
        <v>7.8488578180631222E-2</v>
      </c>
      <c r="C97" s="281">
        <f>IF(C$7=0,0,C$7/OIS_fec!C$7)</f>
        <v>7.8488578180631208E-2</v>
      </c>
      <c r="D97" s="281">
        <f>IF(D$7=0,0,D$7/OIS_fec!D$7)</f>
        <v>7.8730336878735568E-2</v>
      </c>
      <c r="E97" s="281">
        <f>IF(E$7=0,0,E$7/OIS_fec!E$7)</f>
        <v>7.8730336878735568E-2</v>
      </c>
      <c r="F97" s="281">
        <f>IF(F$7=0,0,F$7/OIS_fec!F$7)</f>
        <v>7.8730336878735568E-2</v>
      </c>
      <c r="G97" s="281">
        <f>IF(G$7=0,0,G$7/OIS_fec!G$7)</f>
        <v>7.9991637360006723E-2</v>
      </c>
      <c r="H97" s="281">
        <f>IF(H$7=0,0,H$7/OIS_fec!H$7)</f>
        <v>8.1744603013339662E-2</v>
      </c>
      <c r="I97" s="281">
        <f>IF(I$7=0,0,I$7/OIS_fec!I$7)</f>
        <v>8.2885806864625974E-2</v>
      </c>
      <c r="J97" s="281">
        <f>IF(J$7=0,0,J$7/OIS_fec!J$7)</f>
        <v>8.3494282043735324E-2</v>
      </c>
      <c r="K97" s="281">
        <f>IF(K$7=0,0,K$7/OIS_fec!K$7)</f>
        <v>8.349428204373531E-2</v>
      </c>
      <c r="L97" s="281">
        <f>IF(L$7=0,0,L$7/OIS_fec!L$7)</f>
        <v>8.5807032449597156E-2</v>
      </c>
      <c r="M97" s="281">
        <f>IF(M$7=0,0,M$7/OIS_fec!M$7)</f>
        <v>8.6191853252909137E-2</v>
      </c>
      <c r="N97" s="281">
        <f>IF(N$7=0,0,N$7/OIS_fec!N$7)</f>
        <v>8.6191853252909137E-2</v>
      </c>
      <c r="O97" s="281">
        <f>IF(O$7=0,0,O$7/OIS_fec!O$7)</f>
        <v>8.6191853252909151E-2</v>
      </c>
      <c r="P97" s="281">
        <f>IF(P$7=0,0,P$7/OIS_fec!P$7)</f>
        <v>8.6191853252909151E-2</v>
      </c>
      <c r="Q97" s="281">
        <f>IF(Q$7=0,0,Q$7/OIS_fec!Q$7)</f>
        <v>8.6902744073688074E-2</v>
      </c>
    </row>
    <row r="98" spans="1:17" x14ac:dyDescent="0.25">
      <c r="A98" s="76" t="s">
        <v>81</v>
      </c>
      <c r="B98" s="281">
        <f>IF(B$8=0,0,B$8/OIS_fec!B$8)</f>
        <v>0.43040862721679107</v>
      </c>
      <c r="C98" s="281">
        <f>IF(C$8=0,0,C$8/OIS_fec!C$8)</f>
        <v>0.43040862721679102</v>
      </c>
      <c r="D98" s="281">
        <f>IF(D$8=0,0,D$8/OIS_fec!D$8)</f>
        <v>0.43173436188775605</v>
      </c>
      <c r="E98" s="281">
        <f>IF(E$8=0,0,E$8/OIS_fec!E$8)</f>
        <v>0.43173436188775605</v>
      </c>
      <c r="F98" s="281">
        <f>IF(F$8=0,0,F$8/OIS_fec!F$8)</f>
        <v>0.43173436188775599</v>
      </c>
      <c r="G98" s="281">
        <f>IF(G$8=0,0,G$8/OIS_fec!G$8)</f>
        <v>0.43865096837032524</v>
      </c>
      <c r="H98" s="281">
        <f>IF(H$8=0,0,H$8/OIS_fec!H$8)</f>
        <v>0.44826372423746363</v>
      </c>
      <c r="I98" s="281">
        <f>IF(I$8=0,0,I$8/OIS_fec!I$8)</f>
        <v>0.45452175558918789</v>
      </c>
      <c r="J98" s="281">
        <f>IF(J$8=0,0,J$8/OIS_fec!J$8)</f>
        <v>0.45785845721643914</v>
      </c>
      <c r="K98" s="281">
        <f>IF(K$8=0,0,K$8/OIS_fec!K$8)</f>
        <v>0.4578584572164392</v>
      </c>
      <c r="L98" s="281">
        <f>IF(L$8=0,0,L$8/OIS_fec!L$8)</f>
        <v>0.47054091051545577</v>
      </c>
      <c r="M98" s="281">
        <f>IF(M$8=0,0,M$8/OIS_fec!M$8)</f>
        <v>0.47265115633105464</v>
      </c>
      <c r="N98" s="281">
        <f>IF(N$8=0,0,N$8/OIS_fec!N$8)</f>
        <v>0.47265115633105464</v>
      </c>
      <c r="O98" s="281">
        <f>IF(O$8=0,0,O$8/OIS_fec!O$8)</f>
        <v>0.47265115633105464</v>
      </c>
      <c r="P98" s="281">
        <f>IF(P$8=0,0,P$8/OIS_fec!P$8)</f>
        <v>0.47265115633105459</v>
      </c>
      <c r="Q98" s="281">
        <f>IF(Q$8=0,0,Q$8/OIS_fec!Q$8)</f>
        <v>0.47654947567082284</v>
      </c>
    </row>
    <row r="99" spans="1:17" x14ac:dyDescent="0.25">
      <c r="A99" s="76" t="s">
        <v>80</v>
      </c>
      <c r="B99" s="281">
        <f>IF(B$9=0,0,B$9/OIS_fec!B$9)</f>
        <v>0.30129004451766056</v>
      </c>
      <c r="C99" s="281">
        <f>IF(C$9=0,0,C$9/OIS_fec!C$9)</f>
        <v>0.30129004451766045</v>
      </c>
      <c r="D99" s="281">
        <f>IF(D$9=0,0,D$9/OIS_fec!D$9)</f>
        <v>0.30221807112487914</v>
      </c>
      <c r="E99" s="281">
        <f>IF(E$9=0,0,E$9/OIS_fec!E$9)</f>
        <v>0.3022180711248792</v>
      </c>
      <c r="F99" s="281">
        <f>IF(F$9=0,0,F$9/OIS_fec!F$9)</f>
        <v>0.3022180711248792</v>
      </c>
      <c r="G99" s="281">
        <f>IF(G$9=0,0,G$9/OIS_fec!G$9)</f>
        <v>0.30705976002995489</v>
      </c>
      <c r="H99" s="281">
        <f>IF(H$9=0,0,H$9/OIS_fec!H$9)</f>
        <v>0.31378877859511661</v>
      </c>
      <c r="I99" s="281">
        <f>IF(I$9=0,0,I$9/OIS_fec!I$9)</f>
        <v>0.31816945877977332</v>
      </c>
      <c r="J99" s="281">
        <f>IF(J$9=0,0,J$9/OIS_fec!J$9)</f>
        <v>0.3205051809708398</v>
      </c>
      <c r="K99" s="281">
        <f>IF(K$9=0,0,K$9/OIS_fec!K$9)</f>
        <v>0.32050518097083974</v>
      </c>
      <c r="L99" s="281">
        <f>IF(L$9=0,0,L$9/OIS_fec!L$9)</f>
        <v>0.32938301630551398</v>
      </c>
      <c r="M99" s="281">
        <f>IF(M$9=0,0,M$9/OIS_fec!M$9)</f>
        <v>0.33086020801478871</v>
      </c>
      <c r="N99" s="281">
        <f>IF(N$9=0,0,N$9/OIS_fec!N$9)</f>
        <v>0.33086020801478883</v>
      </c>
      <c r="O99" s="281">
        <f>IF(O$9=0,0,O$9/OIS_fec!O$9)</f>
        <v>0.33086020801478877</v>
      </c>
      <c r="P99" s="281">
        <f>IF(P$9=0,0,P$9/OIS_fec!P$9)</f>
        <v>0.33086020801478877</v>
      </c>
      <c r="Q99" s="281">
        <f>IF(Q$9=0,0,Q$9/OIS_fec!Q$9)</f>
        <v>0.33358906783114012</v>
      </c>
    </row>
    <row r="100" spans="1:17" x14ac:dyDescent="0.25">
      <c r="A100" s="129" t="s">
        <v>79</v>
      </c>
      <c r="B100" s="280">
        <f>IF(B$10=0,0,B$10/OIS_fec!B$10)</f>
        <v>0.48698103405741011</v>
      </c>
      <c r="C100" s="280">
        <f>IF(C$10=0,0,C$10/OIS_fec!C$10)</f>
        <v>0.49016705549871709</v>
      </c>
      <c r="D100" s="280">
        <f>IF(D$10=0,0,D$10/OIS_fec!D$10)</f>
        <v>0.49245112696180743</v>
      </c>
      <c r="E100" s="280">
        <f>IF(E$10=0,0,E$10/OIS_fec!E$10)</f>
        <v>0.49152530659478322</v>
      </c>
      <c r="F100" s="280">
        <f>IF(F$10=0,0,F$10/OIS_fec!F$10)</f>
        <v>0.49211830927953559</v>
      </c>
      <c r="G100" s="280">
        <f>IF(G$10=0,0,G$10/OIS_fec!G$10)</f>
        <v>0.49937491659556227</v>
      </c>
      <c r="H100" s="280">
        <f>IF(H$10=0,0,H$10/OIS_fec!H$10)</f>
        <v>0.51181681042458438</v>
      </c>
      <c r="I100" s="280">
        <f>IF(I$10=0,0,I$10/OIS_fec!I$10)</f>
        <v>0.51911834868862927</v>
      </c>
      <c r="J100" s="280">
        <f>IF(J$10=0,0,J$10/OIS_fec!J$10)</f>
        <v>0.52364463669284211</v>
      </c>
      <c r="K100" s="280">
        <f>IF(K$10=0,0,K$10/OIS_fec!K$10)</f>
        <v>0.53216661127248932</v>
      </c>
      <c r="L100" s="280">
        <f>IF(L$10=0,0,L$10/OIS_fec!L$10)</f>
        <v>0.53854177817793614</v>
      </c>
      <c r="M100" s="280">
        <f>IF(M$10=0,0,M$10/OIS_fec!M$10)</f>
        <v>0.54290459394658797</v>
      </c>
      <c r="N100" s="280">
        <f>IF(N$10=0,0,N$10/OIS_fec!N$10)</f>
        <v>0.54461361071812819</v>
      </c>
      <c r="O100" s="280">
        <f>IF(O$10=0,0,O$10/OIS_fec!O$10)</f>
        <v>0.56018507911872073</v>
      </c>
      <c r="P100" s="280">
        <f>IF(P$10=0,0,P$10/OIS_fec!P$10)</f>
        <v>0.54987353080841395</v>
      </c>
      <c r="Q100" s="280">
        <f>IF(Q$10=0,0,Q$10/OIS_fec!Q$10)</f>
        <v>0.53345846349282888</v>
      </c>
    </row>
    <row r="101" spans="1:17" x14ac:dyDescent="0.25">
      <c r="A101" s="127" t="s">
        <v>324</v>
      </c>
      <c r="B101" s="305">
        <f>IF(B$15=0,0,B$15/OIS_fec!B$15)</f>
        <v>0.27573537433899614</v>
      </c>
      <c r="C101" s="305">
        <f>IF(C$15=0,0,C$15/OIS_fec!C$15)</f>
        <v>0.28400076910379701</v>
      </c>
      <c r="D101" s="305">
        <f>IF(D$15=0,0,D$15/OIS_fec!D$15)</f>
        <v>0.28396126923713089</v>
      </c>
      <c r="E101" s="305">
        <f>IF(E$15=0,0,E$15/OIS_fec!E$15)</f>
        <v>0.27939094588110114</v>
      </c>
      <c r="F101" s="305">
        <f>IF(F$15=0,0,F$15/OIS_fec!F$15)</f>
        <v>0.27989438449067372</v>
      </c>
      <c r="G101" s="305">
        <f>IF(G$15=0,0,G$15/OIS_fec!G$15)</f>
        <v>0.28407388115595172</v>
      </c>
      <c r="H101" s="305">
        <f>IF(H$15=0,0,H$15/OIS_fec!H$15)</f>
        <v>0.29079112696399878</v>
      </c>
      <c r="I101" s="305">
        <f>IF(I$15=0,0,I$15/OIS_fec!I$15)</f>
        <v>0.29476717138948205</v>
      </c>
      <c r="J101" s="305">
        <f>IF(J$15=0,0,J$15/OIS_fec!J$15)</f>
        <v>0.29975678299840225</v>
      </c>
      <c r="K101" s="305">
        <f>IF(K$15=0,0,K$15/OIS_fec!K$15)</f>
        <v>0.30383538227918822</v>
      </c>
      <c r="L101" s="305">
        <f>IF(L$15=0,0,L$15/OIS_fec!L$15)</f>
        <v>0.30966439040075056</v>
      </c>
      <c r="M101" s="305">
        <f>IF(M$15=0,0,M$15/OIS_fec!M$15)</f>
        <v>0.30998937553896067</v>
      </c>
      <c r="N101" s="305">
        <f>IF(N$15=0,0,N$15/OIS_fec!N$15)</f>
        <v>0.30886146776123535</v>
      </c>
      <c r="O101" s="305">
        <f>IF(O$15=0,0,O$15/OIS_fec!O$15)</f>
        <v>0.31009405582286403</v>
      </c>
      <c r="P101" s="305">
        <f>IF(P$15=0,0,P$15/OIS_fec!P$15)</f>
        <v>0.31110964652918505</v>
      </c>
      <c r="Q101" s="305">
        <f>IF(Q$15=0,0,Q$15/OIS_fec!Q$15)</f>
        <v>0.31660515358236363</v>
      </c>
    </row>
    <row r="102" spans="1:17" x14ac:dyDescent="0.25">
      <c r="A102" s="127" t="s">
        <v>323</v>
      </c>
      <c r="B102" s="305">
        <f>IF(B$26=0,0,B$26/OIS_fec!B$26)</f>
        <v>0.1565978920036345</v>
      </c>
      <c r="C102" s="305">
        <f>IF(C$26=0,0,C$26/OIS_fec!C$26)</f>
        <v>0.15702073797011187</v>
      </c>
      <c r="D102" s="305">
        <f>IF(D$26=0,0,D$26/OIS_fec!D$26)</f>
        <v>0.15567647512444918</v>
      </c>
      <c r="E102" s="305">
        <f>IF(E$26=0,0,E$26/OIS_fec!E$26)</f>
        <v>0.15481352804993018</v>
      </c>
      <c r="F102" s="305">
        <f>IF(F$26=0,0,F$26/OIS_fec!F$26)</f>
        <v>0.15552500757974563</v>
      </c>
      <c r="G102" s="305">
        <f>IF(G$26=0,0,G$26/OIS_fec!G$26)</f>
        <v>0.15791445721991412</v>
      </c>
      <c r="H102" s="305">
        <f>IF(H$26=0,0,H$26/OIS_fec!H$26)</f>
        <v>0.16039043078999415</v>
      </c>
      <c r="I102" s="305">
        <f>IF(I$26=0,0,I$26/OIS_fec!I$26)</f>
        <v>0.16272482309480737</v>
      </c>
      <c r="J102" s="305">
        <f>IF(J$26=0,0,J$26/OIS_fec!J$26)</f>
        <v>0.1644382814929988</v>
      </c>
      <c r="K102" s="305">
        <f>IF(K$26=0,0,K$26/OIS_fec!K$26)</f>
        <v>0.16572491489578359</v>
      </c>
      <c r="L102" s="305">
        <f>IF(L$26=0,0,L$26/OIS_fec!L$26)</f>
        <v>0.16778485011451744</v>
      </c>
      <c r="M102" s="305">
        <f>IF(M$26=0,0,M$26/OIS_fec!M$26)</f>
        <v>0.16544433027610783</v>
      </c>
      <c r="N102" s="305">
        <f>IF(N$26=0,0,N$26/OIS_fec!N$26)</f>
        <v>0.16686892874322967</v>
      </c>
      <c r="O102" s="305">
        <f>IF(O$26=0,0,O$26/OIS_fec!O$26)</f>
        <v>0.16537137393067616</v>
      </c>
      <c r="P102" s="305">
        <f>IF(P$26=0,0,P$26/OIS_fec!P$26)</f>
        <v>0.16746610793016137</v>
      </c>
      <c r="Q102" s="305">
        <f>IF(Q$26=0,0,Q$26/OIS_fec!Q$26)</f>
        <v>0.16725673580828038</v>
      </c>
    </row>
    <row r="103" spans="1:17" x14ac:dyDescent="0.25">
      <c r="A103" s="127" t="s">
        <v>322</v>
      </c>
      <c r="B103" s="305">
        <f>IF(B$34=0,0,B$34/OIS_fec!B$34)</f>
        <v>0.16312589596302338</v>
      </c>
      <c r="C103" s="305">
        <f>IF(C$34=0,0,C$34/OIS_fec!C$34)</f>
        <v>0.16692644372309737</v>
      </c>
      <c r="D103" s="305">
        <f>IF(D$34=0,0,D$34/OIS_fec!D$34)</f>
        <v>0.16687788213425311</v>
      </c>
      <c r="E103" s="305">
        <f>IF(E$34=0,0,E$34/OIS_fec!E$34)</f>
        <v>0.16515089318141263</v>
      </c>
      <c r="F103" s="305">
        <f>IF(F$34=0,0,F$34/OIS_fec!F$34)</f>
        <v>0.16542502093857656</v>
      </c>
      <c r="G103" s="305">
        <f>IF(G$34=0,0,G$34/OIS_fec!G$34)</f>
        <v>0.1678864126364929</v>
      </c>
      <c r="H103" s="305">
        <f>IF(H$34=0,0,H$34/OIS_fec!H$34)</f>
        <v>0.17177706960195427</v>
      </c>
      <c r="I103" s="305">
        <f>IF(I$34=0,0,I$34/OIS_fec!I$34)</f>
        <v>0.17423211347081541</v>
      </c>
      <c r="J103" s="305">
        <f>IF(J$34=0,0,J$34/OIS_fec!J$34)</f>
        <v>0.17697790246566478</v>
      </c>
      <c r="K103" s="305">
        <f>IF(K$34=0,0,K$34/OIS_fec!K$34)</f>
        <v>0.17863563748693795</v>
      </c>
      <c r="L103" s="305">
        <f>IF(L$34=0,0,L$34/OIS_fec!L$34)</f>
        <v>0.18277265461795267</v>
      </c>
      <c r="M103" s="305">
        <f>IF(M$34=0,0,M$34/OIS_fec!M$34)</f>
        <v>0.18310061150983695</v>
      </c>
      <c r="N103" s="305">
        <f>IF(N$34=0,0,N$34/OIS_fec!N$34)</f>
        <v>0.18251878692803852</v>
      </c>
      <c r="O103" s="305">
        <f>IF(O$34=0,0,O$34/OIS_fec!O$34)</f>
        <v>0.18179263610087903</v>
      </c>
      <c r="P103" s="305">
        <f>IF(P$34=0,0,P$34/OIS_fec!P$34)</f>
        <v>0.18446307062165254</v>
      </c>
      <c r="Q103" s="305">
        <f>IF(Q$34=0,0,Q$34/OIS_fec!Q$34)</f>
        <v>0.18631759161028216</v>
      </c>
    </row>
    <row r="104" spans="1:17" x14ac:dyDescent="0.25">
      <c r="A104" s="127" t="s">
        <v>321</v>
      </c>
      <c r="B104" s="305">
        <f>IF(B$53=0,0,B$53/OIS_fec!B$53)</f>
        <v>0.44376518239797663</v>
      </c>
      <c r="C104" s="305">
        <f>IF(C$53=0,0,C$53/OIS_fec!C$53)</f>
        <v>0.44615335137720546</v>
      </c>
      <c r="D104" s="305">
        <f>IF(D$53=0,0,D$53/OIS_fec!D$53)</f>
        <v>0.44726116770103258</v>
      </c>
      <c r="E104" s="305">
        <f>IF(E$53=0,0,E$53/OIS_fec!E$53)</f>
        <v>0.44595463505720351</v>
      </c>
      <c r="F104" s="305">
        <f>IF(F$53=0,0,F$53/OIS_fec!F$53)</f>
        <v>0.44609160630993933</v>
      </c>
      <c r="G104" s="305">
        <f>IF(G$53=0,0,G$53/OIS_fec!G$53)</f>
        <v>0.45314760433237772</v>
      </c>
      <c r="H104" s="305">
        <f>IF(H$53=0,0,H$53/OIS_fec!H$53)</f>
        <v>0.46319558792737259</v>
      </c>
      <c r="I104" s="305">
        <f>IF(I$53=0,0,I$53/OIS_fec!I$53)</f>
        <v>0.46967780190934766</v>
      </c>
      <c r="J104" s="305">
        <f>IF(J$53=0,0,J$53/OIS_fec!J$53)</f>
        <v>0.47394975106177895</v>
      </c>
      <c r="K104" s="305">
        <f>IF(K$53=0,0,K$53/OIS_fec!K$53)</f>
        <v>0.47478190238877671</v>
      </c>
      <c r="L104" s="305">
        <f>IF(L$53=0,0,L$53/OIS_fec!L$53)</f>
        <v>0.4874839789114549</v>
      </c>
      <c r="M104" s="305">
        <f>IF(M$53=0,0,M$53/OIS_fec!M$53)</f>
        <v>0.48938507474364457</v>
      </c>
      <c r="N104" s="305">
        <f>IF(N$53=0,0,N$53/OIS_fec!N$53)</f>
        <v>0.48907746793665896</v>
      </c>
      <c r="O104" s="305">
        <f>IF(O$53=0,0,O$53/OIS_fec!O$53)</f>
        <v>0.48896110107120061</v>
      </c>
      <c r="P104" s="305">
        <f>IF(P$53=0,0,P$53/OIS_fec!P$53)</f>
        <v>0.48967497208513699</v>
      </c>
      <c r="Q104" s="305">
        <f>IF(Q$53=0,0,Q$53/OIS_fec!Q$53)</f>
        <v>0.49421100064425277</v>
      </c>
    </row>
    <row r="105" spans="1:17" x14ac:dyDescent="0.25">
      <c r="A105" s="127" t="s">
        <v>320</v>
      </c>
      <c r="B105" s="305">
        <f>IF(B$67=0,0,B$67/OIS_fec!B$67)</f>
        <v>0.21928786465857478</v>
      </c>
      <c r="C105" s="305">
        <f>IF(C$67=0,0,C$67/OIS_fec!C$67)</f>
        <v>0.21928786465857475</v>
      </c>
      <c r="D105" s="305">
        <f>IF(D$67=0,0,D$67/OIS_fec!D$67)</f>
        <v>0.21996331005329106</v>
      </c>
      <c r="E105" s="305">
        <f>IF(E$67=0,0,E$67/OIS_fec!E$67)</f>
        <v>0.21996331005329109</v>
      </c>
      <c r="F105" s="305">
        <f>IF(F$67=0,0,F$67/OIS_fec!F$67)</f>
        <v>0.21996331005329106</v>
      </c>
      <c r="G105" s="305">
        <f>IF(G$67=0,0,G$67/OIS_fec!G$67)</f>
        <v>0.22348723538920751</v>
      </c>
      <c r="H105" s="305">
        <f>IF(H$67=0,0,H$67/OIS_fec!H$67)</f>
        <v>0.22838481544288805</v>
      </c>
      <c r="I105" s="305">
        <f>IF(I$67=0,0,I$67/OIS_fec!I$67)</f>
        <v>0.23157320490654723</v>
      </c>
      <c r="J105" s="305">
        <f>IF(J$67=0,0,J$67/OIS_fec!J$67)</f>
        <v>0.2332732130582755</v>
      </c>
      <c r="K105" s="305">
        <f>IF(K$67=0,0,K$67/OIS_fec!K$67)</f>
        <v>0.2332732130582755</v>
      </c>
      <c r="L105" s="305">
        <f>IF(L$67=0,0,L$67/OIS_fec!L$67)</f>
        <v>0.23973476593317322</v>
      </c>
      <c r="M105" s="305">
        <f>IF(M$67=0,0,M$67/OIS_fec!M$67)</f>
        <v>0.24080991003936761</v>
      </c>
      <c r="N105" s="305">
        <f>IF(N$67=0,0,N$67/OIS_fec!N$67)</f>
        <v>0.24080991003936764</v>
      </c>
      <c r="O105" s="305">
        <f>IF(O$67=0,0,O$67/OIS_fec!O$67)</f>
        <v>0.24080991003936761</v>
      </c>
      <c r="P105" s="305">
        <f>IF(P$67=0,0,P$67/OIS_fec!P$67)</f>
        <v>0.24080991003936758</v>
      </c>
      <c r="Q105" s="305">
        <f>IF(Q$67=0,0,Q$67/OIS_fec!Q$67)</f>
        <v>0.24279605545959976</v>
      </c>
    </row>
    <row r="106" spans="1:17" x14ac:dyDescent="0.25">
      <c r="A106" s="72" t="s">
        <v>319</v>
      </c>
      <c r="B106" s="304">
        <f>IF(B$68=0,0,B$68/OIS_fec!B$68)</f>
        <v>0.31775287416976639</v>
      </c>
      <c r="C106" s="304">
        <f>IF(C$68=0,0,C$68/OIS_fec!C$68)</f>
        <v>0.31775287416976633</v>
      </c>
      <c r="D106" s="304">
        <f>IF(D$68=0,0,D$68/OIS_fec!D$68)</f>
        <v>0.31873160920305238</v>
      </c>
      <c r="E106" s="304">
        <f>IF(E$68=0,0,E$68/OIS_fec!E$68)</f>
        <v>0.31873160920305244</v>
      </c>
      <c r="F106" s="304">
        <f>IF(F$68=0,0,F$68/OIS_fec!F$68)</f>
        <v>0.31873160920305244</v>
      </c>
      <c r="G106" s="304">
        <f>IF(G$68=0,0,G$68/OIS_fec!G$68)</f>
        <v>0.32383785347968175</v>
      </c>
      <c r="H106" s="304">
        <f>IF(H$68=0,0,H$68/OIS_fec!H$68)</f>
        <v>0.33093455324898491</v>
      </c>
      <c r="I106" s="304">
        <f>IF(I$68=0,0,I$68/OIS_fec!I$68)</f>
        <v>0.33555459876599381</v>
      </c>
      <c r="J106" s="304">
        <f>IF(J$68=0,0,J$68/OIS_fec!J$68)</f>
        <v>0.33801794746595382</v>
      </c>
      <c r="K106" s="304">
        <f>IF(K$68=0,0,K$68/OIS_fec!K$68)</f>
        <v>0.33801794746595376</v>
      </c>
      <c r="L106" s="304">
        <f>IF(L$68=0,0,L$68/OIS_fec!L$68)</f>
        <v>0.34738087778950549</v>
      </c>
      <c r="M106" s="304">
        <f>IF(M$68=0,0,M$68/OIS_fec!M$68)</f>
        <v>0.3489387849286984</v>
      </c>
      <c r="N106" s="304">
        <f>IF(N$68=0,0,N$68/OIS_fec!N$68)</f>
        <v>0.3489387849286984</v>
      </c>
      <c r="O106" s="304">
        <f>IF(O$68=0,0,O$68/OIS_fec!O$68)</f>
        <v>0.3489387849286984</v>
      </c>
      <c r="P106" s="304">
        <f>IF(P$68=0,0,P$68/OIS_fec!P$68)</f>
        <v>0.3489387849286984</v>
      </c>
      <c r="Q106" s="304">
        <f>IF(Q$68=0,0,Q$68/OIS_fec!Q$68)</f>
        <v>0.35181675273955049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Q4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tr">
        <f>index!$A$1&amp;": Industry Summary / useful energy demand"</f>
        <v>SE: Industry Summary / useful energy demand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91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</row>
    <row r="4" spans="1:17" x14ac:dyDescent="0.25">
      <c r="A4" s="40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1:17" ht="12.75" x14ac:dyDescent="0.25">
      <c r="A5" s="97" t="s">
        <v>88</v>
      </c>
      <c r="B5" s="96">
        <f t="shared" ref="B5" si="0">SUM(B6:B10,B15,B26)</f>
        <v>5812.548715365534</v>
      </c>
      <c r="C5" s="96">
        <f t="shared" ref="C5:Q5" si="1">SUM(C6:C10,C15,C26)</f>
        <v>5537.3770001555113</v>
      </c>
      <c r="D5" s="96">
        <f t="shared" si="1"/>
        <v>5613.1406109193686</v>
      </c>
      <c r="E5" s="96">
        <f t="shared" si="1"/>
        <v>5709.6942228886874</v>
      </c>
      <c r="F5" s="96">
        <f t="shared" si="1"/>
        <v>5791.2726887783992</v>
      </c>
      <c r="G5" s="96">
        <f t="shared" si="1"/>
        <v>5785.9839931926745</v>
      </c>
      <c r="H5" s="96">
        <f t="shared" si="1"/>
        <v>5937.8189904961309</v>
      </c>
      <c r="I5" s="96">
        <f t="shared" si="1"/>
        <v>6025.093259404186</v>
      </c>
      <c r="J5" s="96">
        <f t="shared" si="1"/>
        <v>5758.9421286527668</v>
      </c>
      <c r="K5" s="96">
        <f t="shared" si="1"/>
        <v>5187.6792790705622</v>
      </c>
      <c r="L5" s="96">
        <f t="shared" si="1"/>
        <v>5863.6102571059055</v>
      </c>
      <c r="M5" s="96">
        <f t="shared" si="1"/>
        <v>5753.5474081346438</v>
      </c>
      <c r="N5" s="96">
        <f t="shared" si="1"/>
        <v>5743.4741205785358</v>
      </c>
      <c r="O5" s="96">
        <f t="shared" si="1"/>
        <v>5870.3883196541337</v>
      </c>
      <c r="P5" s="96">
        <f t="shared" si="1"/>
        <v>5749.3748959196664</v>
      </c>
      <c r="Q5" s="96">
        <f t="shared" si="1"/>
        <v>5948.8945281749384</v>
      </c>
    </row>
    <row r="6" spans="1:17" x14ac:dyDescent="0.25">
      <c r="A6" s="76" t="s">
        <v>83</v>
      </c>
      <c r="B6" s="95">
        <v>39.561453645810197</v>
      </c>
      <c r="C6" s="95">
        <v>37.620409703471005</v>
      </c>
      <c r="D6" s="95">
        <v>37.848687154458112</v>
      </c>
      <c r="E6" s="95">
        <v>38.836266011636802</v>
      </c>
      <c r="F6" s="95">
        <v>39.173747599499933</v>
      </c>
      <c r="G6" s="95">
        <v>38.697926817258306</v>
      </c>
      <c r="H6" s="95">
        <v>39.064294272964901</v>
      </c>
      <c r="I6" s="95">
        <v>38.986890677341641</v>
      </c>
      <c r="J6" s="95">
        <v>36.163723043061616</v>
      </c>
      <c r="K6" s="95">
        <v>34.00334807099032</v>
      </c>
      <c r="L6" s="95">
        <v>39.385400085195485</v>
      </c>
      <c r="M6" s="95">
        <v>39.281880181648781</v>
      </c>
      <c r="N6" s="95">
        <v>38.634385131016494</v>
      </c>
      <c r="O6" s="95">
        <v>38.100186906752711</v>
      </c>
      <c r="P6" s="95">
        <v>37.812431824812784</v>
      </c>
      <c r="Q6" s="95">
        <v>39.62823772013482</v>
      </c>
    </row>
    <row r="7" spans="1:17" x14ac:dyDescent="0.25">
      <c r="A7" s="76" t="s">
        <v>82</v>
      </c>
      <c r="B7" s="95">
        <v>15.071268221369015</v>
      </c>
      <c r="C7" s="95">
        <v>14.49359255262693</v>
      </c>
      <c r="D7" s="95">
        <v>14.666577140119157</v>
      </c>
      <c r="E7" s="95">
        <v>15.944512532132689</v>
      </c>
      <c r="F7" s="95">
        <v>16.586733266916927</v>
      </c>
      <c r="G7" s="95">
        <v>16.171952232008479</v>
      </c>
      <c r="H7" s="95">
        <v>16.198842639054575</v>
      </c>
      <c r="I7" s="95">
        <v>16.125754807038089</v>
      </c>
      <c r="J7" s="95">
        <v>14.466224364575178</v>
      </c>
      <c r="K7" s="95">
        <v>13.377406092723012</v>
      </c>
      <c r="L7" s="95">
        <v>15.287152285700632</v>
      </c>
      <c r="M7" s="95">
        <v>15.492262793880835</v>
      </c>
      <c r="N7" s="95">
        <v>15.082673307237743</v>
      </c>
      <c r="O7" s="95">
        <v>14.964803734823466</v>
      </c>
      <c r="P7" s="95">
        <v>15.337136524030326</v>
      </c>
      <c r="Q7" s="95">
        <v>16.152469023648212</v>
      </c>
    </row>
    <row r="8" spans="1:17" x14ac:dyDescent="0.25">
      <c r="A8" s="76" t="s">
        <v>81</v>
      </c>
      <c r="B8" s="95">
        <v>216.12556202864806</v>
      </c>
      <c r="C8" s="95">
        <v>203.03188516064364</v>
      </c>
      <c r="D8" s="95">
        <v>205.73033706684649</v>
      </c>
      <c r="E8" s="95">
        <v>208.95219905846716</v>
      </c>
      <c r="F8" s="95">
        <v>209.83981640646084</v>
      </c>
      <c r="G8" s="95">
        <v>209.77572821977802</v>
      </c>
      <c r="H8" s="95">
        <v>216.96263231736117</v>
      </c>
      <c r="I8" s="95">
        <v>220.56486674800837</v>
      </c>
      <c r="J8" s="95">
        <v>209.51523747435508</v>
      </c>
      <c r="K8" s="95">
        <v>191.36306330705938</v>
      </c>
      <c r="L8" s="95">
        <v>218.66578501724834</v>
      </c>
      <c r="M8" s="95">
        <v>217.28858986938508</v>
      </c>
      <c r="N8" s="95">
        <v>215.94268193824365</v>
      </c>
      <c r="O8" s="95">
        <v>226.62239790524254</v>
      </c>
      <c r="P8" s="95">
        <v>216.87614817933877</v>
      </c>
      <c r="Q8" s="95">
        <v>224.51761342427059</v>
      </c>
    </row>
    <row r="9" spans="1:17" x14ac:dyDescent="0.25">
      <c r="A9" s="76" t="s">
        <v>80</v>
      </c>
      <c r="B9" s="95">
        <v>132.4930815462283</v>
      </c>
      <c r="C9" s="95">
        <v>114.33306615888391</v>
      </c>
      <c r="D9" s="95">
        <v>117.08766236636565</v>
      </c>
      <c r="E9" s="95">
        <v>124.60304740303269</v>
      </c>
      <c r="F9" s="95">
        <v>127.58028029061545</v>
      </c>
      <c r="G9" s="95">
        <v>125.61891865134997</v>
      </c>
      <c r="H9" s="95">
        <v>128.74409759850332</v>
      </c>
      <c r="I9" s="95">
        <v>128.75964069624132</v>
      </c>
      <c r="J9" s="95">
        <v>119.20363112832835</v>
      </c>
      <c r="K9" s="95">
        <v>110.46914658670171</v>
      </c>
      <c r="L9" s="95">
        <v>122.15168150968958</v>
      </c>
      <c r="M9" s="95">
        <v>121.45067374261735</v>
      </c>
      <c r="N9" s="95">
        <v>119.58383743275856</v>
      </c>
      <c r="O9" s="95">
        <v>122.25625602133775</v>
      </c>
      <c r="P9" s="95">
        <v>124.10956637157527</v>
      </c>
      <c r="Q9" s="95">
        <v>131.0898963240285</v>
      </c>
    </row>
    <row r="10" spans="1:17" x14ac:dyDescent="0.25">
      <c r="A10" s="94" t="s">
        <v>79</v>
      </c>
      <c r="B10" s="93">
        <f t="shared" ref="B10" si="2">SUM(B11:B14)</f>
        <v>110.2019673676491</v>
      </c>
      <c r="C10" s="93">
        <f t="shared" ref="C10:Q10" si="3">SUM(C11:C14)</f>
        <v>103.73964021407035</v>
      </c>
      <c r="D10" s="93">
        <f t="shared" si="3"/>
        <v>102.98655602125238</v>
      </c>
      <c r="E10" s="93">
        <f t="shared" si="3"/>
        <v>106.27790456130889</v>
      </c>
      <c r="F10" s="93">
        <f t="shared" si="3"/>
        <v>107.76597018452043</v>
      </c>
      <c r="G10" s="93">
        <f t="shared" si="3"/>
        <v>106.07082770649205</v>
      </c>
      <c r="H10" s="93">
        <f t="shared" si="3"/>
        <v>109.11129310141763</v>
      </c>
      <c r="I10" s="93">
        <f t="shared" si="3"/>
        <v>108.98250442590515</v>
      </c>
      <c r="J10" s="93">
        <f t="shared" si="3"/>
        <v>103.26433656690712</v>
      </c>
      <c r="K10" s="93">
        <f t="shared" si="3"/>
        <v>97.848197945015926</v>
      </c>
      <c r="L10" s="93">
        <f t="shared" si="3"/>
        <v>107.71185103588087</v>
      </c>
      <c r="M10" s="93">
        <f t="shared" si="3"/>
        <v>106.60177034895074</v>
      </c>
      <c r="N10" s="93">
        <f t="shared" si="3"/>
        <v>105.5113996551365</v>
      </c>
      <c r="O10" s="93">
        <f t="shared" si="3"/>
        <v>106.27849617215725</v>
      </c>
      <c r="P10" s="93">
        <f t="shared" si="3"/>
        <v>106.97601259144587</v>
      </c>
      <c r="Q10" s="93">
        <f t="shared" si="3"/>
        <v>110.56104722530617</v>
      </c>
    </row>
    <row r="11" spans="1:17" x14ac:dyDescent="0.25">
      <c r="A11" s="92" t="s">
        <v>68</v>
      </c>
      <c r="B11" s="91">
        <v>8.8770973427875166</v>
      </c>
      <c r="C11" s="91">
        <v>6.705884966345482</v>
      </c>
      <c r="D11" s="91">
        <v>8.6561755553618394</v>
      </c>
      <c r="E11" s="91">
        <v>9.0885537774747061</v>
      </c>
      <c r="F11" s="91">
        <v>8.6453773448536779</v>
      </c>
      <c r="G11" s="91">
        <v>8.9352315540601221</v>
      </c>
      <c r="H11" s="91">
        <v>8.7702397843744766</v>
      </c>
      <c r="I11" s="91">
        <v>8.8460718262789104</v>
      </c>
      <c r="J11" s="91">
        <v>6.4195826059676406</v>
      </c>
      <c r="K11" s="91">
        <v>6.6886156632635503</v>
      </c>
      <c r="L11" s="91">
        <v>7.8210146634569639</v>
      </c>
      <c r="M11" s="91">
        <v>6.986591136890846</v>
      </c>
      <c r="N11" s="91">
        <v>7.2550063529502742</v>
      </c>
      <c r="O11" s="91">
        <v>7.4865084213528501</v>
      </c>
      <c r="P11" s="91">
        <v>6.9617873574545301</v>
      </c>
      <c r="Q11" s="91">
        <v>8.7449614134124616</v>
      </c>
    </row>
    <row r="12" spans="1:17" x14ac:dyDescent="0.25">
      <c r="A12" s="92" t="s">
        <v>66</v>
      </c>
      <c r="B12" s="91">
        <v>11.255663193575101</v>
      </c>
      <c r="C12" s="91">
        <v>11.655974213196801</v>
      </c>
      <c r="D12" s="91">
        <v>11.227062080373315</v>
      </c>
      <c r="E12" s="91">
        <v>11.913353296805063</v>
      </c>
      <c r="F12" s="91">
        <v>12.054831713717579</v>
      </c>
      <c r="G12" s="91">
        <v>11.523633622161832</v>
      </c>
      <c r="H12" s="91">
        <v>11.981788808503348</v>
      </c>
      <c r="I12" s="91">
        <v>12.73733604392973</v>
      </c>
      <c r="J12" s="91">
        <v>8.8955110662274919</v>
      </c>
      <c r="K12" s="91">
        <v>9.6701703245434967</v>
      </c>
      <c r="L12" s="91">
        <v>11.891549423932672</v>
      </c>
      <c r="M12" s="91">
        <v>10.671928776006324</v>
      </c>
      <c r="N12" s="91">
        <v>11.302152104929599</v>
      </c>
      <c r="O12" s="91">
        <v>9.9234505584433883</v>
      </c>
      <c r="P12" s="91">
        <v>7.4287881532440769</v>
      </c>
      <c r="Q12" s="91">
        <v>9.1352205137452405</v>
      </c>
    </row>
    <row r="13" spans="1:17" x14ac:dyDescent="0.25">
      <c r="A13" s="92" t="s">
        <v>72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0" t="s">
        <v>21</v>
      </c>
      <c r="B14" s="89">
        <v>90.069206831286493</v>
      </c>
      <c r="C14" s="89">
        <v>85.37778103452807</v>
      </c>
      <c r="D14" s="89">
        <v>83.103318385517227</v>
      </c>
      <c r="E14" s="89">
        <v>85.275997487029116</v>
      </c>
      <c r="F14" s="89">
        <v>87.065761125949166</v>
      </c>
      <c r="G14" s="89">
        <v>85.611962530270091</v>
      </c>
      <c r="H14" s="89">
        <v>88.359264508539809</v>
      </c>
      <c r="I14" s="89">
        <v>87.399096555696516</v>
      </c>
      <c r="J14" s="89">
        <v>87.949242894711986</v>
      </c>
      <c r="K14" s="89">
        <v>81.489411957208887</v>
      </c>
      <c r="L14" s="89">
        <v>87.999286948491232</v>
      </c>
      <c r="M14" s="89">
        <v>88.943250436053575</v>
      </c>
      <c r="N14" s="89">
        <v>86.954241197256636</v>
      </c>
      <c r="O14" s="89">
        <v>88.868537192361003</v>
      </c>
      <c r="P14" s="89">
        <v>92.585437080747255</v>
      </c>
      <c r="Q14" s="89">
        <v>92.680865298148476</v>
      </c>
    </row>
    <row r="15" spans="1:17" x14ac:dyDescent="0.25">
      <c r="A15" s="86" t="s">
        <v>87</v>
      </c>
      <c r="B15" s="85">
        <f t="shared" ref="B15" si="4">SUM(B16:B25)</f>
        <v>2527.7727231373256</v>
      </c>
      <c r="C15" s="85">
        <f t="shared" ref="C15:Q15" si="5">SUM(C16:C25)</f>
        <v>2226.6829576445693</v>
      </c>
      <c r="D15" s="85">
        <f t="shared" si="5"/>
        <v>2222.8068358623368</v>
      </c>
      <c r="E15" s="85">
        <f t="shared" si="5"/>
        <v>2291.1087259541132</v>
      </c>
      <c r="F15" s="85">
        <f t="shared" si="5"/>
        <v>2273.0190142637748</v>
      </c>
      <c r="G15" s="85">
        <f t="shared" si="5"/>
        <v>2288.3858855856624</v>
      </c>
      <c r="H15" s="85">
        <f t="shared" si="5"/>
        <v>2486.6712417516414</v>
      </c>
      <c r="I15" s="85">
        <f t="shared" si="5"/>
        <v>2508.9888619928051</v>
      </c>
      <c r="J15" s="85">
        <f t="shared" si="5"/>
        <v>2347.305538629324</v>
      </c>
      <c r="K15" s="85">
        <f t="shared" si="5"/>
        <v>2366.9165113364124</v>
      </c>
      <c r="L15" s="85">
        <f t="shared" si="5"/>
        <v>2534.7721553711499</v>
      </c>
      <c r="M15" s="85">
        <f t="shared" si="5"/>
        <v>2412.7324782425794</v>
      </c>
      <c r="N15" s="85">
        <f t="shared" si="5"/>
        <v>2448.2454947361393</v>
      </c>
      <c r="O15" s="85">
        <f t="shared" si="5"/>
        <v>2617.8565703679305</v>
      </c>
      <c r="P15" s="85">
        <f t="shared" si="5"/>
        <v>2548.829361944453</v>
      </c>
      <c r="Q15" s="85">
        <f t="shared" si="5"/>
        <v>2677.3090692830233</v>
      </c>
    </row>
    <row r="16" spans="1:17" x14ac:dyDescent="0.25">
      <c r="A16" s="88" t="s">
        <v>33</v>
      </c>
      <c r="B16" s="87">
        <v>42.12189341195451</v>
      </c>
      <c r="C16" s="87">
        <v>36.204834618520103</v>
      </c>
      <c r="D16" s="87">
        <v>35.874125785746166</v>
      </c>
      <c r="E16" s="87">
        <v>36.216799454210722</v>
      </c>
      <c r="F16" s="87">
        <v>42.563407366560902</v>
      </c>
      <c r="G16" s="87">
        <v>45.958553350659052</v>
      </c>
      <c r="H16" s="87">
        <v>46.022547071639529</v>
      </c>
      <c r="I16" s="87">
        <v>45.29402697921887</v>
      </c>
      <c r="J16" s="87">
        <v>40.811042323028872</v>
      </c>
      <c r="K16" s="87">
        <v>27.970574791590867</v>
      </c>
      <c r="L16" s="87">
        <v>30.695648897937815</v>
      </c>
      <c r="M16" s="87">
        <v>30.591941869694246</v>
      </c>
      <c r="N16" s="87">
        <v>30.104866892900951</v>
      </c>
      <c r="O16" s="87">
        <v>31.879504230905781</v>
      </c>
      <c r="P16" s="87">
        <v>28.182050247680216</v>
      </c>
      <c r="Q16" s="87">
        <v>22.362627289256348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35.528276003627745</v>
      </c>
      <c r="C18" s="87">
        <v>31.711373553203998</v>
      </c>
      <c r="D18" s="87">
        <v>39.754216286245367</v>
      </c>
      <c r="E18" s="87">
        <v>43.551519702969586</v>
      </c>
      <c r="F18" s="87">
        <v>47.248744699027498</v>
      </c>
      <c r="G18" s="87">
        <v>43.68542216740498</v>
      </c>
      <c r="H18" s="87">
        <v>43.422503989730522</v>
      </c>
      <c r="I18" s="87">
        <v>43.685491667811924</v>
      </c>
      <c r="J18" s="87">
        <v>42.936597337597235</v>
      </c>
      <c r="K18" s="87">
        <v>39.905285202719398</v>
      </c>
      <c r="L18" s="87">
        <v>42.488494625208929</v>
      </c>
      <c r="M18" s="87">
        <v>41.657593608139543</v>
      </c>
      <c r="N18" s="87">
        <v>39.092902307444078</v>
      </c>
      <c r="O18" s="87">
        <v>39.002151329595627</v>
      </c>
      <c r="P18" s="87">
        <v>42.357910295924704</v>
      </c>
      <c r="Q18" s="87">
        <v>41.431953225949499</v>
      </c>
    </row>
    <row r="19" spans="1:17" x14ac:dyDescent="0.25">
      <c r="A19" s="88" t="s">
        <v>68</v>
      </c>
      <c r="B19" s="87">
        <v>82.928928327072171</v>
      </c>
      <c r="C19" s="87">
        <v>54.774448232048073</v>
      </c>
      <c r="D19" s="87">
        <v>55.932371571040768</v>
      </c>
      <c r="E19" s="87">
        <v>90.386895919751836</v>
      </c>
      <c r="F19" s="87">
        <v>84.952424317102086</v>
      </c>
      <c r="G19" s="87">
        <v>79.913176397590988</v>
      </c>
      <c r="H19" s="87">
        <v>71.516890652152171</v>
      </c>
      <c r="I19" s="87">
        <v>65.227693178546147</v>
      </c>
      <c r="J19" s="87">
        <v>57.403902668421125</v>
      </c>
      <c r="K19" s="87">
        <v>40.277453100865998</v>
      </c>
      <c r="L19" s="87">
        <v>61.943634557776534</v>
      </c>
      <c r="M19" s="87">
        <v>61.621465279387913</v>
      </c>
      <c r="N19" s="87">
        <v>52.771645632576188</v>
      </c>
      <c r="O19" s="87">
        <v>36.381622924568575</v>
      </c>
      <c r="P19" s="87">
        <v>35.543693429037305</v>
      </c>
      <c r="Q19" s="87">
        <v>51.434296820590262</v>
      </c>
    </row>
    <row r="20" spans="1:17" x14ac:dyDescent="0.25">
      <c r="A20" s="88" t="s">
        <v>29</v>
      </c>
      <c r="B20" s="87">
        <v>285.72080561582868</v>
      </c>
      <c r="C20" s="87">
        <v>291.47441881563179</v>
      </c>
      <c r="D20" s="87">
        <v>294.76909846226607</v>
      </c>
      <c r="E20" s="87">
        <v>344.75748974323687</v>
      </c>
      <c r="F20" s="87">
        <v>351.28598736156101</v>
      </c>
      <c r="G20" s="87">
        <v>294.56010183243296</v>
      </c>
      <c r="H20" s="87">
        <v>288.8888875085043</v>
      </c>
      <c r="I20" s="87">
        <v>241.2039271626083</v>
      </c>
      <c r="J20" s="87">
        <v>196.13416576948134</v>
      </c>
      <c r="K20" s="87">
        <v>169.46204965608746</v>
      </c>
      <c r="L20" s="87">
        <v>168.67184876255126</v>
      </c>
      <c r="M20" s="87">
        <v>140.36102037477821</v>
      </c>
      <c r="N20" s="87">
        <v>117.78707463591793</v>
      </c>
      <c r="O20" s="87">
        <v>101.78494491809053</v>
      </c>
      <c r="P20" s="87">
        <v>67.822484036780295</v>
      </c>
      <c r="Q20" s="87">
        <v>69.224701833055164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66</v>
      </c>
      <c r="B22" s="87">
        <v>96.014112460987732</v>
      </c>
      <c r="C22" s="87">
        <v>103.74300131294855</v>
      </c>
      <c r="D22" s="87">
        <v>97.355224330194659</v>
      </c>
      <c r="E22" s="87">
        <v>103.31384637682494</v>
      </c>
      <c r="F22" s="87">
        <v>92.570125967502634</v>
      </c>
      <c r="G22" s="87">
        <v>110.03758436101059</v>
      </c>
      <c r="H22" s="87">
        <v>114.876075382774</v>
      </c>
      <c r="I22" s="87">
        <v>106.69663950318176</v>
      </c>
      <c r="J22" s="87">
        <v>98.534201756958367</v>
      </c>
      <c r="K22" s="87">
        <v>92.241728763436697</v>
      </c>
      <c r="L22" s="87">
        <v>104.55278902295068</v>
      </c>
      <c r="M22" s="87">
        <v>99.491285636474927</v>
      </c>
      <c r="N22" s="87">
        <v>113.23226303265407</v>
      </c>
      <c r="O22" s="87">
        <v>104.34319460462476</v>
      </c>
      <c r="P22" s="87">
        <v>117.37337509819366</v>
      </c>
      <c r="Q22" s="87">
        <v>124.64945134984498</v>
      </c>
    </row>
    <row r="23" spans="1:17" x14ac:dyDescent="0.25">
      <c r="A23" s="88" t="s">
        <v>25</v>
      </c>
      <c r="B23" s="87">
        <v>2.8654013137328747</v>
      </c>
      <c r="C23" s="87">
        <v>4.0241553889011037</v>
      </c>
      <c r="D23" s="87">
        <v>3.7166076400632315</v>
      </c>
      <c r="E23" s="87">
        <v>3.579925016982842</v>
      </c>
      <c r="F23" s="87">
        <v>4.6724971982931827</v>
      </c>
      <c r="G23" s="87">
        <v>3.6640221661779568</v>
      </c>
      <c r="H23" s="87">
        <v>2.8852061996308933</v>
      </c>
      <c r="I23" s="87">
        <v>2.6167682299309152</v>
      </c>
      <c r="J23" s="87">
        <v>3.1260969610782983</v>
      </c>
      <c r="K23" s="87">
        <v>1.6973107675012509</v>
      </c>
      <c r="L23" s="87">
        <v>2.5959794052892939</v>
      </c>
      <c r="M23" s="87">
        <v>2.5742657325099363</v>
      </c>
      <c r="N23" s="87">
        <v>2.9458970633428203</v>
      </c>
      <c r="O23" s="87">
        <v>3.0628955476355255</v>
      </c>
      <c r="P23" s="87">
        <v>2.3829617541938011</v>
      </c>
      <c r="Q23" s="87">
        <v>1.3477467238979308</v>
      </c>
    </row>
    <row r="24" spans="1:17" x14ac:dyDescent="0.25">
      <c r="A24" s="88" t="s">
        <v>86</v>
      </c>
      <c r="B24" s="87">
        <v>1888.5018701270756</v>
      </c>
      <c r="C24" s="87">
        <v>1600.6411588406777</v>
      </c>
      <c r="D24" s="87">
        <v>1589.1353418822466</v>
      </c>
      <c r="E24" s="87">
        <v>1564.8760759941529</v>
      </c>
      <c r="F24" s="87">
        <v>1538.5755999226319</v>
      </c>
      <c r="G24" s="87">
        <v>1605.0630593813999</v>
      </c>
      <c r="H24" s="87">
        <v>1808.3336523028372</v>
      </c>
      <c r="I24" s="87">
        <v>1893.6957314671911</v>
      </c>
      <c r="J24" s="87">
        <v>1799.3978610653069</v>
      </c>
      <c r="K24" s="87">
        <v>1885.2084921447738</v>
      </c>
      <c r="L24" s="87">
        <v>1988.3065671655468</v>
      </c>
      <c r="M24" s="87">
        <v>1920.9904046059532</v>
      </c>
      <c r="N24" s="87">
        <v>1968.971602449971</v>
      </c>
      <c r="O24" s="87">
        <v>2161.896350069816</v>
      </c>
      <c r="P24" s="87">
        <v>2119.1583316543342</v>
      </c>
      <c r="Q24" s="87">
        <v>2218.4561215944441</v>
      </c>
    </row>
    <row r="25" spans="1:17" x14ac:dyDescent="0.25">
      <c r="A25" s="88" t="s">
        <v>22</v>
      </c>
      <c r="B25" s="87">
        <v>94.091435877046251</v>
      </c>
      <c r="C25" s="87">
        <v>104.10956688263771</v>
      </c>
      <c r="D25" s="87">
        <v>106.26984990453371</v>
      </c>
      <c r="E25" s="87">
        <v>104.42617374598341</v>
      </c>
      <c r="F25" s="87">
        <v>111.15022743109535</v>
      </c>
      <c r="G25" s="87">
        <v>105.50396592898618</v>
      </c>
      <c r="H25" s="87">
        <v>110.72547864437274</v>
      </c>
      <c r="I25" s="87">
        <v>110.56858380431578</v>
      </c>
      <c r="J25" s="87">
        <v>108.96167074745178</v>
      </c>
      <c r="K25" s="87">
        <v>110.15361690943691</v>
      </c>
      <c r="L25" s="87">
        <v>135.51719293388851</v>
      </c>
      <c r="M25" s="87">
        <v>115.44450113564163</v>
      </c>
      <c r="N25" s="87">
        <v>123.33924272133225</v>
      </c>
      <c r="O25" s="87">
        <v>139.50590674269367</v>
      </c>
      <c r="P25" s="87">
        <v>136.00855542830848</v>
      </c>
      <c r="Q25" s="87">
        <v>148.40217044598529</v>
      </c>
    </row>
    <row r="26" spans="1:17" x14ac:dyDescent="0.25">
      <c r="A26" s="86" t="s">
        <v>85</v>
      </c>
      <c r="B26" s="85">
        <f t="shared" ref="B26" si="6">SUM(B27:B36)</f>
        <v>2771.3226594185035</v>
      </c>
      <c r="C26" s="85">
        <f t="shared" ref="C26:Q26" si="7">SUM(C27:C36)</f>
        <v>2837.4754487212467</v>
      </c>
      <c r="D26" s="85">
        <f t="shared" si="7"/>
        <v>2912.0139553079898</v>
      </c>
      <c r="E26" s="85">
        <f t="shared" si="7"/>
        <v>2923.9715673679952</v>
      </c>
      <c r="F26" s="85">
        <f t="shared" si="7"/>
        <v>3017.307126766611</v>
      </c>
      <c r="G26" s="85">
        <f t="shared" si="7"/>
        <v>3001.2627539801256</v>
      </c>
      <c r="H26" s="85">
        <f t="shared" si="7"/>
        <v>2941.066588815188</v>
      </c>
      <c r="I26" s="85">
        <f t="shared" si="7"/>
        <v>3002.6847400568467</v>
      </c>
      <c r="J26" s="85">
        <f t="shared" si="7"/>
        <v>2929.0234374462148</v>
      </c>
      <c r="K26" s="85">
        <f t="shared" si="7"/>
        <v>2373.7016057316596</v>
      </c>
      <c r="L26" s="85">
        <f t="shared" si="7"/>
        <v>2825.6362318010401</v>
      </c>
      <c r="M26" s="85">
        <f t="shared" si="7"/>
        <v>2840.6997529555811</v>
      </c>
      <c r="N26" s="85">
        <f t="shared" si="7"/>
        <v>2800.4736483780034</v>
      </c>
      <c r="O26" s="85">
        <f t="shared" si="7"/>
        <v>2744.3096085458892</v>
      </c>
      <c r="P26" s="85">
        <f t="shared" si="7"/>
        <v>2699.4342384840102</v>
      </c>
      <c r="Q26" s="85">
        <f t="shared" si="7"/>
        <v>2749.6361951745271</v>
      </c>
    </row>
    <row r="27" spans="1:17" x14ac:dyDescent="0.25">
      <c r="A27" s="84" t="s">
        <v>33</v>
      </c>
      <c r="B27" s="83">
        <v>201.67829568418236</v>
      </c>
      <c r="C27" s="83">
        <v>248.89864747638828</v>
      </c>
      <c r="D27" s="83">
        <v>249.99170128875394</v>
      </c>
      <c r="E27" s="83">
        <v>225.87082650218105</v>
      </c>
      <c r="F27" s="83">
        <v>270.72671209698336</v>
      </c>
      <c r="G27" s="83">
        <v>260.7093581735175</v>
      </c>
      <c r="H27" s="83">
        <v>272.91558236204418</v>
      </c>
      <c r="I27" s="83">
        <v>277.62451703110236</v>
      </c>
      <c r="J27" s="83">
        <v>285.29914722606361</v>
      </c>
      <c r="K27" s="83">
        <v>163.29180596109319</v>
      </c>
      <c r="L27" s="83">
        <v>227.88379918455291</v>
      </c>
      <c r="M27" s="83">
        <v>265.36676000703903</v>
      </c>
      <c r="N27" s="83">
        <v>238.3693764535129</v>
      </c>
      <c r="O27" s="83">
        <v>242.2178782234889</v>
      </c>
      <c r="P27" s="83">
        <v>222.73571208096726</v>
      </c>
      <c r="Q27" s="83">
        <v>215.97748865903449</v>
      </c>
    </row>
    <row r="28" spans="1:17" x14ac:dyDescent="0.25">
      <c r="A28" s="84" t="s">
        <v>47</v>
      </c>
      <c r="B28" s="83">
        <v>317.41546175971081</v>
      </c>
      <c r="C28" s="83">
        <v>283.48932802600143</v>
      </c>
      <c r="D28" s="83">
        <v>371.15411988421198</v>
      </c>
      <c r="E28" s="83">
        <v>407.52094435321538</v>
      </c>
      <c r="F28" s="83">
        <v>405.88179413656815</v>
      </c>
      <c r="G28" s="83">
        <v>374.37192716728771</v>
      </c>
      <c r="H28" s="83">
        <v>291.68886452598633</v>
      </c>
      <c r="I28" s="83">
        <v>321.93774217106534</v>
      </c>
      <c r="J28" s="83">
        <v>300.85090575869765</v>
      </c>
      <c r="K28" s="83">
        <v>182.94856086421677</v>
      </c>
      <c r="L28" s="83">
        <v>355.46553906871742</v>
      </c>
      <c r="M28" s="83">
        <v>314.6488254894843</v>
      </c>
      <c r="N28" s="83">
        <v>262.74084508483799</v>
      </c>
      <c r="O28" s="83">
        <v>251.74867580019861</v>
      </c>
      <c r="P28" s="83">
        <v>268.75383256599281</v>
      </c>
      <c r="Q28" s="83">
        <v>293.45845331964114</v>
      </c>
    </row>
    <row r="29" spans="1:17" x14ac:dyDescent="0.25">
      <c r="A29" s="84" t="s">
        <v>30</v>
      </c>
      <c r="B29" s="83">
        <v>116.79329330389781</v>
      </c>
      <c r="C29" s="83">
        <v>117.63484542748766</v>
      </c>
      <c r="D29" s="83">
        <v>135.18939948908559</v>
      </c>
      <c r="E29" s="83">
        <v>135.77366815042049</v>
      </c>
      <c r="F29" s="83">
        <v>138.65251501020401</v>
      </c>
      <c r="G29" s="83">
        <v>135.89413200669281</v>
      </c>
      <c r="H29" s="83">
        <v>132.86662672632582</v>
      </c>
      <c r="I29" s="83">
        <v>131.74390357476983</v>
      </c>
      <c r="J29" s="83">
        <v>118.82491215146381</v>
      </c>
      <c r="K29" s="83">
        <v>84.268420387164639</v>
      </c>
      <c r="L29" s="83">
        <v>104.52950019795232</v>
      </c>
      <c r="M29" s="83">
        <v>122.23134176098236</v>
      </c>
      <c r="N29" s="83">
        <v>111.93331913643975</v>
      </c>
      <c r="O29" s="83">
        <v>113.12948013332853</v>
      </c>
      <c r="P29" s="83">
        <v>118.23267285052268</v>
      </c>
      <c r="Q29" s="83">
        <v>129.17850028126472</v>
      </c>
    </row>
    <row r="30" spans="1:17" x14ac:dyDescent="0.25">
      <c r="A30" s="84" t="s">
        <v>68</v>
      </c>
      <c r="B30" s="83">
        <v>65.369778060632726</v>
      </c>
      <c r="C30" s="83">
        <v>51.622284397814127</v>
      </c>
      <c r="D30" s="83">
        <v>48.912187353139188</v>
      </c>
      <c r="E30" s="83">
        <v>76.750672273026694</v>
      </c>
      <c r="F30" s="83">
        <v>68.004840834543501</v>
      </c>
      <c r="G30" s="83">
        <v>65.84170358505223</v>
      </c>
      <c r="H30" s="83">
        <v>66.320781263387872</v>
      </c>
      <c r="I30" s="83">
        <v>60.043156482200821</v>
      </c>
      <c r="J30" s="83">
        <v>45.864682719536646</v>
      </c>
      <c r="K30" s="83">
        <v>52.754113024729584</v>
      </c>
      <c r="L30" s="83">
        <v>47.748204318795821</v>
      </c>
      <c r="M30" s="83">
        <v>52.195103398149861</v>
      </c>
      <c r="N30" s="83">
        <v>44.727032176763885</v>
      </c>
      <c r="O30" s="83">
        <v>22.333170297106811</v>
      </c>
      <c r="P30" s="83">
        <v>18.571596504243516</v>
      </c>
      <c r="Q30" s="83">
        <v>46.644682824080718</v>
      </c>
    </row>
    <row r="31" spans="1:17" x14ac:dyDescent="0.25">
      <c r="A31" s="84" t="s">
        <v>29</v>
      </c>
      <c r="B31" s="83">
        <v>118.77997925009278</v>
      </c>
      <c r="C31" s="83">
        <v>99.477986843112205</v>
      </c>
      <c r="D31" s="83">
        <v>114.99413994016369</v>
      </c>
      <c r="E31" s="83">
        <v>111.87350060282648</v>
      </c>
      <c r="F31" s="83">
        <v>109.30871637714576</v>
      </c>
      <c r="G31" s="83">
        <v>119.70044431230247</v>
      </c>
      <c r="H31" s="83">
        <v>122.14794865983674</v>
      </c>
      <c r="I31" s="83">
        <v>116.9398564017221</v>
      </c>
      <c r="J31" s="83">
        <v>98.028147965515672</v>
      </c>
      <c r="K31" s="83">
        <v>91.087129593961592</v>
      </c>
      <c r="L31" s="83">
        <v>100.25854529860446</v>
      </c>
      <c r="M31" s="83">
        <v>79.219773554565393</v>
      </c>
      <c r="N31" s="83">
        <v>73.866357646925096</v>
      </c>
      <c r="O31" s="83">
        <v>58.506413049207453</v>
      </c>
      <c r="P31" s="83">
        <v>60.797375353151928</v>
      </c>
      <c r="Q31" s="83">
        <v>30.151829119948733</v>
      </c>
    </row>
    <row r="32" spans="1:17" x14ac:dyDescent="0.25">
      <c r="A32" s="84" t="s">
        <v>28</v>
      </c>
      <c r="B32" s="83">
        <v>0</v>
      </c>
      <c r="C32" s="83">
        <v>0</v>
      </c>
      <c r="D32" s="83">
        <v>0</v>
      </c>
      <c r="E32" s="83">
        <v>0</v>
      </c>
      <c r="F32" s="83">
        <v>0</v>
      </c>
      <c r="G32" s="83">
        <v>0</v>
      </c>
      <c r="H32" s="83">
        <v>0</v>
      </c>
      <c r="I32" s="83">
        <v>0</v>
      </c>
      <c r="J32" s="83">
        <v>0</v>
      </c>
      <c r="K32" s="83">
        <v>0</v>
      </c>
      <c r="L32" s="83">
        <v>0</v>
      </c>
      <c r="M32" s="83">
        <v>0</v>
      </c>
      <c r="N32" s="83">
        <v>0</v>
      </c>
      <c r="O32" s="83">
        <v>0</v>
      </c>
      <c r="P32" s="83">
        <v>0</v>
      </c>
      <c r="Q32" s="83">
        <v>0</v>
      </c>
    </row>
    <row r="33" spans="1:17" x14ac:dyDescent="0.25">
      <c r="A33" s="84" t="s">
        <v>66</v>
      </c>
      <c r="B33" s="83">
        <v>38.992555336015798</v>
      </c>
      <c r="C33" s="83">
        <v>53.911323569974044</v>
      </c>
      <c r="D33" s="83">
        <v>44.53423992495707</v>
      </c>
      <c r="E33" s="83">
        <v>47.446163971492794</v>
      </c>
      <c r="F33" s="83">
        <v>62.16799695700557</v>
      </c>
      <c r="G33" s="83">
        <v>44.062031074180673</v>
      </c>
      <c r="H33" s="83">
        <v>47.984444072674592</v>
      </c>
      <c r="I33" s="83">
        <v>59.422325902796906</v>
      </c>
      <c r="J33" s="83">
        <v>37.876821106628732</v>
      </c>
      <c r="K33" s="83">
        <v>46.179243057085955</v>
      </c>
      <c r="L33" s="83">
        <v>47.873345781176774</v>
      </c>
      <c r="M33" s="83">
        <v>65.527272137257683</v>
      </c>
      <c r="N33" s="83">
        <v>58.792328726043834</v>
      </c>
      <c r="O33" s="83">
        <v>45.574647472453769</v>
      </c>
      <c r="P33" s="83">
        <v>55.994473987335809</v>
      </c>
      <c r="Q33" s="83">
        <v>95.086019330483921</v>
      </c>
    </row>
    <row r="34" spans="1:17" x14ac:dyDescent="0.25">
      <c r="A34" s="84" t="s">
        <v>25</v>
      </c>
      <c r="B34" s="83">
        <v>106.94136946499997</v>
      </c>
      <c r="C34" s="83">
        <v>116.76444775222534</v>
      </c>
      <c r="D34" s="83">
        <v>111.91947201547812</v>
      </c>
      <c r="E34" s="83">
        <v>114.74412635451257</v>
      </c>
      <c r="F34" s="83">
        <v>117.67484669631156</v>
      </c>
      <c r="G34" s="83">
        <v>120.67747109125224</v>
      </c>
      <c r="H34" s="83">
        <v>111.19809577206989</v>
      </c>
      <c r="I34" s="83">
        <v>110.05768511268275</v>
      </c>
      <c r="J34" s="83">
        <v>106.53582966933298</v>
      </c>
      <c r="K34" s="83">
        <v>63.782494737354149</v>
      </c>
      <c r="L34" s="83">
        <v>85.592556968382567</v>
      </c>
      <c r="M34" s="83">
        <v>78.846235880269717</v>
      </c>
      <c r="N34" s="83">
        <v>94.823512256689639</v>
      </c>
      <c r="O34" s="83">
        <v>95.031118580546533</v>
      </c>
      <c r="P34" s="83">
        <v>93.693054140743712</v>
      </c>
      <c r="Q34" s="83">
        <v>98.197989744275887</v>
      </c>
    </row>
    <row r="35" spans="1:17" x14ac:dyDescent="0.25">
      <c r="A35" s="84" t="s">
        <v>23</v>
      </c>
      <c r="B35" s="83">
        <v>1.1652782687465992</v>
      </c>
      <c r="C35" s="83">
        <v>1.9359623717651571</v>
      </c>
      <c r="D35" s="83">
        <v>1.1615425760848723</v>
      </c>
      <c r="E35" s="83">
        <v>0</v>
      </c>
      <c r="F35" s="83">
        <v>0</v>
      </c>
      <c r="G35" s="83">
        <v>0</v>
      </c>
      <c r="H35" s="83">
        <v>0</v>
      </c>
      <c r="I35" s="83">
        <v>0.40052059883302799</v>
      </c>
      <c r="J35" s="83">
        <v>0</v>
      </c>
      <c r="K35" s="83">
        <v>0</v>
      </c>
      <c r="L35" s="83">
        <v>0</v>
      </c>
      <c r="M35" s="83">
        <v>0</v>
      </c>
      <c r="N35" s="83">
        <v>0</v>
      </c>
      <c r="O35" s="83">
        <v>0</v>
      </c>
      <c r="P35" s="83">
        <v>0</v>
      </c>
      <c r="Q35" s="83">
        <v>0</v>
      </c>
    </row>
    <row r="36" spans="1:17" x14ac:dyDescent="0.25">
      <c r="A36" s="82" t="s">
        <v>21</v>
      </c>
      <c r="B36" s="81">
        <v>1804.1866482902246</v>
      </c>
      <c r="C36" s="81">
        <v>1863.7406228564785</v>
      </c>
      <c r="D36" s="81">
        <v>1834.1571528361151</v>
      </c>
      <c r="E36" s="81">
        <v>1803.9916651603198</v>
      </c>
      <c r="F36" s="81">
        <v>1844.8897046578493</v>
      </c>
      <c r="G36" s="81">
        <v>1880.00568656984</v>
      </c>
      <c r="H36" s="81">
        <v>1895.9442454328628</v>
      </c>
      <c r="I36" s="81">
        <v>1924.5150327816734</v>
      </c>
      <c r="J36" s="81">
        <v>1935.7429908489758</v>
      </c>
      <c r="K36" s="81">
        <v>1689.389838106054</v>
      </c>
      <c r="L36" s="81">
        <v>1856.2847409828578</v>
      </c>
      <c r="M36" s="81">
        <v>1862.6644407278327</v>
      </c>
      <c r="N36" s="81">
        <v>1915.2208768967903</v>
      </c>
      <c r="O36" s="81">
        <v>1915.7682249895588</v>
      </c>
      <c r="P36" s="81">
        <v>1860.6555210010522</v>
      </c>
      <c r="Q36" s="81">
        <v>1840.9412318957975</v>
      </c>
    </row>
    <row r="37" spans="1:17" x14ac:dyDescent="0.25">
      <c r="A37" s="40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</row>
    <row r="38" spans="1:17" ht="12.75" x14ac:dyDescent="0.25">
      <c r="A38" s="80" t="s">
        <v>90</v>
      </c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1:17" x14ac:dyDescent="0.25">
      <c r="A39" s="40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</row>
    <row r="40" spans="1:17" x14ac:dyDescent="0.25">
      <c r="A40" s="78" t="str">
        <f>$A$5</f>
        <v>All Industrial Sectors</v>
      </c>
      <c r="B40" s="77">
        <f t="shared" ref="B40:Q40" si="8">SUM(B41:B45,B46,B47)</f>
        <v>1</v>
      </c>
      <c r="C40" s="77">
        <f t="shared" si="8"/>
        <v>1</v>
      </c>
      <c r="D40" s="77">
        <f t="shared" si="8"/>
        <v>1</v>
      </c>
      <c r="E40" s="77">
        <f t="shared" si="8"/>
        <v>0.99999999999999989</v>
      </c>
      <c r="F40" s="77">
        <f t="shared" si="8"/>
        <v>1</v>
      </c>
      <c r="G40" s="77">
        <f t="shared" si="8"/>
        <v>1</v>
      </c>
      <c r="H40" s="77">
        <f t="shared" si="8"/>
        <v>1</v>
      </c>
      <c r="I40" s="77">
        <f t="shared" si="8"/>
        <v>1</v>
      </c>
      <c r="J40" s="77">
        <f t="shared" si="8"/>
        <v>0.99999999999999989</v>
      </c>
      <c r="K40" s="77">
        <f t="shared" si="8"/>
        <v>1</v>
      </c>
      <c r="L40" s="77">
        <f t="shared" si="8"/>
        <v>0.99999999999999978</v>
      </c>
      <c r="M40" s="77">
        <f t="shared" si="8"/>
        <v>0.99999999999999989</v>
      </c>
      <c r="N40" s="77">
        <f t="shared" si="8"/>
        <v>1</v>
      </c>
      <c r="O40" s="77">
        <f t="shared" si="8"/>
        <v>1</v>
      </c>
      <c r="P40" s="77">
        <f t="shared" si="8"/>
        <v>1</v>
      </c>
      <c r="Q40" s="77">
        <f t="shared" si="8"/>
        <v>1</v>
      </c>
    </row>
    <row r="41" spans="1:17" x14ac:dyDescent="0.25">
      <c r="A41" s="76" t="s">
        <v>83</v>
      </c>
      <c r="B41" s="75">
        <f t="shared" ref="B41:Q41" si="9">IF(B6=0,0,B6/B$5)</f>
        <v>6.8062145511536233E-3</v>
      </c>
      <c r="C41" s="75">
        <f t="shared" si="9"/>
        <v>6.7939043526229976E-3</v>
      </c>
      <c r="D41" s="75">
        <f t="shared" si="9"/>
        <v>6.7428717322402737E-3</v>
      </c>
      <c r="E41" s="75">
        <f t="shared" si="9"/>
        <v>6.8018118826665454E-3</v>
      </c>
      <c r="F41" s="75">
        <f t="shared" si="9"/>
        <v>6.764272674537654E-3</v>
      </c>
      <c r="G41" s="75">
        <f t="shared" si="9"/>
        <v>6.6882187822827005E-3</v>
      </c>
      <c r="H41" s="75">
        <f t="shared" si="9"/>
        <v>6.5788961124429472E-3</v>
      </c>
      <c r="I41" s="75">
        <f t="shared" si="9"/>
        <v>6.4707530653553749E-3</v>
      </c>
      <c r="J41" s="75">
        <f t="shared" si="9"/>
        <v>6.2795774354345996E-3</v>
      </c>
      <c r="K41" s="75">
        <f t="shared" si="9"/>
        <v>6.554635751707929E-3</v>
      </c>
      <c r="L41" s="75">
        <f t="shared" si="9"/>
        <v>6.7169198425945324E-3</v>
      </c>
      <c r="M41" s="75">
        <f t="shared" si="9"/>
        <v>6.8274192242007356E-3</v>
      </c>
      <c r="N41" s="75">
        <f t="shared" si="9"/>
        <v>6.7266578241541516E-3</v>
      </c>
      <c r="O41" s="75">
        <f t="shared" si="9"/>
        <v>6.4902328146151439E-3</v>
      </c>
      <c r="P41" s="75">
        <f t="shared" si="9"/>
        <v>6.5767900875012136E-3</v>
      </c>
      <c r="Q41" s="75">
        <f t="shared" si="9"/>
        <v>6.6614456740574229E-3</v>
      </c>
    </row>
    <row r="42" spans="1:17" x14ac:dyDescent="0.25">
      <c r="A42" s="76" t="s">
        <v>82</v>
      </c>
      <c r="B42" s="75">
        <f t="shared" ref="B42:Q42" si="10">IF(B7=0,0,B7/B$5)</f>
        <v>2.5928846293413348E-3</v>
      </c>
      <c r="C42" s="75">
        <f t="shared" si="10"/>
        <v>2.6174111952680652E-3</v>
      </c>
      <c r="D42" s="75">
        <f t="shared" si="10"/>
        <v>2.6129003630495085E-3</v>
      </c>
      <c r="E42" s="75">
        <f t="shared" si="10"/>
        <v>2.7925335245126198E-3</v>
      </c>
      <c r="F42" s="75">
        <f t="shared" si="10"/>
        <v>2.8640912210983632E-3</v>
      </c>
      <c r="G42" s="75">
        <f t="shared" si="10"/>
        <v>2.7950219445880085E-3</v>
      </c>
      <c r="H42" s="75">
        <f t="shared" si="10"/>
        <v>2.7280795633854598E-3</v>
      </c>
      <c r="I42" s="75">
        <f t="shared" si="10"/>
        <v>2.6764323990949718E-3</v>
      </c>
      <c r="J42" s="75">
        <f t="shared" si="10"/>
        <v>2.5119586273667544E-3</v>
      </c>
      <c r="K42" s="75">
        <f t="shared" si="10"/>
        <v>2.5786879591214325E-3</v>
      </c>
      <c r="L42" s="75">
        <f t="shared" si="10"/>
        <v>2.6071228501544186E-3</v>
      </c>
      <c r="M42" s="75">
        <f t="shared" si="10"/>
        <v>2.6926453707459027E-3</v>
      </c>
      <c r="N42" s="75">
        <f t="shared" si="10"/>
        <v>2.62605402071847E-3</v>
      </c>
      <c r="O42" s="75">
        <f t="shared" si="10"/>
        <v>2.5492016745674415E-3</v>
      </c>
      <c r="P42" s="75">
        <f t="shared" si="10"/>
        <v>2.6676180979109741E-3</v>
      </c>
      <c r="Q42" s="75">
        <f t="shared" si="10"/>
        <v>2.715205143938504E-3</v>
      </c>
    </row>
    <row r="43" spans="1:17" x14ac:dyDescent="0.25">
      <c r="A43" s="76" t="s">
        <v>81</v>
      </c>
      <c r="B43" s="75">
        <f t="shared" ref="B43:Q43" si="11">IF(B8=0,0,B8/B$5)</f>
        <v>3.7182580759679118E-2</v>
      </c>
      <c r="C43" s="75">
        <f t="shared" si="11"/>
        <v>3.6665714679520955E-2</v>
      </c>
      <c r="D43" s="75">
        <f t="shared" si="11"/>
        <v>3.6651555934058493E-2</v>
      </c>
      <c r="E43" s="75">
        <f t="shared" si="11"/>
        <v>3.6596040155851398E-2</v>
      </c>
      <c r="F43" s="75">
        <f t="shared" si="11"/>
        <v>3.6233800009635546E-2</v>
      </c>
      <c r="G43" s="75">
        <f t="shared" si="11"/>
        <v>3.6255843166276183E-2</v>
      </c>
      <c r="H43" s="75">
        <f t="shared" si="11"/>
        <v>3.6539111863231957E-2</v>
      </c>
      <c r="I43" s="75">
        <f t="shared" si="11"/>
        <v>3.6607709997474751E-2</v>
      </c>
      <c r="J43" s="75">
        <f t="shared" si="11"/>
        <v>3.6380854815668821E-2</v>
      </c>
      <c r="K43" s="75">
        <f t="shared" si="11"/>
        <v>3.6887990373480541E-2</v>
      </c>
      <c r="L43" s="75">
        <f t="shared" si="11"/>
        <v>3.7292005339586626E-2</v>
      </c>
      <c r="M43" s="75">
        <f t="shared" si="11"/>
        <v>3.7766020587954474E-2</v>
      </c>
      <c r="N43" s="75">
        <f t="shared" si="11"/>
        <v>3.7597920249093406E-2</v>
      </c>
      <c r="O43" s="75">
        <f t="shared" si="11"/>
        <v>3.8604328294008748E-2</v>
      </c>
      <c r="P43" s="75">
        <f t="shared" si="11"/>
        <v>3.7721691854405923E-2</v>
      </c>
      <c r="Q43" s="75">
        <f t="shared" si="11"/>
        <v>3.774106472402871E-2</v>
      </c>
    </row>
    <row r="44" spans="1:17" x14ac:dyDescent="0.25">
      <c r="A44" s="76" t="s">
        <v>80</v>
      </c>
      <c r="B44" s="75">
        <f t="shared" ref="B44:Q44" si="12">IF(B9=0,0,B9/B$5)</f>
        <v>2.2794317610789469E-2</v>
      </c>
      <c r="C44" s="75">
        <f t="shared" si="12"/>
        <v>2.0647513462723054E-2</v>
      </c>
      <c r="D44" s="75">
        <f t="shared" si="12"/>
        <v>2.0859563385708241E-2</v>
      </c>
      <c r="E44" s="75">
        <f t="shared" si="12"/>
        <v>2.182306837090002E-2</v>
      </c>
      <c r="F44" s="75">
        <f t="shared" si="12"/>
        <v>2.2029748407085801E-2</v>
      </c>
      <c r="G44" s="75">
        <f t="shared" si="12"/>
        <v>2.1710899788029682E-2</v>
      </c>
      <c r="H44" s="75">
        <f t="shared" si="12"/>
        <v>2.168205157559816E-2</v>
      </c>
      <c r="I44" s="75">
        <f t="shared" si="12"/>
        <v>2.1370563931980398E-2</v>
      </c>
      <c r="J44" s="75">
        <f t="shared" si="12"/>
        <v>2.0698876367457885E-2</v>
      </c>
      <c r="K44" s="75">
        <f t="shared" si="12"/>
        <v>2.1294521238501399E-2</v>
      </c>
      <c r="L44" s="75">
        <f t="shared" si="12"/>
        <v>2.0832162465378425E-2</v>
      </c>
      <c r="M44" s="75">
        <f t="shared" si="12"/>
        <v>2.1108833407873638E-2</v>
      </c>
      <c r="N44" s="75">
        <f t="shared" si="12"/>
        <v>2.0820819406898096E-2</v>
      </c>
      <c r="O44" s="75">
        <f t="shared" si="12"/>
        <v>2.0825923152651124E-2</v>
      </c>
      <c r="P44" s="75">
        <f t="shared" si="12"/>
        <v>2.1586619174835141E-2</v>
      </c>
      <c r="Q44" s="75">
        <f t="shared" si="12"/>
        <v>2.2036009497758833E-2</v>
      </c>
    </row>
    <row r="45" spans="1:17" x14ac:dyDescent="0.25">
      <c r="A45" s="76" t="s">
        <v>79</v>
      </c>
      <c r="B45" s="75">
        <f t="shared" ref="B45:Q45" si="13">IF(B10=0,0,B10/B$5)</f>
        <v>1.8959319356124972E-2</v>
      </c>
      <c r="C45" s="75">
        <f t="shared" si="13"/>
        <v>1.8734436938492166E-2</v>
      </c>
      <c r="D45" s="75">
        <f t="shared" si="13"/>
        <v>1.8347403558875815E-2</v>
      </c>
      <c r="E45" s="75">
        <f t="shared" si="13"/>
        <v>1.8613589522056759E-2</v>
      </c>
      <c r="F45" s="75">
        <f t="shared" si="13"/>
        <v>1.8608339820249838E-2</v>
      </c>
      <c r="G45" s="75">
        <f t="shared" si="13"/>
        <v>1.8332374896177814E-2</v>
      </c>
      <c r="H45" s="75">
        <f t="shared" si="13"/>
        <v>1.8375651611485196E-2</v>
      </c>
      <c r="I45" s="75">
        <f t="shared" si="13"/>
        <v>1.8088102496305974E-2</v>
      </c>
      <c r="J45" s="75">
        <f t="shared" si="13"/>
        <v>1.7931129408842408E-2</v>
      </c>
      <c r="K45" s="75">
        <f t="shared" si="13"/>
        <v>1.8861651363024635E-2</v>
      </c>
      <c r="L45" s="75">
        <f t="shared" si="13"/>
        <v>1.8369544753652177E-2</v>
      </c>
      <c r="M45" s="75">
        <f t="shared" si="13"/>
        <v>1.8528007642421091E-2</v>
      </c>
      <c r="N45" s="75">
        <f t="shared" si="13"/>
        <v>1.8370658148714428E-2</v>
      </c>
      <c r="O45" s="75">
        <f t="shared" si="13"/>
        <v>1.8104167967276631E-2</v>
      </c>
      <c r="P45" s="75">
        <f t="shared" si="13"/>
        <v>1.8606546716472914E-2</v>
      </c>
      <c r="Q45" s="75">
        <f t="shared" si="13"/>
        <v>1.8585141609364721E-2</v>
      </c>
    </row>
    <row r="46" spans="1:17" x14ac:dyDescent="0.25">
      <c r="A46" s="74" t="str">
        <f>$A$15</f>
        <v>Steam processes</v>
      </c>
      <c r="B46" s="73">
        <f t="shared" ref="B46:Q46" si="14">IF(B15=0,0,B15/B$5)</f>
        <v>0.43488198498106889</v>
      </c>
      <c r="C46" s="73">
        <f t="shared" si="14"/>
        <v>0.40211872111688174</v>
      </c>
      <c r="D46" s="73">
        <f t="shared" si="14"/>
        <v>0.39600056188477817</v>
      </c>
      <c r="E46" s="73">
        <f t="shared" si="14"/>
        <v>0.40126644904549369</v>
      </c>
      <c r="F46" s="73">
        <f t="shared" si="14"/>
        <v>0.39249041383738426</v>
      </c>
      <c r="G46" s="73">
        <f t="shared" si="14"/>
        <v>0.39550504949166709</v>
      </c>
      <c r="H46" s="73">
        <f t="shared" si="14"/>
        <v>0.41878528896413347</v>
      </c>
      <c r="I46" s="73">
        <f t="shared" si="14"/>
        <v>0.41642324093103184</v>
      </c>
      <c r="J46" s="73">
        <f t="shared" si="14"/>
        <v>0.40759318051672228</v>
      </c>
      <c r="K46" s="73">
        <f t="shared" si="14"/>
        <v>0.4562572942559539</v>
      </c>
      <c r="L46" s="73">
        <f t="shared" si="14"/>
        <v>0.43228864884042173</v>
      </c>
      <c r="M46" s="73">
        <f t="shared" si="14"/>
        <v>0.41934693626254671</v>
      </c>
      <c r="N46" s="73">
        <f t="shared" si="14"/>
        <v>0.42626560916575168</v>
      </c>
      <c r="O46" s="73">
        <f t="shared" si="14"/>
        <v>0.44594265793343074</v>
      </c>
      <c r="P46" s="73">
        <f t="shared" si="14"/>
        <v>0.44332286693521383</v>
      </c>
      <c r="Q46" s="73">
        <f t="shared" si="14"/>
        <v>0.4500515274901663</v>
      </c>
    </row>
    <row r="47" spans="1:17" x14ac:dyDescent="0.25">
      <c r="A47" s="72" t="str">
        <f>$A$26</f>
        <v>Other processes</v>
      </c>
      <c r="B47" s="71">
        <f t="shared" ref="B47:Q47" si="15">IF(B26=0,0,B26/B$5)</f>
        <v>0.47678269811184254</v>
      </c>
      <c r="C47" s="71">
        <f t="shared" si="15"/>
        <v>0.51242229825449115</v>
      </c>
      <c r="D47" s="71">
        <f t="shared" si="15"/>
        <v>0.51878514314128954</v>
      </c>
      <c r="E47" s="71">
        <f t="shared" si="15"/>
        <v>0.51210650749851883</v>
      </c>
      <c r="F47" s="71">
        <f t="shared" si="15"/>
        <v>0.5210093340300086</v>
      </c>
      <c r="G47" s="71">
        <f t="shared" si="15"/>
        <v>0.51871259193097852</v>
      </c>
      <c r="H47" s="71">
        <f t="shared" si="15"/>
        <v>0.49531092030972285</v>
      </c>
      <c r="I47" s="71">
        <f t="shared" si="15"/>
        <v>0.49836319717875677</v>
      </c>
      <c r="J47" s="71">
        <f t="shared" si="15"/>
        <v>0.50860442282850715</v>
      </c>
      <c r="K47" s="71">
        <f t="shared" si="15"/>
        <v>0.45756521905821018</v>
      </c>
      <c r="L47" s="71">
        <f t="shared" si="15"/>
        <v>0.48189359590821196</v>
      </c>
      <c r="M47" s="71">
        <f t="shared" si="15"/>
        <v>0.49373013750425732</v>
      </c>
      <c r="N47" s="71">
        <f t="shared" si="15"/>
        <v>0.4875922811846698</v>
      </c>
      <c r="O47" s="71">
        <f t="shared" si="15"/>
        <v>0.46748348816345014</v>
      </c>
      <c r="P47" s="71">
        <f t="shared" si="15"/>
        <v>0.46951786713366001</v>
      </c>
      <c r="Q47" s="71">
        <f t="shared" si="15"/>
        <v>0.46220960586068555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tabColor theme="6" tint="-0.249977111117893"/>
    <pageSetUpPr fitToPage="1"/>
  </sheetPr>
  <dimension ref="A1:Q10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354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3</v>
      </c>
      <c r="B5" s="96">
        <v>1082.164841482743</v>
      </c>
      <c r="C5" s="96">
        <v>576.20879137245606</v>
      </c>
      <c r="D5" s="96">
        <v>642.7860700468317</v>
      </c>
      <c r="E5" s="96">
        <v>987.03782408988002</v>
      </c>
      <c r="F5" s="96">
        <v>965.07874409705994</v>
      </c>
      <c r="G5" s="96">
        <v>1022.6846704248303</v>
      </c>
      <c r="H5" s="96">
        <v>984.15929370812421</v>
      </c>
      <c r="I5" s="96">
        <v>1008.6933421164958</v>
      </c>
      <c r="J5" s="96">
        <v>935.56909005015598</v>
      </c>
      <c r="K5" s="96">
        <v>666.41435652646771</v>
      </c>
      <c r="L5" s="96">
        <v>830.7691378657787</v>
      </c>
      <c r="M5" s="96">
        <v>922.41532082045308</v>
      </c>
      <c r="N5" s="96">
        <v>985.25396555934867</v>
      </c>
      <c r="O5" s="96">
        <v>773.12750374251823</v>
      </c>
      <c r="P5" s="96">
        <v>808.76663782907394</v>
      </c>
      <c r="Q5" s="96">
        <v>762.57369333960708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13.996043416195462</v>
      </c>
      <c r="C10" s="158">
        <v>13.35035723267691</v>
      </c>
      <c r="D10" s="158">
        <v>13.78407575339444</v>
      </c>
      <c r="E10" s="158">
        <v>13.709229171348664</v>
      </c>
      <c r="F10" s="158">
        <v>13.796818157260656</v>
      </c>
      <c r="G10" s="158">
        <v>13.798131778515051</v>
      </c>
      <c r="H10" s="158">
        <v>13.059837841266759</v>
      </c>
      <c r="I10" s="158">
        <v>13.221519719595699</v>
      </c>
      <c r="J10" s="158">
        <v>13.34144972767978</v>
      </c>
      <c r="K10" s="158">
        <v>10.730862157536393</v>
      </c>
      <c r="L10" s="158">
        <v>13.605014615083133</v>
      </c>
      <c r="M10" s="158">
        <v>11.507302595582038</v>
      </c>
      <c r="N10" s="158">
        <v>11.808051874971774</v>
      </c>
      <c r="O10" s="158">
        <v>7.1609821581365889</v>
      </c>
      <c r="P10" s="158">
        <v>9.8072392553905647</v>
      </c>
      <c r="Q10" s="158">
        <v>16.846206463861886</v>
      </c>
    </row>
    <row r="11" spans="1:17" x14ac:dyDescent="0.25">
      <c r="A11" s="92" t="s">
        <v>125</v>
      </c>
      <c r="B11" s="91">
        <v>6.9001223421951741</v>
      </c>
      <c r="C11" s="91">
        <v>6.7627912889938733</v>
      </c>
      <c r="D11" s="91">
        <v>7.0304146182667635</v>
      </c>
      <c r="E11" s="91">
        <v>6.9253252805986021</v>
      </c>
      <c r="F11" s="91">
        <v>7.0749752760015525</v>
      </c>
      <c r="G11" s="91">
        <v>6.9894235550786386</v>
      </c>
      <c r="H11" s="91">
        <v>6.6115812690584894</v>
      </c>
      <c r="I11" s="91">
        <v>6.7184659525715436</v>
      </c>
      <c r="J11" s="91">
        <v>6.8617357736072098</v>
      </c>
      <c r="K11" s="91">
        <v>6.5010350419563929</v>
      </c>
      <c r="L11" s="91">
        <v>6.3196175013713694</v>
      </c>
      <c r="M11" s="91">
        <v>5.819584190047574</v>
      </c>
      <c r="N11" s="91">
        <v>6.3875838756422416</v>
      </c>
      <c r="O11" s="91">
        <v>6.1511870771759725</v>
      </c>
      <c r="P11" s="91">
        <v>5.8069408521287382</v>
      </c>
      <c r="Q11" s="91">
        <v>10.209258042017339</v>
      </c>
    </row>
    <row r="12" spans="1:17" x14ac:dyDescent="0.25">
      <c r="A12" s="92" t="s">
        <v>26</v>
      </c>
      <c r="B12" s="91">
        <v>7.0959210740002883</v>
      </c>
      <c r="C12" s="91">
        <v>6.5875659436830354</v>
      </c>
      <c r="D12" s="91">
        <v>6.7536611351276754</v>
      </c>
      <c r="E12" s="91">
        <v>6.7839038907500608</v>
      </c>
      <c r="F12" s="91">
        <v>6.7218428812591045</v>
      </c>
      <c r="G12" s="91">
        <v>6.8087082234364127</v>
      </c>
      <c r="H12" s="91">
        <v>6.4482565722082699</v>
      </c>
      <c r="I12" s="91">
        <v>6.5030537670241557</v>
      </c>
      <c r="J12" s="91">
        <v>6.4797139540725697</v>
      </c>
      <c r="K12" s="91">
        <v>4.2298271155800009</v>
      </c>
      <c r="L12" s="91">
        <v>7.2853971137117641</v>
      </c>
      <c r="M12" s="91">
        <v>5.6877184055344641</v>
      </c>
      <c r="N12" s="91">
        <v>5.4204679993295315</v>
      </c>
      <c r="O12" s="91">
        <v>1.009795080960616</v>
      </c>
      <c r="P12" s="91">
        <v>4.0002984032618265</v>
      </c>
      <c r="Q12" s="91">
        <v>6.636948421844548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324</v>
      </c>
      <c r="B15" s="204">
        <v>369.35206082772777</v>
      </c>
      <c r="C15" s="204">
        <v>27.248943706218579</v>
      </c>
      <c r="D15" s="204">
        <v>29.357530293642185</v>
      </c>
      <c r="E15" s="204">
        <v>181.70882163350018</v>
      </c>
      <c r="F15" s="204">
        <v>173.3059011761186</v>
      </c>
      <c r="G15" s="204">
        <v>212.72023851510974</v>
      </c>
      <c r="H15" s="204">
        <v>192.54787915694828</v>
      </c>
      <c r="I15" s="204">
        <v>191.91815023018088</v>
      </c>
      <c r="J15" s="204">
        <v>148.88209711545576</v>
      </c>
      <c r="K15" s="204">
        <v>13.522915355951124</v>
      </c>
      <c r="L15" s="204">
        <v>67.867256572507799</v>
      </c>
      <c r="M15" s="204">
        <v>103.42706336146297</v>
      </c>
      <c r="N15" s="204">
        <v>152.52907966233138</v>
      </c>
      <c r="O15" s="204">
        <v>102.76862735142977</v>
      </c>
      <c r="P15" s="204">
        <v>68.706452739374981</v>
      </c>
      <c r="Q15" s="204">
        <v>12.304141940018498</v>
      </c>
    </row>
    <row r="16" spans="1:17" x14ac:dyDescent="0.25">
      <c r="A16" s="88" t="s">
        <v>33</v>
      </c>
      <c r="B16" s="87">
        <v>39.956389644459605</v>
      </c>
      <c r="C16" s="87">
        <v>5.9890021849032635</v>
      </c>
      <c r="D16" s="87">
        <v>6.8159843772923958</v>
      </c>
      <c r="E16" s="87">
        <v>31.198513924533479</v>
      </c>
      <c r="F16" s="87">
        <v>38.572272107027807</v>
      </c>
      <c r="G16" s="87">
        <v>64.474767046351388</v>
      </c>
      <c r="H16" s="87">
        <v>40.29357780000656</v>
      </c>
      <c r="I16" s="87">
        <v>35.277008858059212</v>
      </c>
      <c r="J16" s="87">
        <v>34.869913829433607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289.51732962989155</v>
      </c>
      <c r="C19" s="87">
        <v>0</v>
      </c>
      <c r="D19" s="87">
        <v>0</v>
      </c>
      <c r="E19" s="87">
        <v>103.73378181125356</v>
      </c>
      <c r="F19" s="87">
        <v>92.064224117610436</v>
      </c>
      <c r="G19" s="87">
        <v>110.37011575702651</v>
      </c>
      <c r="H19" s="87">
        <v>118.42419861643241</v>
      </c>
      <c r="I19" s="87">
        <v>103.17312437537123</v>
      </c>
      <c r="J19" s="87">
        <v>73.721662848752615</v>
      </c>
      <c r="K19" s="87">
        <v>0</v>
      </c>
      <c r="L19" s="87">
        <v>30.361776803872058</v>
      </c>
      <c r="M19" s="87">
        <v>62.081060690272594</v>
      </c>
      <c r="N19" s="87">
        <v>56.22504955716223</v>
      </c>
      <c r="O19" s="87">
        <v>0</v>
      </c>
      <c r="P19" s="87">
        <v>0</v>
      </c>
      <c r="Q19" s="87">
        <v>3.2468500662823931</v>
      </c>
    </row>
    <row r="20" spans="1:17" x14ac:dyDescent="0.25">
      <c r="A20" s="88" t="s">
        <v>29</v>
      </c>
      <c r="B20" s="87">
        <v>23.880743106511158</v>
      </c>
      <c r="C20" s="87">
        <v>4.7200671680993151</v>
      </c>
      <c r="D20" s="87">
        <v>6.3729017213737871</v>
      </c>
      <c r="E20" s="87">
        <v>23.810555879819624</v>
      </c>
      <c r="F20" s="87">
        <v>18.599303351235001</v>
      </c>
      <c r="G20" s="87">
        <v>15.79992035140195</v>
      </c>
      <c r="H20" s="87">
        <v>13.444783260615138</v>
      </c>
      <c r="I20" s="87">
        <v>26.762006123067707</v>
      </c>
      <c r="J20" s="87">
        <v>13.196111882310342</v>
      </c>
      <c r="K20" s="87">
        <v>2.2305938442027529</v>
      </c>
      <c r="L20" s="87">
        <v>13.670261985733124</v>
      </c>
      <c r="M20" s="87">
        <v>11.01722816511351</v>
      </c>
      <c r="N20" s="87">
        <v>65.484745060452241</v>
      </c>
      <c r="O20" s="87">
        <v>83.033585228700645</v>
      </c>
      <c r="P20" s="87">
        <v>53.362132018819437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7.384321403744651</v>
      </c>
      <c r="C22" s="87">
        <v>0</v>
      </c>
      <c r="D22" s="87">
        <v>0</v>
      </c>
      <c r="E22" s="87">
        <v>7.550846827637506</v>
      </c>
      <c r="F22" s="87">
        <v>8.6423190340373477</v>
      </c>
      <c r="G22" s="87">
        <v>8.3558353603299107</v>
      </c>
      <c r="H22" s="87">
        <v>9.422690282694191</v>
      </c>
      <c r="I22" s="87">
        <v>9.9755952524667535</v>
      </c>
      <c r="J22" s="87">
        <v>8.3191040455672205</v>
      </c>
      <c r="K22" s="87">
        <v>0</v>
      </c>
      <c r="L22" s="87">
        <v>7.0482101919786304</v>
      </c>
      <c r="M22" s="87">
        <v>13.757493181671892</v>
      </c>
      <c r="N22" s="87">
        <v>11.845546235410159</v>
      </c>
      <c r="O22" s="87">
        <v>0</v>
      </c>
      <c r="P22" s="87">
        <v>0</v>
      </c>
      <c r="Q22" s="87">
        <v>0.47677025503840847</v>
      </c>
    </row>
    <row r="23" spans="1:17" x14ac:dyDescent="0.25">
      <c r="A23" s="88" t="s">
        <v>25</v>
      </c>
      <c r="B23" s="87">
        <v>8.6132770431208545</v>
      </c>
      <c r="C23" s="87">
        <v>16.539874353216</v>
      </c>
      <c r="D23" s="87">
        <v>16.168644194976</v>
      </c>
      <c r="E23" s="87">
        <v>15.415123190255999</v>
      </c>
      <c r="F23" s="87">
        <v>15.427782566207998</v>
      </c>
      <c r="G23" s="87">
        <v>13.719599999999993</v>
      </c>
      <c r="H23" s="87">
        <v>10.9626291972</v>
      </c>
      <c r="I23" s="87">
        <v>16.730415621216</v>
      </c>
      <c r="J23" s="87">
        <v>18.775304509391997</v>
      </c>
      <c r="K23" s="87">
        <v>11.292321511748371</v>
      </c>
      <c r="L23" s="87">
        <v>16.787007590923988</v>
      </c>
      <c r="M23" s="87">
        <v>16.571281324404975</v>
      </c>
      <c r="N23" s="87">
        <v>18.973738809306752</v>
      </c>
      <c r="O23" s="87">
        <v>19.735042122729126</v>
      </c>
      <c r="P23" s="87">
        <v>15.344320720555544</v>
      </c>
      <c r="Q23" s="87">
        <v>8.5805216186976967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323</v>
      </c>
      <c r="B26" s="204">
        <v>594.83029398465339</v>
      </c>
      <c r="C26" s="204">
        <v>478.38685721060278</v>
      </c>
      <c r="D26" s="204">
        <v>536.63830438564287</v>
      </c>
      <c r="E26" s="204">
        <v>711.7741529173245</v>
      </c>
      <c r="F26" s="204">
        <v>694.99338848892398</v>
      </c>
      <c r="G26" s="204">
        <v>698.02826157833204</v>
      </c>
      <c r="H26" s="204">
        <v>697.87951920949354</v>
      </c>
      <c r="I26" s="204">
        <v>711.75988508759679</v>
      </c>
      <c r="J26" s="204">
        <v>687.04614427896092</v>
      </c>
      <c r="K26" s="204">
        <v>581.69308057970511</v>
      </c>
      <c r="L26" s="204">
        <v>673.86781776667726</v>
      </c>
      <c r="M26" s="204">
        <v>745.50016429763446</v>
      </c>
      <c r="N26" s="204">
        <v>750.94723526259008</v>
      </c>
      <c r="O26" s="204">
        <v>607.72123918541899</v>
      </c>
      <c r="P26" s="204">
        <v>681.95840206236289</v>
      </c>
      <c r="Q26" s="204">
        <v>572.74839526830442</v>
      </c>
    </row>
    <row r="27" spans="1:17" x14ac:dyDescent="0.25">
      <c r="A27" s="152" t="s">
        <v>332</v>
      </c>
      <c r="B27" s="151">
        <v>594.83029398465339</v>
      </c>
      <c r="C27" s="151">
        <v>478.38685721060278</v>
      </c>
      <c r="D27" s="151">
        <v>536.63830438564287</v>
      </c>
      <c r="E27" s="151">
        <v>711.7741529173245</v>
      </c>
      <c r="F27" s="151">
        <v>694.99338848892398</v>
      </c>
      <c r="G27" s="151">
        <v>698.02826157833204</v>
      </c>
      <c r="H27" s="151">
        <v>697.87951920949354</v>
      </c>
      <c r="I27" s="151">
        <v>711.75988508759679</v>
      </c>
      <c r="J27" s="151">
        <v>687.04614427896092</v>
      </c>
      <c r="K27" s="151">
        <v>581.69308057970511</v>
      </c>
      <c r="L27" s="151">
        <v>673.86781776667726</v>
      </c>
      <c r="M27" s="151">
        <v>745.50016429763446</v>
      </c>
      <c r="N27" s="151">
        <v>750.94723526259008</v>
      </c>
      <c r="O27" s="151">
        <v>607.72123918541899</v>
      </c>
      <c r="P27" s="151">
        <v>681.95840206236289</v>
      </c>
      <c r="Q27" s="151">
        <v>572.74839526830442</v>
      </c>
    </row>
    <row r="28" spans="1:17" x14ac:dyDescent="0.25">
      <c r="A28" s="154" t="s">
        <v>33</v>
      </c>
      <c r="B28" s="83">
        <v>219.91364622718038</v>
      </c>
      <c r="C28" s="83">
        <v>207.00613669699604</v>
      </c>
      <c r="D28" s="83">
        <v>313.5043296136447</v>
      </c>
      <c r="E28" s="83">
        <v>334.21571369963044</v>
      </c>
      <c r="F28" s="83">
        <v>322.31841545403671</v>
      </c>
      <c r="G28" s="83">
        <v>329.81347089232116</v>
      </c>
      <c r="H28" s="83">
        <v>332.71395094301118</v>
      </c>
      <c r="I28" s="83">
        <v>322.28462513886001</v>
      </c>
      <c r="J28" s="83">
        <v>271.53492553513473</v>
      </c>
      <c r="K28" s="83">
        <v>226.130005675728</v>
      </c>
      <c r="L28" s="83">
        <v>315.06960427862282</v>
      </c>
      <c r="M28" s="83">
        <v>406.59521221920193</v>
      </c>
      <c r="N28" s="83">
        <v>378.57911546957814</v>
      </c>
      <c r="O28" s="83">
        <v>406.57971294276831</v>
      </c>
      <c r="P28" s="83">
        <v>393.81364097767636</v>
      </c>
      <c r="Q28" s="83">
        <v>378.55399742467847</v>
      </c>
    </row>
    <row r="29" spans="1:17" x14ac:dyDescent="0.25">
      <c r="A29" s="154" t="s">
        <v>30</v>
      </c>
      <c r="B29" s="83">
        <v>5.2934362567153563</v>
      </c>
      <c r="C29" s="83">
        <v>10.848752504947502</v>
      </c>
      <c r="D29" s="83">
        <v>10.652203610240422</v>
      </c>
      <c r="E29" s="83">
        <v>8.4590591125360497</v>
      </c>
      <c r="F29" s="83">
        <v>8.4696670669483058</v>
      </c>
      <c r="G29" s="83">
        <v>11.354568106722111</v>
      </c>
      <c r="H29" s="83">
        <v>11.363113828129462</v>
      </c>
      <c r="I29" s="83">
        <v>14.270186539836766</v>
      </c>
      <c r="J29" s="83">
        <v>14.268396250794643</v>
      </c>
      <c r="K29" s="83">
        <v>8.1951218854855785</v>
      </c>
      <c r="L29" s="83">
        <v>0</v>
      </c>
      <c r="M29" s="83">
        <v>5.8051607460703112</v>
      </c>
      <c r="N29" s="83">
        <v>16.391949969863578</v>
      </c>
      <c r="O29" s="83">
        <v>5.8049140996004596</v>
      </c>
      <c r="P29" s="83">
        <v>11.354403288909385</v>
      </c>
      <c r="Q29" s="83">
        <v>9.6830613377965449</v>
      </c>
    </row>
    <row r="30" spans="1:17" x14ac:dyDescent="0.25">
      <c r="A30" s="154" t="s">
        <v>125</v>
      </c>
      <c r="B30" s="83">
        <v>236.36170823527988</v>
      </c>
      <c r="C30" s="83">
        <v>76.211735012580178</v>
      </c>
      <c r="D30" s="83">
        <v>56.987584324114017</v>
      </c>
      <c r="E30" s="83">
        <v>223.12885665115007</v>
      </c>
      <c r="F30" s="83">
        <v>225.97866470679139</v>
      </c>
      <c r="G30" s="83">
        <v>231.6759714574392</v>
      </c>
      <c r="H30" s="83">
        <v>210.15399737411923</v>
      </c>
      <c r="I30" s="83">
        <v>212.88786404295843</v>
      </c>
      <c r="J30" s="83">
        <v>208.34928139407094</v>
      </c>
      <c r="K30" s="83">
        <v>212.08241664051945</v>
      </c>
      <c r="L30" s="83">
        <v>170.63681710454625</v>
      </c>
      <c r="M30" s="83">
        <v>139.012600861441</v>
      </c>
      <c r="N30" s="83">
        <v>151.65682178848033</v>
      </c>
      <c r="O30" s="83">
        <v>57.356257085036198</v>
      </c>
      <c r="P30" s="83">
        <v>17.219125122169718</v>
      </c>
      <c r="Q30" s="83">
        <v>67.985853435399335</v>
      </c>
    </row>
    <row r="31" spans="1:17" x14ac:dyDescent="0.25">
      <c r="A31" s="154" t="s">
        <v>29</v>
      </c>
      <c r="B31" s="83">
        <v>133.13592791156137</v>
      </c>
      <c r="C31" s="83">
        <v>169.80566254001459</v>
      </c>
      <c r="D31" s="83">
        <v>144.7161054306323</v>
      </c>
      <c r="E31" s="83">
        <v>136.10741092488001</v>
      </c>
      <c r="F31" s="83">
        <v>123.98973613596002</v>
      </c>
      <c r="G31" s="83">
        <v>114.55241874616245</v>
      </c>
      <c r="H31" s="83">
        <v>133.19302482979205</v>
      </c>
      <c r="I31" s="83">
        <v>148.72766776228801</v>
      </c>
      <c r="J31" s="83">
        <v>176.57655926061605</v>
      </c>
      <c r="K31" s="83">
        <v>135.28553637797214</v>
      </c>
      <c r="L31" s="83">
        <v>157.88814384204088</v>
      </c>
      <c r="M31" s="83">
        <v>170.28005011373261</v>
      </c>
      <c r="N31" s="83">
        <v>179.57020678979461</v>
      </c>
      <c r="O31" s="83">
        <v>137.98035505801406</v>
      </c>
      <c r="P31" s="83">
        <v>161.84934407682371</v>
      </c>
      <c r="Q31" s="83">
        <v>111.45649570444324</v>
      </c>
    </row>
    <row r="32" spans="1:17" x14ac:dyDescent="0.25">
      <c r="A32" s="154" t="s">
        <v>26</v>
      </c>
      <c r="B32" s="83">
        <v>0.12557535391642657</v>
      </c>
      <c r="C32" s="83">
        <v>14.51457045606449</v>
      </c>
      <c r="D32" s="83">
        <v>10.778081407011443</v>
      </c>
      <c r="E32" s="83">
        <v>9.8631125291278643</v>
      </c>
      <c r="F32" s="83">
        <v>14.236905125187446</v>
      </c>
      <c r="G32" s="83">
        <v>10.631832375687205</v>
      </c>
      <c r="H32" s="83">
        <v>10.455432234441517</v>
      </c>
      <c r="I32" s="83">
        <v>13.589541603653672</v>
      </c>
      <c r="J32" s="83">
        <v>16.316981838344581</v>
      </c>
      <c r="K32" s="83">
        <v>0</v>
      </c>
      <c r="L32" s="83">
        <v>30.27325254146724</v>
      </c>
      <c r="M32" s="83">
        <v>23.807140357188537</v>
      </c>
      <c r="N32" s="83">
        <v>24.749141244873556</v>
      </c>
      <c r="O32" s="83">
        <v>0</v>
      </c>
      <c r="P32" s="83">
        <v>97.721888596783685</v>
      </c>
      <c r="Q32" s="83">
        <v>5.0689873659868088</v>
      </c>
    </row>
    <row r="33" spans="1:17" x14ac:dyDescent="0.25">
      <c r="A33" s="152" t="s">
        <v>331</v>
      </c>
      <c r="B33" s="151">
        <v>0</v>
      </c>
      <c r="C33" s="151">
        <v>0</v>
      </c>
      <c r="D33" s="151">
        <v>0</v>
      </c>
      <c r="E33" s="151">
        <v>0</v>
      </c>
      <c r="F33" s="151">
        <v>0</v>
      </c>
      <c r="G33" s="151">
        <v>0</v>
      </c>
      <c r="H33" s="151">
        <v>0</v>
      </c>
      <c r="I33" s="151">
        <v>0</v>
      </c>
      <c r="J33" s="151">
        <v>0</v>
      </c>
      <c r="K33" s="151">
        <v>0</v>
      </c>
      <c r="L33" s="151">
        <v>0</v>
      </c>
      <c r="M33" s="151">
        <v>0</v>
      </c>
      <c r="N33" s="151">
        <v>0</v>
      </c>
      <c r="O33" s="151">
        <v>0</v>
      </c>
      <c r="P33" s="151">
        <v>0</v>
      </c>
      <c r="Q33" s="151">
        <v>0</v>
      </c>
    </row>
    <row r="34" spans="1:17" x14ac:dyDescent="0.25">
      <c r="A34" s="156" t="s">
        <v>322</v>
      </c>
      <c r="B34" s="204">
        <v>74.901874889811893</v>
      </c>
      <c r="C34" s="204">
        <v>24.745059437209932</v>
      </c>
      <c r="D34" s="204">
        <v>25.92318063707264</v>
      </c>
      <c r="E34" s="204">
        <v>46.312180461716373</v>
      </c>
      <c r="F34" s="204">
        <v>45.18070534875082</v>
      </c>
      <c r="G34" s="204">
        <v>52.511528288605284</v>
      </c>
      <c r="H34" s="204">
        <v>45.177628407615856</v>
      </c>
      <c r="I34" s="204">
        <v>45.230005222729545</v>
      </c>
      <c r="J34" s="204">
        <v>40.532635099285635</v>
      </c>
      <c r="K34" s="204">
        <v>21.509552031505983</v>
      </c>
      <c r="L34" s="204">
        <v>23.389256694520668</v>
      </c>
      <c r="M34" s="204">
        <v>23.753467433588103</v>
      </c>
      <c r="N34" s="204">
        <v>32.430030565130743</v>
      </c>
      <c r="O34" s="204">
        <v>26.452016150958499</v>
      </c>
      <c r="P34" s="204">
        <v>17.220653313408832</v>
      </c>
      <c r="Q34" s="204">
        <v>15.476542748331896</v>
      </c>
    </row>
    <row r="35" spans="1:17" x14ac:dyDescent="0.25">
      <c r="A35" s="152" t="s">
        <v>330</v>
      </c>
      <c r="B35" s="151">
        <v>22.68106235126773</v>
      </c>
      <c r="C35" s="151">
        <v>22.835281732077966</v>
      </c>
      <c r="D35" s="151">
        <v>23.590290313025676</v>
      </c>
      <c r="E35" s="151">
        <v>21.723391375135805</v>
      </c>
      <c r="F35" s="151">
        <v>22.239804085642831</v>
      </c>
      <c r="G35" s="151">
        <v>22.162785764679246</v>
      </c>
      <c r="H35" s="151">
        <v>20.43583606742374</v>
      </c>
      <c r="I35" s="151">
        <v>20.54584589275829</v>
      </c>
      <c r="J35" s="151">
        <v>20.374526452580337</v>
      </c>
      <c r="K35" s="151">
        <v>21.091028870700057</v>
      </c>
      <c r="L35" s="151">
        <v>17.451972665532136</v>
      </c>
      <c r="M35" s="151">
        <v>14.330153560558418</v>
      </c>
      <c r="N35" s="151">
        <v>16.75641932059656</v>
      </c>
      <c r="O35" s="151">
        <v>17.745934165648915</v>
      </c>
      <c r="P35" s="151">
        <v>12.11292557471419</v>
      </c>
      <c r="Q35" s="151">
        <v>15.05027878638775</v>
      </c>
    </row>
    <row r="36" spans="1:17" x14ac:dyDescent="0.25">
      <c r="A36" s="154" t="s">
        <v>33</v>
      </c>
      <c r="B36" s="83">
        <v>0</v>
      </c>
      <c r="C36" s="83">
        <v>5.5619232466116681</v>
      </c>
      <c r="D36" s="83">
        <v>6.1030556181905693</v>
      </c>
      <c r="E36" s="83">
        <v>0</v>
      </c>
      <c r="F36" s="83">
        <v>0</v>
      </c>
      <c r="G36" s="83">
        <v>0</v>
      </c>
      <c r="H36" s="83">
        <v>0</v>
      </c>
      <c r="I36" s="83">
        <v>0</v>
      </c>
      <c r="J36" s="83">
        <v>0</v>
      </c>
      <c r="K36" s="83">
        <v>0</v>
      </c>
      <c r="L36" s="83">
        <v>0</v>
      </c>
      <c r="M36" s="83">
        <v>0</v>
      </c>
      <c r="N36" s="83">
        <v>0</v>
      </c>
      <c r="O36" s="83">
        <v>0</v>
      </c>
      <c r="P36" s="83">
        <v>0</v>
      </c>
      <c r="Q36" s="83">
        <v>0</v>
      </c>
    </row>
    <row r="37" spans="1:17" x14ac:dyDescent="0.25">
      <c r="A37" s="154" t="s">
        <v>30</v>
      </c>
      <c r="B37" s="83">
        <v>0.51169883814915085</v>
      </c>
      <c r="C37" s="83">
        <v>0.78147606176850293</v>
      </c>
      <c r="D37" s="83">
        <v>0.98587131275157847</v>
      </c>
      <c r="E37" s="83">
        <v>0.25604995733595132</v>
      </c>
      <c r="F37" s="83">
        <v>0.25611516095569598</v>
      </c>
      <c r="G37" s="83">
        <v>0.25585273900150818</v>
      </c>
      <c r="H37" s="83">
        <v>0.25604529993454095</v>
      </c>
      <c r="I37" s="83">
        <v>0.25608721654723388</v>
      </c>
      <c r="J37" s="83">
        <v>0.25605461473736169</v>
      </c>
      <c r="K37" s="83">
        <v>0.51879834252642021</v>
      </c>
      <c r="L37" s="83">
        <v>0</v>
      </c>
      <c r="M37" s="83">
        <v>0</v>
      </c>
      <c r="N37" s="83">
        <v>1.023383643461157</v>
      </c>
      <c r="O37" s="83">
        <v>0</v>
      </c>
      <c r="P37" s="83">
        <v>0.25584902515802027</v>
      </c>
      <c r="Q37" s="83">
        <v>1.9275934609888556</v>
      </c>
    </row>
    <row r="38" spans="1:17" x14ac:dyDescent="0.25">
      <c r="A38" s="154" t="s">
        <v>125</v>
      </c>
      <c r="B38" s="83">
        <v>22.157224562239993</v>
      </c>
      <c r="C38" s="83">
        <v>9.9899947782437515</v>
      </c>
      <c r="D38" s="83">
        <v>8.7875464348203067</v>
      </c>
      <c r="E38" s="83">
        <v>20.513907206650828</v>
      </c>
      <c r="F38" s="83">
        <v>20.607454762585686</v>
      </c>
      <c r="G38" s="83">
        <v>20.879189229361309</v>
      </c>
      <c r="H38" s="83">
        <v>19.169098984826519</v>
      </c>
      <c r="I38" s="83">
        <v>18.976102987857871</v>
      </c>
      <c r="J38" s="83">
        <v>18.541163593469665</v>
      </c>
      <c r="K38" s="83">
        <v>19.162581354658549</v>
      </c>
      <c r="L38" s="83">
        <v>14.525558253190304</v>
      </c>
      <c r="M38" s="83">
        <v>12.028796659363527</v>
      </c>
      <c r="N38" s="83">
        <v>13.340618690130961</v>
      </c>
      <c r="O38" s="83">
        <v>4.4078331767075625</v>
      </c>
      <c r="P38" s="83">
        <v>0.53191355810708718</v>
      </c>
      <c r="Q38" s="83">
        <v>11.447887547580551</v>
      </c>
    </row>
    <row r="39" spans="1:17" x14ac:dyDescent="0.25">
      <c r="A39" s="154" t="s">
        <v>29</v>
      </c>
      <c r="B39" s="83">
        <v>0</v>
      </c>
      <c r="C39" s="83">
        <v>4.2461753175183876</v>
      </c>
      <c r="D39" s="83">
        <v>5.5195451963326168</v>
      </c>
      <c r="E39" s="83">
        <v>0</v>
      </c>
      <c r="F39" s="83">
        <v>0</v>
      </c>
      <c r="G39" s="83">
        <v>0</v>
      </c>
      <c r="H39" s="83">
        <v>0</v>
      </c>
      <c r="I39" s="83">
        <v>0</v>
      </c>
      <c r="J39" s="83">
        <v>0</v>
      </c>
      <c r="K39" s="83">
        <v>1.4096491735150898</v>
      </c>
      <c r="L39" s="83">
        <v>0</v>
      </c>
      <c r="M39" s="83">
        <v>0</v>
      </c>
      <c r="N39" s="83">
        <v>0</v>
      </c>
      <c r="O39" s="83">
        <v>13.338100988941353</v>
      </c>
      <c r="P39" s="83">
        <v>1.8787137604266648</v>
      </c>
      <c r="Q39" s="83">
        <v>0</v>
      </c>
    </row>
    <row r="40" spans="1:17" x14ac:dyDescent="0.25">
      <c r="A40" s="154" t="s">
        <v>26</v>
      </c>
      <c r="B40" s="83">
        <v>1.2138950878587896E-2</v>
      </c>
      <c r="C40" s="83">
        <v>2.2557123279356528</v>
      </c>
      <c r="D40" s="83">
        <v>2.1942717509306027</v>
      </c>
      <c r="E40" s="83">
        <v>0.95343421114902649</v>
      </c>
      <c r="F40" s="83">
        <v>1.3762341621014524</v>
      </c>
      <c r="G40" s="83">
        <v>1.0277437963164293</v>
      </c>
      <c r="H40" s="83">
        <v>1.0106917826626796</v>
      </c>
      <c r="I40" s="83">
        <v>1.3136556883531878</v>
      </c>
      <c r="J40" s="83">
        <v>1.5773082443733091</v>
      </c>
      <c r="K40" s="83">
        <v>0</v>
      </c>
      <c r="L40" s="83">
        <v>2.9264144123418321</v>
      </c>
      <c r="M40" s="83">
        <v>2.3013569011948909</v>
      </c>
      <c r="N40" s="83">
        <v>2.3924169870044429</v>
      </c>
      <c r="O40" s="83">
        <v>0</v>
      </c>
      <c r="P40" s="83">
        <v>9.4464492310224184</v>
      </c>
      <c r="Q40" s="83">
        <v>1.6747977778183425</v>
      </c>
    </row>
    <row r="41" spans="1:17" x14ac:dyDescent="0.25">
      <c r="A41" s="152" t="s">
        <v>329</v>
      </c>
      <c r="B41" s="151">
        <v>52.220812538544166</v>
      </c>
      <c r="C41" s="151">
        <v>1.9097777051319671</v>
      </c>
      <c r="D41" s="151">
        <v>2.3328903240469625</v>
      </c>
      <c r="E41" s="151">
        <v>24.588789086580569</v>
      </c>
      <c r="F41" s="151">
        <v>22.940901263107989</v>
      </c>
      <c r="G41" s="151">
        <v>30.348742523926038</v>
      </c>
      <c r="H41" s="151">
        <v>24.74179234019212</v>
      </c>
      <c r="I41" s="151">
        <v>24.684159329971251</v>
      </c>
      <c r="J41" s="151">
        <v>20.158108646705298</v>
      </c>
      <c r="K41" s="151">
        <v>0.41852316080592428</v>
      </c>
      <c r="L41" s="151">
        <v>5.9372840289885307</v>
      </c>
      <c r="M41" s="151">
        <v>9.4233138730296844</v>
      </c>
      <c r="N41" s="151">
        <v>15.673611244534182</v>
      </c>
      <c r="O41" s="151">
        <v>8.7060819853095825</v>
      </c>
      <c r="P41" s="151">
        <v>5.1077277386946438</v>
      </c>
      <c r="Q41" s="151">
        <v>0.4262639619441454</v>
      </c>
    </row>
    <row r="42" spans="1:17" x14ac:dyDescent="0.25">
      <c r="A42" s="150" t="s">
        <v>33</v>
      </c>
      <c r="B42" s="87">
        <v>5.7841164497195026</v>
      </c>
      <c r="C42" s="87">
        <v>1.0680351832354165</v>
      </c>
      <c r="D42" s="87">
        <v>1.2056320665510019</v>
      </c>
      <c r="E42" s="87">
        <v>4.613125367266532</v>
      </c>
      <c r="F42" s="87">
        <v>5.6048469141404631</v>
      </c>
      <c r="G42" s="87">
        <v>9.8327729950035252</v>
      </c>
      <c r="H42" s="87">
        <v>5.4901779455772246</v>
      </c>
      <c r="I42" s="87">
        <v>4.9705723364755485</v>
      </c>
      <c r="J42" s="87">
        <v>5.4025735120782166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31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30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125</v>
      </c>
      <c r="B45" s="87">
        <v>41.910742279071791</v>
      </c>
      <c r="C45" s="87">
        <v>0</v>
      </c>
      <c r="D45" s="87">
        <v>0</v>
      </c>
      <c r="E45" s="87">
        <v>15.33845302611288</v>
      </c>
      <c r="F45" s="87">
        <v>13.377637724232203</v>
      </c>
      <c r="G45" s="87">
        <v>16.832077778441807</v>
      </c>
      <c r="H45" s="87">
        <v>16.135820122344363</v>
      </c>
      <c r="I45" s="87">
        <v>14.537215441121866</v>
      </c>
      <c r="J45" s="87">
        <v>11.42207304902597</v>
      </c>
      <c r="K45" s="87">
        <v>0</v>
      </c>
      <c r="L45" s="87">
        <v>3.4889083845823272</v>
      </c>
      <c r="M45" s="87">
        <v>6.6867484908973598</v>
      </c>
      <c r="N45" s="87">
        <v>6.571428806326912</v>
      </c>
      <c r="O45" s="87">
        <v>0</v>
      </c>
      <c r="P45" s="87">
        <v>0</v>
      </c>
      <c r="Q45" s="87">
        <v>0.31448819703856556</v>
      </c>
    </row>
    <row r="46" spans="1:17" x14ac:dyDescent="0.25">
      <c r="A46" s="150" t="s">
        <v>29</v>
      </c>
      <c r="B46" s="87">
        <v>3.4569939942772065</v>
      </c>
      <c r="C46" s="87">
        <v>0.84174252189655074</v>
      </c>
      <c r="D46" s="87">
        <v>1.1272582574959606</v>
      </c>
      <c r="E46" s="87">
        <v>3.5207151085339929</v>
      </c>
      <c r="F46" s="87">
        <v>2.7026213987103538</v>
      </c>
      <c r="G46" s="87">
        <v>2.4095787743255337</v>
      </c>
      <c r="H46" s="87">
        <v>1.8319111027287098</v>
      </c>
      <c r="I46" s="87">
        <v>3.7707983644287886</v>
      </c>
      <c r="J46" s="87">
        <v>2.0445408860635688</v>
      </c>
      <c r="K46" s="87">
        <v>0.39150902926582593</v>
      </c>
      <c r="L46" s="87">
        <v>1.5708662892014562</v>
      </c>
      <c r="M46" s="87">
        <v>1.1866651920541011</v>
      </c>
      <c r="N46" s="87">
        <v>7.6536764921430374</v>
      </c>
      <c r="O46" s="87">
        <v>8.6525361692671545</v>
      </c>
      <c r="P46" s="87">
        <v>5.050876414816118</v>
      </c>
      <c r="Q46" s="87">
        <v>0</v>
      </c>
    </row>
    <row r="47" spans="1:17" x14ac:dyDescent="0.25">
      <c r="A47" s="150" t="s">
        <v>28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26</v>
      </c>
      <c r="B48" s="87">
        <v>1.0689598154756634</v>
      </c>
      <c r="C48" s="87">
        <v>0</v>
      </c>
      <c r="D48" s="87">
        <v>0</v>
      </c>
      <c r="E48" s="87">
        <v>1.1164955846671618</v>
      </c>
      <c r="F48" s="87">
        <v>1.2557952260249696</v>
      </c>
      <c r="G48" s="87">
        <v>1.2743129761551728</v>
      </c>
      <c r="H48" s="87">
        <v>1.2838831695418236</v>
      </c>
      <c r="I48" s="87">
        <v>1.4055731879450502</v>
      </c>
      <c r="J48" s="87">
        <v>1.2889211995375391</v>
      </c>
      <c r="K48" s="87">
        <v>0</v>
      </c>
      <c r="L48" s="87">
        <v>0.80991833231435939</v>
      </c>
      <c r="M48" s="87">
        <v>1.4818190241631857</v>
      </c>
      <c r="N48" s="87">
        <v>1.3844747914168036</v>
      </c>
      <c r="O48" s="87">
        <v>0</v>
      </c>
      <c r="P48" s="87">
        <v>0</v>
      </c>
      <c r="Q48" s="87">
        <v>4.6179717217532064E-2</v>
      </c>
    </row>
    <row r="49" spans="1:17" x14ac:dyDescent="0.25">
      <c r="A49" s="150" t="s">
        <v>25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2.7014131540098327E-2</v>
      </c>
      <c r="L49" s="87">
        <v>6.7591022890387778E-2</v>
      </c>
      <c r="M49" s="87">
        <v>6.8081165915037559E-2</v>
      </c>
      <c r="N49" s="87">
        <v>6.4031154647431504E-2</v>
      </c>
      <c r="O49" s="87">
        <v>5.3545816042428841E-2</v>
      </c>
      <c r="P49" s="87">
        <v>5.6851323878525949E-2</v>
      </c>
      <c r="Q49" s="87">
        <v>6.5596047688047776E-2</v>
      </c>
    </row>
    <row r="50" spans="1:17" x14ac:dyDescent="0.25">
      <c r="A50" s="150" t="s">
        <v>86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22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2" t="s">
        <v>328</v>
      </c>
      <c r="B52" s="151">
        <v>0</v>
      </c>
      <c r="C52" s="151">
        <v>0</v>
      </c>
      <c r="D52" s="151">
        <v>0</v>
      </c>
      <c r="E52" s="151">
        <v>0</v>
      </c>
      <c r="F52" s="151">
        <v>0</v>
      </c>
      <c r="G52" s="151">
        <v>0</v>
      </c>
      <c r="H52" s="151">
        <v>0</v>
      </c>
      <c r="I52" s="151">
        <v>0</v>
      </c>
      <c r="J52" s="151">
        <v>0</v>
      </c>
      <c r="K52" s="151">
        <v>0</v>
      </c>
      <c r="L52" s="151">
        <v>0</v>
      </c>
      <c r="M52" s="151">
        <v>0</v>
      </c>
      <c r="N52" s="151">
        <v>0</v>
      </c>
      <c r="O52" s="151">
        <v>0</v>
      </c>
      <c r="P52" s="151">
        <v>0</v>
      </c>
      <c r="Q52" s="151">
        <v>0</v>
      </c>
    </row>
    <row r="53" spans="1:17" x14ac:dyDescent="0.25">
      <c r="A53" s="156" t="s">
        <v>321</v>
      </c>
      <c r="B53" s="204">
        <v>12.403474214264742</v>
      </c>
      <c r="C53" s="204">
        <v>4.6402667521055871</v>
      </c>
      <c r="D53" s="204">
        <v>4.8272523612526808</v>
      </c>
      <c r="E53" s="204">
        <v>8.06271845522358</v>
      </c>
      <c r="F53" s="204">
        <v>7.939701799009546</v>
      </c>
      <c r="G53" s="204">
        <v>9.0296732044820125</v>
      </c>
      <c r="H53" s="204">
        <v>7.8374911754376253</v>
      </c>
      <c r="I53" s="204">
        <v>7.8692976469788665</v>
      </c>
      <c r="J53" s="204">
        <v>7.1637686941751593</v>
      </c>
      <c r="K53" s="204">
        <v>7.6403822459499338E-2</v>
      </c>
      <c r="L53" s="204">
        <v>4.5041423259181403</v>
      </c>
      <c r="M53" s="204">
        <v>4.2148519803567712</v>
      </c>
      <c r="N53" s="204">
        <v>5.6885845875836676</v>
      </c>
      <c r="O53" s="204">
        <v>1.589345595695461</v>
      </c>
      <c r="P53" s="204">
        <v>3.7352246220358789</v>
      </c>
      <c r="Q53" s="204">
        <v>7.7816950456334896E-2</v>
      </c>
    </row>
    <row r="54" spans="1:17" x14ac:dyDescent="0.25">
      <c r="A54" s="152" t="s">
        <v>327</v>
      </c>
      <c r="B54" s="151">
        <v>4.4591315359872326</v>
      </c>
      <c r="C54" s="151">
        <v>4.3497326184648211</v>
      </c>
      <c r="D54" s="151">
        <v>4.4723501821380314</v>
      </c>
      <c r="E54" s="151">
        <v>4.3220304603076727</v>
      </c>
      <c r="F54" s="151">
        <v>4.4497066778470735</v>
      </c>
      <c r="G54" s="151">
        <v>4.4127245446555365</v>
      </c>
      <c r="H54" s="151">
        <v>4.0735268234814201</v>
      </c>
      <c r="I54" s="151">
        <v>4.1141009943463231</v>
      </c>
      <c r="J54" s="151">
        <v>4.097119305731149</v>
      </c>
      <c r="K54" s="151">
        <v>0</v>
      </c>
      <c r="L54" s="151">
        <v>3.6009043904736382</v>
      </c>
      <c r="M54" s="151">
        <v>2.7812849611331889</v>
      </c>
      <c r="N54" s="151">
        <v>3.3041609702610222</v>
      </c>
      <c r="O54" s="151">
        <v>0</v>
      </c>
      <c r="P54" s="151">
        <v>2.9581869335934892</v>
      </c>
      <c r="Q54" s="151">
        <v>0</v>
      </c>
    </row>
    <row r="55" spans="1:17" x14ac:dyDescent="0.25">
      <c r="A55" s="152" t="s">
        <v>326</v>
      </c>
      <c r="B55" s="151">
        <v>7.9443426782775095</v>
      </c>
      <c r="C55" s="151">
        <v>0.2905341336407658</v>
      </c>
      <c r="D55" s="151">
        <v>0.3549021791146495</v>
      </c>
      <c r="E55" s="151">
        <v>3.7406879949159073</v>
      </c>
      <c r="F55" s="151">
        <v>3.4899951211624725</v>
      </c>
      <c r="G55" s="151">
        <v>4.616948659826476</v>
      </c>
      <c r="H55" s="151">
        <v>3.7639643519562047</v>
      </c>
      <c r="I55" s="151">
        <v>3.7551966526325438</v>
      </c>
      <c r="J55" s="151">
        <v>3.0666493884440102</v>
      </c>
      <c r="K55" s="151">
        <v>7.6403822459499338E-2</v>
      </c>
      <c r="L55" s="151">
        <v>0.90323793544450259</v>
      </c>
      <c r="M55" s="151">
        <v>1.4335670192235825</v>
      </c>
      <c r="N55" s="151">
        <v>2.384423617322645</v>
      </c>
      <c r="O55" s="151">
        <v>1.589345595695461</v>
      </c>
      <c r="P55" s="151">
        <v>0.77703768844238985</v>
      </c>
      <c r="Q55" s="151">
        <v>7.7816950456334896E-2</v>
      </c>
    </row>
    <row r="56" spans="1:17" x14ac:dyDescent="0.25">
      <c r="A56" s="150" t="s">
        <v>33</v>
      </c>
      <c r="B56" s="87">
        <v>0.8799365795719325</v>
      </c>
      <c r="C56" s="87">
        <v>0.16247999744960698</v>
      </c>
      <c r="D56" s="87">
        <v>0.18341258618930051</v>
      </c>
      <c r="E56" s="87">
        <v>0.70179391996955343</v>
      </c>
      <c r="F56" s="87">
        <v>0.85266433785098317</v>
      </c>
      <c r="G56" s="87">
        <v>1.4958579607003333</v>
      </c>
      <c r="H56" s="87">
        <v>0.83521976859694091</v>
      </c>
      <c r="I56" s="87">
        <v>0.75617226214131061</v>
      </c>
      <c r="J56" s="87">
        <v>0.82189252212143249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7">
        <v>0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125</v>
      </c>
      <c r="B59" s="87">
        <v>6.3758735718669053</v>
      </c>
      <c r="C59" s="87">
        <v>0</v>
      </c>
      <c r="D59" s="87">
        <v>0</v>
      </c>
      <c r="E59" s="87">
        <v>2.3334360587392817</v>
      </c>
      <c r="F59" s="87">
        <v>2.0351375848223427</v>
      </c>
      <c r="G59" s="87">
        <v>2.560660919641248</v>
      </c>
      <c r="H59" s="87">
        <v>2.4547393695250044</v>
      </c>
      <c r="I59" s="87">
        <v>2.2115439312051519</v>
      </c>
      <c r="J59" s="87">
        <v>1.7376378877828553</v>
      </c>
      <c r="K59" s="87">
        <v>0</v>
      </c>
      <c r="L59" s="87">
        <v>0.53076699562611462</v>
      </c>
      <c r="M59" s="87">
        <v>1.0172538272156224</v>
      </c>
      <c r="N59" s="87">
        <v>0.99971026465419544</v>
      </c>
      <c r="O59" s="87">
        <v>0</v>
      </c>
      <c r="P59" s="87">
        <v>0</v>
      </c>
      <c r="Q59" s="87">
        <v>5.7411638404606308E-2</v>
      </c>
    </row>
    <row r="60" spans="1:17" x14ac:dyDescent="0.25">
      <c r="A60" s="150" t="s">
        <v>29</v>
      </c>
      <c r="B60" s="87">
        <v>0.5259118652551531</v>
      </c>
      <c r="C60" s="87">
        <v>0.12805413619115882</v>
      </c>
      <c r="D60" s="87">
        <v>0.17148959292534899</v>
      </c>
      <c r="E60" s="87">
        <v>0.53560574673438022</v>
      </c>
      <c r="F60" s="87">
        <v>0.41114930000664612</v>
      </c>
      <c r="G60" s="87">
        <v>0.36656877905560847</v>
      </c>
      <c r="H60" s="87">
        <v>0.27868830163215663</v>
      </c>
      <c r="I60" s="87">
        <v>0.57365086679951149</v>
      </c>
      <c r="J60" s="87">
        <v>0.3110356317540926</v>
      </c>
      <c r="K60" s="87">
        <v>7.1472236579968207E-2</v>
      </c>
      <c r="L60" s="87">
        <v>0.23897560180549537</v>
      </c>
      <c r="M60" s="87">
        <v>0.18052715903459954</v>
      </c>
      <c r="N60" s="87">
        <v>1.1643524075268312</v>
      </c>
      <c r="O60" s="87">
        <v>1.5795704974321372</v>
      </c>
      <c r="P60" s="87">
        <v>0.76838890691928752</v>
      </c>
      <c r="Q60" s="87">
        <v>0</v>
      </c>
    </row>
    <row r="61" spans="1:17" x14ac:dyDescent="0.25">
      <c r="A61" s="150" t="s">
        <v>28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0.16262066158351876</v>
      </c>
      <c r="C62" s="87">
        <v>0</v>
      </c>
      <c r="D62" s="87">
        <v>0</v>
      </c>
      <c r="E62" s="87">
        <v>0.16985226947269197</v>
      </c>
      <c r="F62" s="87">
        <v>0.19104389848250042</v>
      </c>
      <c r="G62" s="87">
        <v>0.19386100042928589</v>
      </c>
      <c r="H62" s="87">
        <v>0.19531691220210293</v>
      </c>
      <c r="I62" s="87">
        <v>0.21382959248656946</v>
      </c>
      <c r="J62" s="87">
        <v>0.19608334678562969</v>
      </c>
      <c r="K62" s="87">
        <v>0</v>
      </c>
      <c r="L62" s="87">
        <v>0.12321272803970983</v>
      </c>
      <c r="M62" s="87">
        <v>0.22542885763131626</v>
      </c>
      <c r="N62" s="87">
        <v>0.21061989727436159</v>
      </c>
      <c r="O62" s="87">
        <v>0</v>
      </c>
      <c r="P62" s="87">
        <v>0</v>
      </c>
      <c r="Q62" s="87">
        <v>8.43037433991458E-3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4.9315858795311342E-3</v>
      </c>
      <c r="L63" s="87">
        <v>1.0282609973182725E-2</v>
      </c>
      <c r="M63" s="87">
        <v>1.0357175342044252E-2</v>
      </c>
      <c r="N63" s="87">
        <v>9.7410478672563128E-3</v>
      </c>
      <c r="O63" s="87">
        <v>9.7750982633237216E-3</v>
      </c>
      <c r="P63" s="87">
        <v>8.6487815231023231E-3</v>
      </c>
      <c r="Q63" s="87">
        <v>1.1974937711814002E-2</v>
      </c>
    </row>
    <row r="64" spans="1:17" x14ac:dyDescent="0.25">
      <c r="A64" s="150" t="s">
        <v>86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22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2" t="s">
        <v>325</v>
      </c>
      <c r="B66" s="151">
        <v>0</v>
      </c>
      <c r="C66" s="151">
        <v>0</v>
      </c>
      <c r="D66" s="151">
        <v>0</v>
      </c>
      <c r="E66" s="151">
        <v>0</v>
      </c>
      <c r="F66" s="151">
        <v>0</v>
      </c>
      <c r="G66" s="151">
        <v>0</v>
      </c>
      <c r="H66" s="151">
        <v>0</v>
      </c>
      <c r="I66" s="151">
        <v>0</v>
      </c>
      <c r="J66" s="151">
        <v>0</v>
      </c>
      <c r="K66" s="151">
        <v>0</v>
      </c>
      <c r="L66" s="151">
        <v>0</v>
      </c>
      <c r="M66" s="151">
        <v>0</v>
      </c>
      <c r="N66" s="151">
        <v>0</v>
      </c>
      <c r="O66" s="151">
        <v>0</v>
      </c>
      <c r="P66" s="151">
        <v>0</v>
      </c>
      <c r="Q66" s="151">
        <v>0</v>
      </c>
    </row>
    <row r="67" spans="1:17" x14ac:dyDescent="0.25">
      <c r="A67" s="156" t="s">
        <v>333</v>
      </c>
      <c r="B67" s="204">
        <v>16.68109415008978</v>
      </c>
      <c r="C67" s="204">
        <v>27.837307033642194</v>
      </c>
      <c r="D67" s="204">
        <v>32.255726615826902</v>
      </c>
      <c r="E67" s="204">
        <v>25.470721450766796</v>
      </c>
      <c r="F67" s="204">
        <v>29.862229126996382</v>
      </c>
      <c r="G67" s="204">
        <v>36.596837059786083</v>
      </c>
      <c r="H67" s="204">
        <v>27.656937917362047</v>
      </c>
      <c r="I67" s="204">
        <v>38.694484209413929</v>
      </c>
      <c r="J67" s="204">
        <v>38.602995134598785</v>
      </c>
      <c r="K67" s="204">
        <v>38.881542579309553</v>
      </c>
      <c r="L67" s="204">
        <v>47.535649891071721</v>
      </c>
      <c r="M67" s="204">
        <v>34.012471151828727</v>
      </c>
      <c r="N67" s="204">
        <v>31.850983606741018</v>
      </c>
      <c r="O67" s="204">
        <v>27.435293300878893</v>
      </c>
      <c r="P67" s="204">
        <v>27.338665836500798</v>
      </c>
      <c r="Q67" s="204">
        <v>145.12058996863405</v>
      </c>
    </row>
    <row r="68" spans="1:17" x14ac:dyDescent="0.25">
      <c r="A68" s="72" t="s">
        <v>319</v>
      </c>
      <c r="B68" s="306">
        <v>0</v>
      </c>
      <c r="C68" s="306">
        <v>0</v>
      </c>
      <c r="D68" s="306">
        <v>0</v>
      </c>
      <c r="E68" s="306">
        <v>0</v>
      </c>
      <c r="F68" s="306">
        <v>0</v>
      </c>
      <c r="G68" s="306">
        <v>0</v>
      </c>
      <c r="H68" s="306">
        <v>0</v>
      </c>
      <c r="I68" s="306">
        <v>0</v>
      </c>
      <c r="J68" s="306">
        <v>0</v>
      </c>
      <c r="K68" s="306">
        <v>0</v>
      </c>
      <c r="L68" s="306">
        <v>0</v>
      </c>
      <c r="M68" s="306">
        <v>0</v>
      </c>
      <c r="N68" s="306">
        <v>0</v>
      </c>
      <c r="O68" s="306">
        <v>0</v>
      </c>
      <c r="P68" s="306">
        <v>0</v>
      </c>
      <c r="Q68" s="306">
        <v>0</v>
      </c>
    </row>
    <row r="70" spans="1:17" ht="12.75" x14ac:dyDescent="0.25">
      <c r="A70" s="80" t="s">
        <v>134</v>
      </c>
      <c r="B70" s="197"/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</row>
    <row r="72" spans="1:17" x14ac:dyDescent="0.25">
      <c r="A72" s="78" t="s">
        <v>3</v>
      </c>
      <c r="B72" s="77">
        <f t="shared" ref="B72:Q72" si="0">SUM(B$73:B$77,B$78,B$80:B$81,B$83:B$85,B$87:B$89,B$90:B$91)</f>
        <v>1</v>
      </c>
      <c r="C72" s="77">
        <f t="shared" si="0"/>
        <v>0.99999999999999978</v>
      </c>
      <c r="D72" s="77">
        <f t="shared" si="0"/>
        <v>1</v>
      </c>
      <c r="E72" s="77">
        <f t="shared" si="0"/>
        <v>1</v>
      </c>
      <c r="F72" s="77">
        <f t="shared" si="0"/>
        <v>1</v>
      </c>
      <c r="G72" s="77">
        <f t="shared" si="0"/>
        <v>0.99999999999999989</v>
      </c>
      <c r="H72" s="77">
        <f t="shared" si="0"/>
        <v>0.99999999999999989</v>
      </c>
      <c r="I72" s="77">
        <f t="shared" si="0"/>
        <v>0.99999999999999989</v>
      </c>
      <c r="J72" s="77">
        <f t="shared" si="0"/>
        <v>1</v>
      </c>
      <c r="K72" s="77">
        <f t="shared" si="0"/>
        <v>0.99999999999999989</v>
      </c>
      <c r="L72" s="77">
        <f t="shared" si="0"/>
        <v>1.0000000000000002</v>
      </c>
      <c r="M72" s="77">
        <f t="shared" si="0"/>
        <v>0.99999999999999989</v>
      </c>
      <c r="N72" s="77">
        <f t="shared" si="0"/>
        <v>1</v>
      </c>
      <c r="O72" s="77">
        <f t="shared" si="0"/>
        <v>0.99999999999999989</v>
      </c>
      <c r="P72" s="77">
        <f t="shared" si="0"/>
        <v>1.0000000000000002</v>
      </c>
      <c r="Q72" s="77">
        <f t="shared" si="0"/>
        <v>0.99999999999999989</v>
      </c>
    </row>
    <row r="73" spans="1:17" x14ac:dyDescent="0.25">
      <c r="A73" s="132" t="s">
        <v>83</v>
      </c>
      <c r="B73" s="203">
        <f t="shared" ref="B73:Q73" si="1">IF(B$6=0,0,B$6/B$5)</f>
        <v>0</v>
      </c>
      <c r="C73" s="203">
        <f t="shared" si="1"/>
        <v>0</v>
      </c>
      <c r="D73" s="203">
        <f t="shared" si="1"/>
        <v>0</v>
      </c>
      <c r="E73" s="203">
        <f t="shared" si="1"/>
        <v>0</v>
      </c>
      <c r="F73" s="203">
        <f t="shared" si="1"/>
        <v>0</v>
      </c>
      <c r="G73" s="203">
        <f t="shared" si="1"/>
        <v>0</v>
      </c>
      <c r="H73" s="203">
        <f t="shared" si="1"/>
        <v>0</v>
      </c>
      <c r="I73" s="203">
        <f t="shared" si="1"/>
        <v>0</v>
      </c>
      <c r="J73" s="203">
        <f t="shared" si="1"/>
        <v>0</v>
      </c>
      <c r="K73" s="203">
        <f t="shared" si="1"/>
        <v>0</v>
      </c>
      <c r="L73" s="203">
        <f t="shared" si="1"/>
        <v>0</v>
      </c>
      <c r="M73" s="203">
        <f t="shared" si="1"/>
        <v>0</v>
      </c>
      <c r="N73" s="203">
        <f t="shared" si="1"/>
        <v>0</v>
      </c>
      <c r="O73" s="203">
        <f t="shared" si="1"/>
        <v>0</v>
      </c>
      <c r="P73" s="203">
        <f t="shared" si="1"/>
        <v>0</v>
      </c>
      <c r="Q73" s="203">
        <f t="shared" si="1"/>
        <v>0</v>
      </c>
    </row>
    <row r="74" spans="1:17" x14ac:dyDescent="0.25">
      <c r="A74" s="76" t="s">
        <v>82</v>
      </c>
      <c r="B74" s="202">
        <f t="shared" ref="B74:Q74" si="2">IF(B$7=0,0,B$7/B$5)</f>
        <v>0</v>
      </c>
      <c r="C74" s="202">
        <f t="shared" si="2"/>
        <v>0</v>
      </c>
      <c r="D74" s="202">
        <f t="shared" si="2"/>
        <v>0</v>
      </c>
      <c r="E74" s="202">
        <f t="shared" si="2"/>
        <v>0</v>
      </c>
      <c r="F74" s="202">
        <f t="shared" si="2"/>
        <v>0</v>
      </c>
      <c r="G74" s="202">
        <f t="shared" si="2"/>
        <v>0</v>
      </c>
      <c r="H74" s="202">
        <f t="shared" si="2"/>
        <v>0</v>
      </c>
      <c r="I74" s="202">
        <f t="shared" si="2"/>
        <v>0</v>
      </c>
      <c r="J74" s="202">
        <f t="shared" si="2"/>
        <v>0</v>
      </c>
      <c r="K74" s="202">
        <f t="shared" si="2"/>
        <v>0</v>
      </c>
      <c r="L74" s="202">
        <f t="shared" si="2"/>
        <v>0</v>
      </c>
      <c r="M74" s="202">
        <f t="shared" si="2"/>
        <v>0</v>
      </c>
      <c r="N74" s="202">
        <f t="shared" si="2"/>
        <v>0</v>
      </c>
      <c r="O74" s="202">
        <f t="shared" si="2"/>
        <v>0</v>
      </c>
      <c r="P74" s="202">
        <f t="shared" si="2"/>
        <v>0</v>
      </c>
      <c r="Q74" s="202">
        <f t="shared" si="2"/>
        <v>0</v>
      </c>
    </row>
    <row r="75" spans="1:17" x14ac:dyDescent="0.25">
      <c r="A75" s="76" t="s">
        <v>81</v>
      </c>
      <c r="B75" s="202">
        <f t="shared" ref="B75:Q75" si="3">IF(B$8=0,0,B$8/B$5)</f>
        <v>0</v>
      </c>
      <c r="C75" s="202">
        <f t="shared" si="3"/>
        <v>0</v>
      </c>
      <c r="D75" s="202">
        <f t="shared" si="3"/>
        <v>0</v>
      </c>
      <c r="E75" s="202">
        <f t="shared" si="3"/>
        <v>0</v>
      </c>
      <c r="F75" s="202">
        <f t="shared" si="3"/>
        <v>0</v>
      </c>
      <c r="G75" s="202">
        <f t="shared" si="3"/>
        <v>0</v>
      </c>
      <c r="H75" s="202">
        <f t="shared" si="3"/>
        <v>0</v>
      </c>
      <c r="I75" s="202">
        <f t="shared" si="3"/>
        <v>0</v>
      </c>
      <c r="J75" s="202">
        <f t="shared" si="3"/>
        <v>0</v>
      </c>
      <c r="K75" s="202">
        <f t="shared" si="3"/>
        <v>0</v>
      </c>
      <c r="L75" s="202">
        <f t="shared" si="3"/>
        <v>0</v>
      </c>
      <c r="M75" s="202">
        <f t="shared" si="3"/>
        <v>0</v>
      </c>
      <c r="N75" s="202">
        <f t="shared" si="3"/>
        <v>0</v>
      </c>
      <c r="O75" s="202">
        <f t="shared" si="3"/>
        <v>0</v>
      </c>
      <c r="P75" s="202">
        <f t="shared" si="3"/>
        <v>0</v>
      </c>
      <c r="Q75" s="202">
        <f t="shared" si="3"/>
        <v>0</v>
      </c>
    </row>
    <row r="76" spans="1:17" x14ac:dyDescent="0.25">
      <c r="A76" s="76" t="s">
        <v>80</v>
      </c>
      <c r="B76" s="202">
        <f t="shared" ref="B76:Q76" si="4">IF(B$9=0,0,B$9/B$5)</f>
        <v>0</v>
      </c>
      <c r="C76" s="202">
        <f t="shared" si="4"/>
        <v>0</v>
      </c>
      <c r="D76" s="202">
        <f t="shared" si="4"/>
        <v>0</v>
      </c>
      <c r="E76" s="202">
        <f t="shared" si="4"/>
        <v>0</v>
      </c>
      <c r="F76" s="202">
        <f t="shared" si="4"/>
        <v>0</v>
      </c>
      <c r="G76" s="202">
        <f t="shared" si="4"/>
        <v>0</v>
      </c>
      <c r="H76" s="202">
        <f t="shared" si="4"/>
        <v>0</v>
      </c>
      <c r="I76" s="202">
        <f t="shared" si="4"/>
        <v>0</v>
      </c>
      <c r="J76" s="202">
        <f t="shared" si="4"/>
        <v>0</v>
      </c>
      <c r="K76" s="202">
        <f t="shared" si="4"/>
        <v>0</v>
      </c>
      <c r="L76" s="202">
        <f t="shared" si="4"/>
        <v>0</v>
      </c>
      <c r="M76" s="202">
        <f t="shared" si="4"/>
        <v>0</v>
      </c>
      <c r="N76" s="202">
        <f t="shared" si="4"/>
        <v>0</v>
      </c>
      <c r="O76" s="202">
        <f t="shared" si="4"/>
        <v>0</v>
      </c>
      <c r="P76" s="202">
        <f t="shared" si="4"/>
        <v>0</v>
      </c>
      <c r="Q76" s="202">
        <f t="shared" si="4"/>
        <v>0</v>
      </c>
    </row>
    <row r="77" spans="1:17" x14ac:dyDescent="0.25">
      <c r="A77" s="129" t="s">
        <v>79</v>
      </c>
      <c r="B77" s="201">
        <f t="shared" ref="B77:Q77" si="5">IF(B$10=0,0,B$10/B$5)</f>
        <v>1.2933374731541446E-2</v>
      </c>
      <c r="C77" s="201">
        <f t="shared" si="5"/>
        <v>2.3169305002927944E-2</v>
      </c>
      <c r="D77" s="201">
        <f t="shared" si="5"/>
        <v>2.1444266445273415E-2</v>
      </c>
      <c r="E77" s="201">
        <f t="shared" si="5"/>
        <v>1.3889264257921991E-2</v>
      </c>
      <c r="F77" s="201">
        <f t="shared" si="5"/>
        <v>1.4296054328881874E-2</v>
      </c>
      <c r="G77" s="201">
        <f t="shared" si="5"/>
        <v>1.3492068647888515E-2</v>
      </c>
      <c r="H77" s="201">
        <f t="shared" si="5"/>
        <v>1.3270044722191045E-2</v>
      </c>
      <c r="I77" s="201">
        <f t="shared" si="5"/>
        <v>1.3107571119537262E-2</v>
      </c>
      <c r="J77" s="201">
        <f t="shared" si="5"/>
        <v>1.4260250653390594E-2</v>
      </c>
      <c r="K77" s="201">
        <f t="shared" si="5"/>
        <v>1.6102387429749496E-2</v>
      </c>
      <c r="L77" s="201">
        <f t="shared" si="5"/>
        <v>1.6376408312463332E-2</v>
      </c>
      <c r="M77" s="201">
        <f t="shared" si="5"/>
        <v>1.2475185890610245E-2</v>
      </c>
      <c r="N77" s="201">
        <f t="shared" si="5"/>
        <v>1.1984779851424503E-2</v>
      </c>
      <c r="O77" s="201">
        <f t="shared" si="5"/>
        <v>9.2623559807044151E-3</v>
      </c>
      <c r="P77" s="201">
        <f t="shared" si="5"/>
        <v>1.2126166927107152E-2</v>
      </c>
      <c r="Q77" s="201">
        <f t="shared" si="5"/>
        <v>2.2091250473230711E-2</v>
      </c>
    </row>
    <row r="78" spans="1:17" x14ac:dyDescent="0.25">
      <c r="A78" s="127" t="s">
        <v>324</v>
      </c>
      <c r="B78" s="200">
        <f t="shared" ref="B78:Q78" si="6">IF(B$15=0,0,B$15/B$5)</f>
        <v>0.34130850187449724</v>
      </c>
      <c r="C78" s="200">
        <f t="shared" si="6"/>
        <v>4.7290051998885786E-2</v>
      </c>
      <c r="D78" s="200">
        <f t="shared" si="6"/>
        <v>4.5672318772407863E-2</v>
      </c>
      <c r="E78" s="200">
        <f t="shared" si="6"/>
        <v>0.18409509463434068</v>
      </c>
      <c r="F78" s="200">
        <f t="shared" si="6"/>
        <v>0.17957695393888901</v>
      </c>
      <c r="G78" s="200">
        <f t="shared" si="6"/>
        <v>0.20800178653968118</v>
      </c>
      <c r="H78" s="200">
        <f t="shared" si="6"/>
        <v>0.19564706688026556</v>
      </c>
      <c r="I78" s="200">
        <f t="shared" si="6"/>
        <v>0.19026411914991692</v>
      </c>
      <c r="J78" s="200">
        <f t="shared" si="6"/>
        <v>0.15913533131740615</v>
      </c>
      <c r="K78" s="200">
        <f t="shared" si="6"/>
        <v>2.029205286998351E-2</v>
      </c>
      <c r="L78" s="200">
        <f t="shared" si="6"/>
        <v>8.1692077232017518E-2</v>
      </c>
      <c r="M78" s="200">
        <f t="shared" si="6"/>
        <v>0.11212635027513264</v>
      </c>
      <c r="N78" s="200">
        <f t="shared" si="6"/>
        <v>0.15481194188925443</v>
      </c>
      <c r="O78" s="200">
        <f t="shared" si="6"/>
        <v>0.13292584580674258</v>
      </c>
      <c r="P78" s="200">
        <f t="shared" si="6"/>
        <v>8.4952135171895551E-2</v>
      </c>
      <c r="Q78" s="200">
        <f t="shared" si="6"/>
        <v>1.6135020192125787E-2</v>
      </c>
    </row>
    <row r="79" spans="1:17" x14ac:dyDescent="0.25">
      <c r="A79" s="127" t="s">
        <v>323</v>
      </c>
      <c r="B79" s="200">
        <f t="shared" ref="B79:Q79" si="7">IF(B$26=0,0,B$26/B$5)</f>
        <v>0.54966699266411068</v>
      </c>
      <c r="C79" s="200">
        <f t="shared" si="7"/>
        <v>0.83023179162391136</v>
      </c>
      <c r="D79" s="200">
        <f t="shared" si="7"/>
        <v>0.83486299624779492</v>
      </c>
      <c r="E79" s="200">
        <f t="shared" si="7"/>
        <v>0.72112145608364253</v>
      </c>
      <c r="F79" s="200">
        <f t="shared" si="7"/>
        <v>0.72014163894902561</v>
      </c>
      <c r="G79" s="200">
        <f t="shared" si="7"/>
        <v>0.68254495424123862</v>
      </c>
      <c r="H79" s="200">
        <f t="shared" si="7"/>
        <v>0.7091123598294915</v>
      </c>
      <c r="I79" s="200">
        <f t="shared" si="7"/>
        <v>0.70562563999296657</v>
      </c>
      <c r="J79" s="200">
        <f t="shared" si="7"/>
        <v>0.73436173937953453</v>
      </c>
      <c r="K79" s="200">
        <f t="shared" si="7"/>
        <v>0.87286997178699322</v>
      </c>
      <c r="L79" s="200">
        <f t="shared" si="7"/>
        <v>0.81113727876052755</v>
      </c>
      <c r="M79" s="200">
        <f t="shared" si="7"/>
        <v>0.80820444703210337</v>
      </c>
      <c r="N79" s="200">
        <f t="shared" si="7"/>
        <v>0.76218646309762594</v>
      </c>
      <c r="O79" s="200">
        <f t="shared" si="7"/>
        <v>0.78605564572931552</v>
      </c>
      <c r="P79" s="200">
        <f t="shared" si="7"/>
        <v>0.84320787995521784</v>
      </c>
      <c r="Q79" s="200">
        <f t="shared" si="7"/>
        <v>0.75107284747788272</v>
      </c>
    </row>
    <row r="80" spans="1:17" x14ac:dyDescent="0.25">
      <c r="A80" s="142" t="s">
        <v>332</v>
      </c>
      <c r="B80" s="199">
        <f t="shared" ref="B80:Q80" si="8">IF(B$27=0,0,B$27/B$5)</f>
        <v>0.54966699266411068</v>
      </c>
      <c r="C80" s="199">
        <f t="shared" si="8"/>
        <v>0.83023179162391136</v>
      </c>
      <c r="D80" s="199">
        <f t="shared" si="8"/>
        <v>0.83486299624779492</v>
      </c>
      <c r="E80" s="199">
        <f t="shared" si="8"/>
        <v>0.72112145608364253</v>
      </c>
      <c r="F80" s="199">
        <f t="shared" si="8"/>
        <v>0.72014163894902561</v>
      </c>
      <c r="G80" s="199">
        <f t="shared" si="8"/>
        <v>0.68254495424123862</v>
      </c>
      <c r="H80" s="199">
        <f t="shared" si="8"/>
        <v>0.7091123598294915</v>
      </c>
      <c r="I80" s="199">
        <f t="shared" si="8"/>
        <v>0.70562563999296657</v>
      </c>
      <c r="J80" s="199">
        <f t="shared" si="8"/>
        <v>0.73436173937953453</v>
      </c>
      <c r="K80" s="199">
        <f t="shared" si="8"/>
        <v>0.87286997178699322</v>
      </c>
      <c r="L80" s="199">
        <f t="shared" si="8"/>
        <v>0.81113727876052755</v>
      </c>
      <c r="M80" s="199">
        <f t="shared" si="8"/>
        <v>0.80820444703210337</v>
      </c>
      <c r="N80" s="199">
        <f t="shared" si="8"/>
        <v>0.76218646309762594</v>
      </c>
      <c r="O80" s="199">
        <f t="shared" si="8"/>
        <v>0.78605564572931552</v>
      </c>
      <c r="P80" s="199">
        <f t="shared" si="8"/>
        <v>0.84320787995521784</v>
      </c>
      <c r="Q80" s="199">
        <f t="shared" si="8"/>
        <v>0.75107284747788272</v>
      </c>
    </row>
    <row r="81" spans="1:17" x14ac:dyDescent="0.25">
      <c r="A81" s="142" t="s">
        <v>331</v>
      </c>
      <c r="B81" s="199">
        <f t="shared" ref="B81:Q81" si="9">IF(B$33=0,0,B$33/B$5)</f>
        <v>0</v>
      </c>
      <c r="C81" s="199">
        <f t="shared" si="9"/>
        <v>0</v>
      </c>
      <c r="D81" s="199">
        <f t="shared" si="9"/>
        <v>0</v>
      </c>
      <c r="E81" s="199">
        <f t="shared" si="9"/>
        <v>0</v>
      </c>
      <c r="F81" s="199">
        <f t="shared" si="9"/>
        <v>0</v>
      </c>
      <c r="G81" s="199">
        <f t="shared" si="9"/>
        <v>0</v>
      </c>
      <c r="H81" s="199">
        <f t="shared" si="9"/>
        <v>0</v>
      </c>
      <c r="I81" s="199">
        <f t="shared" si="9"/>
        <v>0</v>
      </c>
      <c r="J81" s="199">
        <f t="shared" si="9"/>
        <v>0</v>
      </c>
      <c r="K81" s="199">
        <f t="shared" si="9"/>
        <v>0</v>
      </c>
      <c r="L81" s="199">
        <f t="shared" si="9"/>
        <v>0</v>
      </c>
      <c r="M81" s="199">
        <f t="shared" si="9"/>
        <v>0</v>
      </c>
      <c r="N81" s="199">
        <f t="shared" si="9"/>
        <v>0</v>
      </c>
      <c r="O81" s="199">
        <f t="shared" si="9"/>
        <v>0</v>
      </c>
      <c r="P81" s="199">
        <f t="shared" si="9"/>
        <v>0</v>
      </c>
      <c r="Q81" s="199">
        <f t="shared" si="9"/>
        <v>0</v>
      </c>
    </row>
    <row r="82" spans="1:17" x14ac:dyDescent="0.25">
      <c r="A82" s="127" t="s">
        <v>322</v>
      </c>
      <c r="B82" s="200">
        <f t="shared" ref="B82:Q82" si="10">IF(B$34=0,0,B$34/B$5)</f>
        <v>6.9214847885081962E-2</v>
      </c>
      <c r="C82" s="200">
        <f t="shared" si="10"/>
        <v>4.2944605857662022E-2</v>
      </c>
      <c r="D82" s="200">
        <f t="shared" si="10"/>
        <v>4.0329406384279523E-2</v>
      </c>
      <c r="E82" s="200">
        <f t="shared" si="10"/>
        <v>4.6920370558665811E-2</v>
      </c>
      <c r="F82" s="200">
        <f t="shared" si="10"/>
        <v>4.68155636263883E-2</v>
      </c>
      <c r="G82" s="200">
        <f t="shared" si="10"/>
        <v>5.1346744316399726E-2</v>
      </c>
      <c r="H82" s="200">
        <f t="shared" si="10"/>
        <v>4.5904792746909076E-2</v>
      </c>
      <c r="I82" s="200">
        <f t="shared" si="10"/>
        <v>4.4840194075064933E-2</v>
      </c>
      <c r="J82" s="200">
        <f t="shared" si="10"/>
        <v>4.3324042585794142E-2</v>
      </c>
      <c r="K82" s="200">
        <f t="shared" si="10"/>
        <v>3.2276543596118784E-2</v>
      </c>
      <c r="L82" s="200">
        <f t="shared" si="10"/>
        <v>2.815373805845385E-2</v>
      </c>
      <c r="M82" s="200">
        <f t="shared" si="10"/>
        <v>2.5751379988420295E-2</v>
      </c>
      <c r="N82" s="200">
        <f t="shared" si="10"/>
        <v>3.2915402219893176E-2</v>
      </c>
      <c r="O82" s="200">
        <f t="shared" si="10"/>
        <v>3.4214299740871798E-2</v>
      </c>
      <c r="P82" s="200">
        <f t="shared" si="10"/>
        <v>2.129248723665611E-2</v>
      </c>
      <c r="Q82" s="200">
        <f t="shared" si="10"/>
        <v>2.029514377889708E-2</v>
      </c>
    </row>
    <row r="83" spans="1:17" x14ac:dyDescent="0.25">
      <c r="A83" s="142" t="s">
        <v>330</v>
      </c>
      <c r="B83" s="199">
        <f t="shared" ref="B83:Q83" si="11">IF(B$35=0,0,B$35/B$5)</f>
        <v>2.0958971759044549E-2</v>
      </c>
      <c r="C83" s="199">
        <f t="shared" si="11"/>
        <v>3.963022097890459E-2</v>
      </c>
      <c r="D83" s="199">
        <f t="shared" si="11"/>
        <v>3.6700064628511553E-2</v>
      </c>
      <c r="E83" s="199">
        <f t="shared" si="11"/>
        <v>2.2008671648592937E-2</v>
      </c>
      <c r="F83" s="199">
        <f t="shared" si="11"/>
        <v>2.3044548666804051E-2</v>
      </c>
      <c r="G83" s="199">
        <f t="shared" si="11"/>
        <v>2.1671182140114285E-2</v>
      </c>
      <c r="H83" s="199">
        <f t="shared" si="11"/>
        <v>2.0764764604747483E-2</v>
      </c>
      <c r="I83" s="199">
        <f t="shared" si="11"/>
        <v>2.0368773179019767E-2</v>
      </c>
      <c r="J83" s="199">
        <f t="shared" si="11"/>
        <v>2.1777682342506693E-2</v>
      </c>
      <c r="K83" s="199">
        <f t="shared" si="11"/>
        <v>3.1648521170270429E-2</v>
      </c>
      <c r="L83" s="199">
        <f t="shared" si="11"/>
        <v>2.1007006483613169E-2</v>
      </c>
      <c r="M83" s="199">
        <f t="shared" si="11"/>
        <v>1.5535467849571596E-2</v>
      </c>
      <c r="N83" s="199">
        <f t="shared" si="11"/>
        <v>1.7007208198429935E-2</v>
      </c>
      <c r="O83" s="199">
        <f t="shared" si="11"/>
        <v>2.2953437925497741E-2</v>
      </c>
      <c r="P83" s="199">
        <f t="shared" si="11"/>
        <v>1.4977034175430658E-2</v>
      </c>
      <c r="Q83" s="199">
        <f t="shared" si="11"/>
        <v>1.9736163098515398E-2</v>
      </c>
    </row>
    <row r="84" spans="1:17" x14ac:dyDescent="0.25">
      <c r="A84" s="142" t="s">
        <v>329</v>
      </c>
      <c r="B84" s="199">
        <f t="shared" ref="B84:Q84" si="12">IF(B$41=0,0,B$41/B$5)</f>
        <v>4.825587612603742E-2</v>
      </c>
      <c r="C84" s="199">
        <f t="shared" si="12"/>
        <v>3.3143848787574371E-3</v>
      </c>
      <c r="D84" s="199">
        <f t="shared" si="12"/>
        <v>3.6293417557679715E-3</v>
      </c>
      <c r="E84" s="199">
        <f t="shared" si="12"/>
        <v>2.4911698910072878E-2</v>
      </c>
      <c r="F84" s="199">
        <f t="shared" si="12"/>
        <v>2.3771014959584245E-2</v>
      </c>
      <c r="G84" s="199">
        <f t="shared" si="12"/>
        <v>2.9675562176285444E-2</v>
      </c>
      <c r="H84" s="199">
        <f t="shared" si="12"/>
        <v>2.5140028142161593E-2</v>
      </c>
      <c r="I84" s="199">
        <f t="shared" si="12"/>
        <v>2.4471420896045166E-2</v>
      </c>
      <c r="J84" s="199">
        <f t="shared" si="12"/>
        <v>2.154636024328745E-2</v>
      </c>
      <c r="K84" s="199">
        <f t="shared" si="12"/>
        <v>6.2802242584835723E-4</v>
      </c>
      <c r="L84" s="199">
        <f t="shared" si="12"/>
        <v>7.1467315748406802E-3</v>
      </c>
      <c r="M84" s="199">
        <f t="shared" si="12"/>
        <v>1.0215912138848701E-2</v>
      </c>
      <c r="N84" s="199">
        <f t="shared" si="12"/>
        <v>1.5908194021463241E-2</v>
      </c>
      <c r="O84" s="199">
        <f t="shared" si="12"/>
        <v>1.1260861815374052E-2</v>
      </c>
      <c r="P84" s="199">
        <f t="shared" si="12"/>
        <v>6.3154530612254548E-3</v>
      </c>
      <c r="Q84" s="199">
        <f t="shared" si="12"/>
        <v>5.589806803816816E-4</v>
      </c>
    </row>
    <row r="85" spans="1:17" x14ac:dyDescent="0.25">
      <c r="A85" s="142" t="s">
        <v>328</v>
      </c>
      <c r="B85" s="199">
        <f t="shared" ref="B85:Q85" si="13">IF(B$52=0,0,B$52/B$5)</f>
        <v>0</v>
      </c>
      <c r="C85" s="199">
        <f t="shared" si="13"/>
        <v>0</v>
      </c>
      <c r="D85" s="199">
        <f t="shared" si="13"/>
        <v>0</v>
      </c>
      <c r="E85" s="199">
        <f t="shared" si="13"/>
        <v>0</v>
      </c>
      <c r="F85" s="199">
        <f t="shared" si="13"/>
        <v>0</v>
      </c>
      <c r="G85" s="199">
        <f t="shared" si="13"/>
        <v>0</v>
      </c>
      <c r="H85" s="199">
        <f t="shared" si="13"/>
        <v>0</v>
      </c>
      <c r="I85" s="199">
        <f t="shared" si="13"/>
        <v>0</v>
      </c>
      <c r="J85" s="199">
        <f t="shared" si="13"/>
        <v>0</v>
      </c>
      <c r="K85" s="199">
        <f t="shared" si="13"/>
        <v>0</v>
      </c>
      <c r="L85" s="199">
        <f t="shared" si="13"/>
        <v>0</v>
      </c>
      <c r="M85" s="199">
        <f t="shared" si="13"/>
        <v>0</v>
      </c>
      <c r="N85" s="199">
        <f t="shared" si="13"/>
        <v>0</v>
      </c>
      <c r="O85" s="199">
        <f t="shared" si="13"/>
        <v>0</v>
      </c>
      <c r="P85" s="199">
        <f t="shared" si="13"/>
        <v>0</v>
      </c>
      <c r="Q85" s="199">
        <f t="shared" si="13"/>
        <v>0</v>
      </c>
    </row>
    <row r="86" spans="1:17" x14ac:dyDescent="0.25">
      <c r="A86" s="127" t="s">
        <v>321</v>
      </c>
      <c r="B86" s="200">
        <f t="shared" ref="B86:Q86" si="14">IF(B$53=0,0,B$53/B$5)</f>
        <v>1.1461723518267283E-2</v>
      </c>
      <c r="C86" s="200">
        <f t="shared" si="14"/>
        <v>8.053099538889474E-3</v>
      </c>
      <c r="D86" s="200">
        <f t="shared" si="14"/>
        <v>7.5098895047631944E-3</v>
      </c>
      <c r="E86" s="200">
        <f t="shared" si="14"/>
        <v>8.168601302242888E-3</v>
      </c>
      <c r="F86" s="200">
        <f t="shared" si="14"/>
        <v>8.2269989341004837E-3</v>
      </c>
      <c r="G86" s="200">
        <f t="shared" si="14"/>
        <v>8.8293815929899721E-3</v>
      </c>
      <c r="H86" s="200">
        <f t="shared" si="14"/>
        <v>7.9636408714969867E-3</v>
      </c>
      <c r="I86" s="200">
        <f t="shared" si="14"/>
        <v>7.8014767406584381E-3</v>
      </c>
      <c r="J86" s="200">
        <f t="shared" si="14"/>
        <v>7.6571241721881903E-3</v>
      </c>
      <c r="K86" s="200">
        <f t="shared" si="14"/>
        <v>1.146491243942234E-4</v>
      </c>
      <c r="L86" s="200">
        <f t="shared" si="14"/>
        <v>5.4216534060101806E-3</v>
      </c>
      <c r="M86" s="200">
        <f t="shared" si="14"/>
        <v>4.5693646725293137E-3</v>
      </c>
      <c r="N86" s="200">
        <f t="shared" si="14"/>
        <v>5.7737241223425502E-3</v>
      </c>
      <c r="O86" s="200">
        <f t="shared" si="14"/>
        <v>2.0557354226849178E-3</v>
      </c>
      <c r="P86" s="200">
        <f t="shared" si="14"/>
        <v>4.6184207499732292E-3</v>
      </c>
      <c r="Q86" s="200">
        <f t="shared" si="14"/>
        <v>1.0204515463357275E-4</v>
      </c>
    </row>
    <row r="87" spans="1:17" x14ac:dyDescent="0.25">
      <c r="A87" s="142" t="s">
        <v>327</v>
      </c>
      <c r="B87" s="199">
        <f t="shared" ref="B87:Q87" si="15">IF(B$54=0,0,B$54/B$5)</f>
        <v>4.1205658926023623E-3</v>
      </c>
      <c r="C87" s="199">
        <f t="shared" si="15"/>
        <v>7.5488827723442248E-3</v>
      </c>
      <c r="D87" s="199">
        <f t="shared" si="15"/>
        <v>6.9577584060155316E-3</v>
      </c>
      <c r="E87" s="199">
        <f t="shared" si="15"/>
        <v>4.3787890948281498E-3</v>
      </c>
      <c r="F87" s="199">
        <f t="shared" si="15"/>
        <v>4.6107187678351329E-3</v>
      </c>
      <c r="G87" s="199">
        <f t="shared" si="15"/>
        <v>4.3148437365570953E-3</v>
      </c>
      <c r="H87" s="199">
        <f t="shared" si="15"/>
        <v>4.1390929796874133E-3</v>
      </c>
      <c r="I87" s="199">
        <f t="shared" si="15"/>
        <v>4.078643947142439E-3</v>
      </c>
      <c r="J87" s="199">
        <f t="shared" si="15"/>
        <v>4.3792803217894919E-3</v>
      </c>
      <c r="K87" s="199">
        <f t="shared" si="15"/>
        <v>0</v>
      </c>
      <c r="L87" s="199">
        <f t="shared" si="15"/>
        <v>4.334422436206832E-3</v>
      </c>
      <c r="M87" s="199">
        <f t="shared" si="15"/>
        <v>3.0152198238200798E-3</v>
      </c>
      <c r="N87" s="199">
        <f t="shared" si="15"/>
        <v>3.3536134699901289E-3</v>
      </c>
      <c r="O87" s="199">
        <f t="shared" si="15"/>
        <v>0</v>
      </c>
      <c r="P87" s="199">
        <f t="shared" si="15"/>
        <v>3.6576520286914667E-3</v>
      </c>
      <c r="Q87" s="199">
        <f t="shared" si="15"/>
        <v>0</v>
      </c>
    </row>
    <row r="88" spans="1:17" x14ac:dyDescent="0.25">
      <c r="A88" s="142" t="s">
        <v>326</v>
      </c>
      <c r="B88" s="199">
        <f t="shared" ref="B88:Q88" si="16">IF(B$55=0,0,B$55/B$5)</f>
        <v>7.341157625664921E-3</v>
      </c>
      <c r="C88" s="199">
        <f t="shared" si="16"/>
        <v>5.0421676654524908E-4</v>
      </c>
      <c r="D88" s="199">
        <f t="shared" si="16"/>
        <v>5.5213109874766302E-4</v>
      </c>
      <c r="E88" s="199">
        <f t="shared" si="16"/>
        <v>3.7898122074147373E-3</v>
      </c>
      <c r="F88" s="199">
        <f t="shared" si="16"/>
        <v>3.6162801662653512E-3</v>
      </c>
      <c r="G88" s="199">
        <f t="shared" si="16"/>
        <v>4.5145378564328759E-3</v>
      </c>
      <c r="H88" s="199">
        <f t="shared" si="16"/>
        <v>3.824547891809573E-3</v>
      </c>
      <c r="I88" s="199">
        <f t="shared" si="16"/>
        <v>3.7228327935159991E-3</v>
      </c>
      <c r="J88" s="199">
        <f t="shared" si="16"/>
        <v>3.2778438503986988E-3</v>
      </c>
      <c r="K88" s="199">
        <f t="shared" si="16"/>
        <v>1.146491243942234E-4</v>
      </c>
      <c r="L88" s="199">
        <f t="shared" si="16"/>
        <v>1.0872309698033487E-3</v>
      </c>
      <c r="M88" s="199">
        <f t="shared" si="16"/>
        <v>1.5541448487092339E-3</v>
      </c>
      <c r="N88" s="199">
        <f t="shared" si="16"/>
        <v>2.4201106523524208E-3</v>
      </c>
      <c r="O88" s="199">
        <f t="shared" si="16"/>
        <v>2.0557354226849178E-3</v>
      </c>
      <c r="P88" s="199">
        <f t="shared" si="16"/>
        <v>9.607687212817627E-4</v>
      </c>
      <c r="Q88" s="199">
        <f t="shared" si="16"/>
        <v>1.0204515463357275E-4</v>
      </c>
    </row>
    <row r="89" spans="1:17" x14ac:dyDescent="0.25">
      <c r="A89" s="142" t="s">
        <v>325</v>
      </c>
      <c r="B89" s="199">
        <f t="shared" ref="B89:Q89" si="17">IF(B$66=0,0,B$66/B$5)</f>
        <v>0</v>
      </c>
      <c r="C89" s="199">
        <f t="shared" si="17"/>
        <v>0</v>
      </c>
      <c r="D89" s="199">
        <f t="shared" si="17"/>
        <v>0</v>
      </c>
      <c r="E89" s="199">
        <f t="shared" si="17"/>
        <v>0</v>
      </c>
      <c r="F89" s="199">
        <f t="shared" si="17"/>
        <v>0</v>
      </c>
      <c r="G89" s="199">
        <f t="shared" si="17"/>
        <v>0</v>
      </c>
      <c r="H89" s="199">
        <f t="shared" si="17"/>
        <v>0</v>
      </c>
      <c r="I89" s="199">
        <f t="shared" si="17"/>
        <v>0</v>
      </c>
      <c r="J89" s="199">
        <f t="shared" si="17"/>
        <v>0</v>
      </c>
      <c r="K89" s="199">
        <f t="shared" si="17"/>
        <v>0</v>
      </c>
      <c r="L89" s="199">
        <f t="shared" si="17"/>
        <v>0</v>
      </c>
      <c r="M89" s="199">
        <f t="shared" si="17"/>
        <v>0</v>
      </c>
      <c r="N89" s="199">
        <f t="shared" si="17"/>
        <v>0</v>
      </c>
      <c r="O89" s="199">
        <f t="shared" si="17"/>
        <v>0</v>
      </c>
      <c r="P89" s="199">
        <f t="shared" si="17"/>
        <v>0</v>
      </c>
      <c r="Q89" s="199">
        <f t="shared" si="17"/>
        <v>0</v>
      </c>
    </row>
    <row r="90" spans="1:17" x14ac:dyDescent="0.25">
      <c r="A90" s="127" t="s">
        <v>320</v>
      </c>
      <c r="B90" s="200">
        <f t="shared" ref="B90:Q90" si="18">IF(B$67=0,0,B$67/B$5)</f>
        <v>1.541455932650145E-2</v>
      </c>
      <c r="C90" s="200">
        <f t="shared" si="18"/>
        <v>4.8311145977723229E-2</v>
      </c>
      <c r="D90" s="200">
        <f t="shared" si="18"/>
        <v>5.0181122645481156E-2</v>
      </c>
      <c r="E90" s="200">
        <f t="shared" si="18"/>
        <v>2.5805213163186159E-2</v>
      </c>
      <c r="F90" s="200">
        <f t="shared" si="18"/>
        <v>3.0942790222714799E-2</v>
      </c>
      <c r="G90" s="200">
        <f t="shared" si="18"/>
        <v>3.5785064661801869E-2</v>
      </c>
      <c r="H90" s="200">
        <f t="shared" si="18"/>
        <v>2.810209494964579E-2</v>
      </c>
      <c r="I90" s="200">
        <f t="shared" si="18"/>
        <v>3.836099892185571E-2</v>
      </c>
      <c r="J90" s="200">
        <f t="shared" si="18"/>
        <v>4.1261511891686455E-2</v>
      </c>
      <c r="K90" s="200">
        <f t="shared" si="18"/>
        <v>5.834439519276069E-2</v>
      </c>
      <c r="L90" s="200">
        <f t="shared" si="18"/>
        <v>5.7218844230527623E-2</v>
      </c>
      <c r="M90" s="200">
        <f t="shared" si="18"/>
        <v>3.6873272141204179E-2</v>
      </c>
      <c r="N90" s="200">
        <f t="shared" si="18"/>
        <v>3.2327688819459424E-2</v>
      </c>
      <c r="O90" s="200">
        <f t="shared" si="18"/>
        <v>3.5486117319680717E-2</v>
      </c>
      <c r="P90" s="200">
        <f t="shared" si="18"/>
        <v>3.3802909959150168E-2</v>
      </c>
      <c r="Q90" s="200">
        <f t="shared" si="18"/>
        <v>0.19030369292323013</v>
      </c>
    </row>
    <row r="91" spans="1:17" x14ac:dyDescent="0.25">
      <c r="A91" s="72" t="s">
        <v>319</v>
      </c>
      <c r="B91" s="71">
        <f t="shared" ref="B91:Q91" si="19">IF(B$68=0,0,B$68/B$5)</f>
        <v>0</v>
      </c>
      <c r="C91" s="71">
        <f t="shared" si="19"/>
        <v>0</v>
      </c>
      <c r="D91" s="71">
        <f t="shared" si="19"/>
        <v>0</v>
      </c>
      <c r="E91" s="71">
        <f t="shared" si="19"/>
        <v>0</v>
      </c>
      <c r="F91" s="71">
        <f t="shared" si="19"/>
        <v>0</v>
      </c>
      <c r="G91" s="71">
        <f t="shared" si="19"/>
        <v>0</v>
      </c>
      <c r="H91" s="71">
        <f t="shared" si="19"/>
        <v>0</v>
      </c>
      <c r="I91" s="71">
        <f t="shared" si="19"/>
        <v>0</v>
      </c>
      <c r="J91" s="71">
        <f t="shared" si="19"/>
        <v>0</v>
      </c>
      <c r="K91" s="71">
        <f t="shared" si="19"/>
        <v>0</v>
      </c>
      <c r="L91" s="71">
        <f t="shared" si="19"/>
        <v>0</v>
      </c>
      <c r="M91" s="71">
        <f t="shared" si="19"/>
        <v>0</v>
      </c>
      <c r="N91" s="71">
        <f t="shared" si="19"/>
        <v>0</v>
      </c>
      <c r="O91" s="71">
        <f t="shared" si="19"/>
        <v>0</v>
      </c>
      <c r="P91" s="71">
        <f t="shared" si="19"/>
        <v>0</v>
      </c>
      <c r="Q91" s="71">
        <f t="shared" si="19"/>
        <v>0</v>
      </c>
    </row>
    <row r="93" spans="1:17" ht="12.75" x14ac:dyDescent="0.25">
      <c r="A93" s="266" t="s">
        <v>133</v>
      </c>
      <c r="B93" s="197"/>
      <c r="C93" s="197"/>
      <c r="D93" s="197"/>
      <c r="E93" s="197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197"/>
      <c r="Q93" s="197"/>
    </row>
    <row r="95" spans="1:17" x14ac:dyDescent="0.25">
      <c r="A95" s="78" t="s">
        <v>3</v>
      </c>
      <c r="B95" s="230">
        <f>IF(B$5=0,0,B$5/OIS_fec!B$5)</f>
        <v>0.74945452217128505</v>
      </c>
      <c r="C95" s="230">
        <f>IF(C$5=0,0,C$5/OIS_fec!C$5)</f>
        <v>0.40353066674396537</v>
      </c>
      <c r="D95" s="230">
        <f>IF(D$5=0,0,D$5/OIS_fec!D$5)</f>
        <v>0.43187191200143066</v>
      </c>
      <c r="E95" s="230">
        <f>IF(E$5=0,0,E$5/OIS_fec!E$5)</f>
        <v>0.67445265248433428</v>
      </c>
      <c r="F95" s="230">
        <f>IF(F$5=0,0,F$5/OIS_fec!F$5)</f>
        <v>0.64575373515944623</v>
      </c>
      <c r="G95" s="230">
        <f>IF(G$5=0,0,G$5/OIS_fec!G$5)</f>
        <v>0.69310603781332603</v>
      </c>
      <c r="H95" s="230">
        <f>IF(H$5=0,0,H$5/OIS_fec!H$5)</f>
        <v>0.69972114916805206</v>
      </c>
      <c r="I95" s="230">
        <f>IF(I$5=0,0,I$5/OIS_fec!I$5)</f>
        <v>0.70562445592878609</v>
      </c>
      <c r="J95" s="230">
        <f>IF(J$5=0,0,J$5/OIS_fec!J$5)</f>
        <v>0.63969456573557149</v>
      </c>
      <c r="K95" s="230">
        <f>IF(K$5=0,0,K$5/OIS_fec!K$5)</f>
        <v>0.47590745185348443</v>
      </c>
      <c r="L95" s="230">
        <f>IF(L$5=0,0,L$5/OIS_fec!L$5)</f>
        <v>0.60206053395449421</v>
      </c>
      <c r="M95" s="230">
        <f>IF(M$5=0,0,M$5/OIS_fec!M$5)</f>
        <v>0.72409586915330504</v>
      </c>
      <c r="N95" s="230">
        <f>IF(N$5=0,0,N$5/OIS_fec!N$5)</f>
        <v>0.71107865876083831</v>
      </c>
      <c r="O95" s="230">
        <f>IF(O$5=0,0,O$5/OIS_fec!O$5)</f>
        <v>0.57697277047611761</v>
      </c>
      <c r="P95" s="230">
        <f>IF(P$5=0,0,P$5/OIS_fec!P$5)</f>
        <v>0.63740836610483609</v>
      </c>
      <c r="Q95" s="230">
        <f>IF(Q$5=0,0,Q$5/OIS_fec!Q$5)</f>
        <v>0.56263536478111742</v>
      </c>
    </row>
    <row r="96" spans="1:17" x14ac:dyDescent="0.25">
      <c r="A96" s="132" t="s">
        <v>83</v>
      </c>
      <c r="B96" s="275">
        <f>IF(B$6=0,0,B$6/OIS_fec!B$6)</f>
        <v>0</v>
      </c>
      <c r="C96" s="275">
        <f>IF(C$6=0,0,C$6/OIS_fec!C$6)</f>
        <v>0</v>
      </c>
      <c r="D96" s="275">
        <f>IF(D$6=0,0,D$6/OIS_fec!D$6)</f>
        <v>0</v>
      </c>
      <c r="E96" s="275">
        <f>IF(E$6=0,0,E$6/OIS_fec!E$6)</f>
        <v>0</v>
      </c>
      <c r="F96" s="275">
        <f>IF(F$6=0,0,F$6/OIS_fec!F$6)</f>
        <v>0</v>
      </c>
      <c r="G96" s="275">
        <f>IF(G$6=0,0,G$6/OIS_fec!G$6)</f>
        <v>0</v>
      </c>
      <c r="H96" s="275">
        <f>IF(H$6=0,0,H$6/OIS_fec!H$6)</f>
        <v>0</v>
      </c>
      <c r="I96" s="275">
        <f>IF(I$6=0,0,I$6/OIS_fec!I$6)</f>
        <v>0</v>
      </c>
      <c r="J96" s="275">
        <f>IF(J$6=0,0,J$6/OIS_fec!J$6)</f>
        <v>0</v>
      </c>
      <c r="K96" s="275">
        <f>IF(K$6=0,0,K$6/OIS_fec!K$6)</f>
        <v>0</v>
      </c>
      <c r="L96" s="275">
        <f>IF(L$6=0,0,L$6/OIS_fec!L$6)</f>
        <v>0</v>
      </c>
      <c r="M96" s="275">
        <f>IF(M$6=0,0,M$6/OIS_fec!M$6)</f>
        <v>0</v>
      </c>
      <c r="N96" s="275">
        <f>IF(N$6=0,0,N$6/OIS_fec!N$6)</f>
        <v>0</v>
      </c>
      <c r="O96" s="275">
        <f>IF(O$6=0,0,O$6/OIS_fec!O$6)</f>
        <v>0</v>
      </c>
      <c r="P96" s="275">
        <f>IF(P$6=0,0,P$6/OIS_fec!P$6)</f>
        <v>0</v>
      </c>
      <c r="Q96" s="275">
        <f>IF(Q$6=0,0,Q$6/OIS_fec!Q$6)</f>
        <v>0</v>
      </c>
    </row>
    <row r="97" spans="1:17" x14ac:dyDescent="0.25">
      <c r="A97" s="76" t="s">
        <v>82</v>
      </c>
      <c r="B97" s="274">
        <f>IF(B$7=0,0,B$7/OIS_fec!B$7)</f>
        <v>0</v>
      </c>
      <c r="C97" s="274">
        <f>IF(C$7=0,0,C$7/OIS_fec!C$7)</f>
        <v>0</v>
      </c>
      <c r="D97" s="274">
        <f>IF(D$7=0,0,D$7/OIS_fec!D$7)</f>
        <v>0</v>
      </c>
      <c r="E97" s="274">
        <f>IF(E$7=0,0,E$7/OIS_fec!E$7)</f>
        <v>0</v>
      </c>
      <c r="F97" s="274">
        <f>IF(F$7=0,0,F$7/OIS_fec!F$7)</f>
        <v>0</v>
      </c>
      <c r="G97" s="274">
        <f>IF(G$7=0,0,G$7/OIS_fec!G$7)</f>
        <v>0</v>
      </c>
      <c r="H97" s="274">
        <f>IF(H$7=0,0,H$7/OIS_fec!H$7)</f>
        <v>0</v>
      </c>
      <c r="I97" s="274">
        <f>IF(I$7=0,0,I$7/OIS_fec!I$7)</f>
        <v>0</v>
      </c>
      <c r="J97" s="274">
        <f>IF(J$7=0,0,J$7/OIS_fec!J$7)</f>
        <v>0</v>
      </c>
      <c r="K97" s="274">
        <f>IF(K$7=0,0,K$7/OIS_fec!K$7)</f>
        <v>0</v>
      </c>
      <c r="L97" s="274">
        <f>IF(L$7=0,0,L$7/OIS_fec!L$7)</f>
        <v>0</v>
      </c>
      <c r="M97" s="274">
        <f>IF(M$7=0,0,M$7/OIS_fec!M$7)</f>
        <v>0</v>
      </c>
      <c r="N97" s="274">
        <f>IF(N$7=0,0,N$7/OIS_fec!N$7)</f>
        <v>0</v>
      </c>
      <c r="O97" s="274">
        <f>IF(O$7=0,0,O$7/OIS_fec!O$7)</f>
        <v>0</v>
      </c>
      <c r="P97" s="274">
        <f>IF(P$7=0,0,P$7/OIS_fec!P$7)</f>
        <v>0</v>
      </c>
      <c r="Q97" s="274">
        <f>IF(Q$7=0,0,Q$7/OIS_fec!Q$7)</f>
        <v>0</v>
      </c>
    </row>
    <row r="98" spans="1:17" x14ac:dyDescent="0.25">
      <c r="A98" s="76" t="s">
        <v>81</v>
      </c>
      <c r="B98" s="274">
        <f>IF(B$8=0,0,B$8/OIS_fec!B$8)</f>
        <v>0</v>
      </c>
      <c r="C98" s="274">
        <f>IF(C$8=0,0,C$8/OIS_fec!C$8)</f>
        <v>0</v>
      </c>
      <c r="D98" s="274">
        <f>IF(D$8=0,0,D$8/OIS_fec!D$8)</f>
        <v>0</v>
      </c>
      <c r="E98" s="274">
        <f>IF(E$8=0,0,E$8/OIS_fec!E$8)</f>
        <v>0</v>
      </c>
      <c r="F98" s="274">
        <f>IF(F$8=0,0,F$8/OIS_fec!F$8)</f>
        <v>0</v>
      </c>
      <c r="G98" s="274">
        <f>IF(G$8=0,0,G$8/OIS_fec!G$8)</f>
        <v>0</v>
      </c>
      <c r="H98" s="274">
        <f>IF(H$8=0,0,H$8/OIS_fec!H$8)</f>
        <v>0</v>
      </c>
      <c r="I98" s="274">
        <f>IF(I$8=0,0,I$8/OIS_fec!I$8)</f>
        <v>0</v>
      </c>
      <c r="J98" s="274">
        <f>IF(J$8=0,0,J$8/OIS_fec!J$8)</f>
        <v>0</v>
      </c>
      <c r="K98" s="274">
        <f>IF(K$8=0,0,K$8/OIS_fec!K$8)</f>
        <v>0</v>
      </c>
      <c r="L98" s="274">
        <f>IF(L$8=0,0,L$8/OIS_fec!L$8)</f>
        <v>0</v>
      </c>
      <c r="M98" s="274">
        <f>IF(M$8=0,0,M$8/OIS_fec!M$8)</f>
        <v>0</v>
      </c>
      <c r="N98" s="274">
        <f>IF(N$8=0,0,N$8/OIS_fec!N$8)</f>
        <v>0</v>
      </c>
      <c r="O98" s="274">
        <f>IF(O$8=0,0,O$8/OIS_fec!O$8)</f>
        <v>0</v>
      </c>
      <c r="P98" s="274">
        <f>IF(P$8=0,0,P$8/OIS_fec!P$8)</f>
        <v>0</v>
      </c>
      <c r="Q98" s="274">
        <f>IF(Q$8=0,0,Q$8/OIS_fec!Q$8)</f>
        <v>0</v>
      </c>
    </row>
    <row r="99" spans="1:17" x14ac:dyDescent="0.25">
      <c r="A99" s="76" t="s">
        <v>80</v>
      </c>
      <c r="B99" s="274">
        <f>IF(B$9=0,0,B$9/OIS_fec!B$9)</f>
        <v>0</v>
      </c>
      <c r="C99" s="274">
        <f>IF(C$9=0,0,C$9/OIS_fec!C$9)</f>
        <v>0</v>
      </c>
      <c r="D99" s="274">
        <f>IF(D$9=0,0,D$9/OIS_fec!D$9)</f>
        <v>0</v>
      </c>
      <c r="E99" s="274">
        <f>IF(E$9=0,0,E$9/OIS_fec!E$9)</f>
        <v>0</v>
      </c>
      <c r="F99" s="274">
        <f>IF(F$9=0,0,F$9/OIS_fec!F$9)</f>
        <v>0</v>
      </c>
      <c r="G99" s="274">
        <f>IF(G$9=0,0,G$9/OIS_fec!G$9)</f>
        <v>0</v>
      </c>
      <c r="H99" s="274">
        <f>IF(H$9=0,0,H$9/OIS_fec!H$9)</f>
        <v>0</v>
      </c>
      <c r="I99" s="274">
        <f>IF(I$9=0,0,I$9/OIS_fec!I$9)</f>
        <v>0</v>
      </c>
      <c r="J99" s="274">
        <f>IF(J$9=0,0,J$9/OIS_fec!J$9)</f>
        <v>0</v>
      </c>
      <c r="K99" s="274">
        <f>IF(K$9=0,0,K$9/OIS_fec!K$9)</f>
        <v>0</v>
      </c>
      <c r="L99" s="274">
        <f>IF(L$9=0,0,L$9/OIS_fec!L$9)</f>
        <v>0</v>
      </c>
      <c r="M99" s="274">
        <f>IF(M$9=0,0,M$9/OIS_fec!M$9)</f>
        <v>0</v>
      </c>
      <c r="N99" s="274">
        <f>IF(N$9=0,0,N$9/OIS_fec!N$9)</f>
        <v>0</v>
      </c>
      <c r="O99" s="274">
        <f>IF(O$9=0,0,O$9/OIS_fec!O$9)</f>
        <v>0</v>
      </c>
      <c r="P99" s="274">
        <f>IF(P$9=0,0,P$9/OIS_fec!P$9)</f>
        <v>0</v>
      </c>
      <c r="Q99" s="274">
        <f>IF(Q$9=0,0,Q$9/OIS_fec!Q$9)</f>
        <v>0</v>
      </c>
    </row>
    <row r="100" spans="1:17" x14ac:dyDescent="0.25">
      <c r="A100" s="129" t="s">
        <v>79</v>
      </c>
      <c r="B100" s="273">
        <f>IF(B$10=0,0,B$10/OIS_fec!B$10)</f>
        <v>0.99729124800839042</v>
      </c>
      <c r="C100" s="273">
        <f>IF(C$10=0,0,C$10/OIS_fec!C$10)</f>
        <v>0.92750373846041534</v>
      </c>
      <c r="D100" s="273">
        <f>IF(D$10=0,0,D$10/OIS_fec!D$10)</f>
        <v>0.91060246124802813</v>
      </c>
      <c r="E100" s="273">
        <f>IF(E$10=0,0,E$10/OIS_fec!E$10)</f>
        <v>0.93085232176053767</v>
      </c>
      <c r="F100" s="273">
        <f>IF(F$10=0,0,F$10/OIS_fec!F$10)</f>
        <v>0.91763713975241212</v>
      </c>
      <c r="G100" s="273">
        <f>IF(G$10=0,0,G$10/OIS_fec!G$10)</f>
        <v>0.93130481914964913</v>
      </c>
      <c r="H100" s="273">
        <f>IF(H$10=0,0,H$10/OIS_fec!H$10)</f>
        <v>0.90016513739170845</v>
      </c>
      <c r="I100" s="273">
        <f>IF(I$10=0,0,I$10/OIS_fec!I$10)</f>
        <v>0.89686082380842025</v>
      </c>
      <c r="J100" s="273">
        <f>IF(J$10=0,0,J$10/OIS_fec!J$10)</f>
        <v>0.8819796819737048</v>
      </c>
      <c r="K100" s="273">
        <f>IF(K$10=0,0,K$10/OIS_fec!K$10)</f>
        <v>0.70479082155900552</v>
      </c>
      <c r="L100" s="273">
        <f>IF(L$10=0,0,L$10/OIS_fec!L$10)</f>
        <v>0.87677637797846675</v>
      </c>
      <c r="M100" s="273">
        <f>IF(M$10=0,0,M$10/OIS_fec!M$10)</f>
        <v>0.8063309994601453</v>
      </c>
      <c r="N100" s="273">
        <f>IF(N$10=0,0,N$10/OIS_fec!N$10)</f>
        <v>0.77997670546000131</v>
      </c>
      <c r="O100" s="273">
        <f>IF(O$10=0,0,O$10/OIS_fec!O$10)</f>
        <v>0.4817965200690193</v>
      </c>
      <c r="P100" s="273">
        <f>IF(P$10=0,0,P$10/OIS_fec!P$10)</f>
        <v>0.69528241292648718</v>
      </c>
      <c r="Q100" s="273">
        <f>IF(Q$10=0,0,Q$10/OIS_fec!Q$10)</f>
        <v>1.1020822543697373</v>
      </c>
    </row>
    <row r="101" spans="1:17" x14ac:dyDescent="0.25">
      <c r="A101" s="127" t="s">
        <v>324</v>
      </c>
      <c r="B101" s="296">
        <f>IF(B$15=0,0,B$15/OIS_fec!B$15)</f>
        <v>0.84778721081367581</v>
      </c>
      <c r="C101" s="296">
        <f>IF(C$15=0,0,C$15/OIS_fec!C$15)</f>
        <v>7.7809214861212964E-2</v>
      </c>
      <c r="D101" s="296">
        <f>IF(D$15=0,0,D$15/OIS_fec!D$15)</f>
        <v>8.0986358385400942E-2</v>
      </c>
      <c r="E101" s="296">
        <f>IF(E$15=0,0,E$15/OIS_fec!E$15)</f>
        <v>0.43543369168697887</v>
      </c>
      <c r="F101" s="296">
        <f>IF(F$15=0,0,F$15/OIS_fec!F$15)</f>
        <v>0.39676094784539562</v>
      </c>
      <c r="G101" s="296">
        <f>IF(G$15=0,0,G$15/OIS_fec!G$15)</f>
        <v>0.515979558485269</v>
      </c>
      <c r="H101" s="296">
        <f>IF(H$15=0,0,H$15/OIS_fec!H$15)</f>
        <v>0.45386717498324863</v>
      </c>
      <c r="I101" s="296">
        <f>IF(I$15=0,0,I$15/OIS_fec!I$15)</f>
        <v>0.45960258450272923</v>
      </c>
      <c r="J101" s="296">
        <f>IF(J$15=0,0,J$15/OIS_fec!J$15)</f>
        <v>0.39165884425643233</v>
      </c>
      <c r="K101" s="296">
        <f>IF(K$15=0,0,K$15/OIS_fec!K$15)</f>
        <v>4.0283693009498557E-2</v>
      </c>
      <c r="L101" s="296">
        <f>IF(L$15=0,0,L$15/OIS_fec!L$15)</f>
        <v>0.15175901997731112</v>
      </c>
      <c r="M101" s="296">
        <f>IF(M$15=0,0,M$15/OIS_fec!M$15)</f>
        <v>0.25996393163614356</v>
      </c>
      <c r="N101" s="296">
        <f>IF(N$15=0,0,N$15/OIS_fec!N$15)</f>
        <v>0.35525259052880304</v>
      </c>
      <c r="O101" s="296">
        <f>IF(O$15=0,0,O$15/OIS_fec!O$15)</f>
        <v>0.22245749329742895</v>
      </c>
      <c r="P101" s="296">
        <f>IF(P$15=0,0,P$15/OIS_fec!P$15)</f>
        <v>0.15430825491468486</v>
      </c>
      <c r="Q101" s="296">
        <f>IF(Q$15=0,0,Q$15/OIS_fec!Q$15)</f>
        <v>2.7061478309091738E-2</v>
      </c>
    </row>
    <row r="102" spans="1:17" x14ac:dyDescent="0.25">
      <c r="A102" s="127" t="s">
        <v>323</v>
      </c>
      <c r="B102" s="296">
        <f>IF(B$26=0,0,B$26/OIS_fec!B$26)</f>
        <v>2.842035435902301</v>
      </c>
      <c r="C102" s="296">
        <f>IF(C$26=0,0,C$26/OIS_fec!C$26)</f>
        <v>2.7658385488336976</v>
      </c>
      <c r="D102" s="296">
        <f>IF(D$26=0,0,D$26/OIS_fec!D$26)</f>
        <v>2.8969862039209917</v>
      </c>
      <c r="E102" s="296">
        <f>IF(E$26=0,0,E$26/OIS_fec!E$26)</f>
        <v>2.9772847681986421</v>
      </c>
      <c r="F102" s="296">
        <f>IF(F$26=0,0,F$26/OIS_fec!F$26)</f>
        <v>2.9460056578163836</v>
      </c>
      <c r="G102" s="296">
        <f>IF(G$26=0,0,G$26/OIS_fec!G$26)</f>
        <v>2.9654165023597194</v>
      </c>
      <c r="H102" s="296">
        <f>IF(H$26=0,0,H$26/OIS_fec!H$26)</f>
        <v>2.9982830514538943</v>
      </c>
      <c r="I102" s="296">
        <f>IF(I$26=0,0,I$26/OIS_fec!I$26)</f>
        <v>2.9832821940305476</v>
      </c>
      <c r="J102" s="296">
        <f>IF(J$26=0,0,J$26/OIS_fec!J$26)</f>
        <v>2.9367088804301749</v>
      </c>
      <c r="K102" s="296">
        <f>IF(K$26=0,0,K$26/OIS_fec!K$26)</f>
        <v>2.8630958853301074</v>
      </c>
      <c r="L102" s="296">
        <f>IF(L$26=0,0,L$26/OIS_fec!L$26)</f>
        <v>2.9979190856615494</v>
      </c>
      <c r="M102" s="296">
        <f>IF(M$26=0,0,M$26/OIS_fec!M$26)</f>
        <v>3.1463405483979594</v>
      </c>
      <c r="N102" s="296">
        <f>IF(N$26=0,0,N$26/OIS_fec!N$26)</f>
        <v>3.0638432633340078</v>
      </c>
      <c r="O102" s="296">
        <f>IF(O$26=0,0,O$26/OIS_fec!O$26)</f>
        <v>3.1546018312146114</v>
      </c>
      <c r="P102" s="296">
        <f>IF(P$26=0,0,P$26/OIS_fec!P$26)</f>
        <v>3.0398779932103377</v>
      </c>
      <c r="Q102" s="296">
        <f>IF(Q$26=0,0,Q$26/OIS_fec!Q$26)</f>
        <v>3.1385750632229734</v>
      </c>
    </row>
    <row r="103" spans="1:17" x14ac:dyDescent="0.25">
      <c r="A103" s="127" t="s">
        <v>322</v>
      </c>
      <c r="B103" s="296">
        <f>IF(B$34=0,0,B$34/OIS_fec!B$34)</f>
        <v>1.0203537093119581</v>
      </c>
      <c r="C103" s="296">
        <f>IF(C$34=0,0,C$34/OIS_fec!C$34)</f>
        <v>0.34556860689759211</v>
      </c>
      <c r="D103" s="296">
        <f>IF(D$34=0,0,D$34/OIS_fec!D$34)</f>
        <v>0.35209578586966517</v>
      </c>
      <c r="E103" s="296">
        <f>IF(E$34=0,0,E$34/OIS_fec!E$34)</f>
        <v>0.65090221249810665</v>
      </c>
      <c r="F103" s="296">
        <f>IF(F$34=0,0,F$34/OIS_fec!F$34)</f>
        <v>0.61677954959832848</v>
      </c>
      <c r="G103" s="296">
        <f>IF(G$34=0,0,G$34/OIS_fec!G$34)</f>
        <v>0.72286330995839931</v>
      </c>
      <c r="H103" s="296">
        <f>IF(H$34=0,0,H$34/OIS_fec!H$34)</f>
        <v>0.6736916906850875</v>
      </c>
      <c r="I103" s="296">
        <f>IF(I$34=0,0,I$34/OIS_fec!I$34)</f>
        <v>0.66782093830407008</v>
      </c>
      <c r="J103" s="296">
        <f>IF(J$34=0,0,J$34/OIS_fec!J$34)</f>
        <v>0.60094478487264391</v>
      </c>
      <c r="K103" s="296">
        <f>IF(K$34=0,0,K$34/OIS_fec!K$34)</f>
        <v>0.31594373591846936</v>
      </c>
      <c r="L103" s="296">
        <f>IF(L$34=0,0,L$34/OIS_fec!L$34)</f>
        <v>0.39456010650689688</v>
      </c>
      <c r="M103" s="296">
        <f>IF(M$34=0,0,M$34/OIS_fec!M$34)</f>
        <v>0.48153856444566334</v>
      </c>
      <c r="N103" s="296">
        <f>IF(N$34=0,0,N$34/OIS_fec!N$34)</f>
        <v>0.56229545654336177</v>
      </c>
      <c r="O103" s="296">
        <f>IF(O$34=0,0,O$34/OIS_fec!O$34)</f>
        <v>0.47775520649973263</v>
      </c>
      <c r="P103" s="296">
        <f>IF(P$34=0,0,P$34/OIS_fec!P$34)</f>
        <v>0.3536163616587889</v>
      </c>
      <c r="Q103" s="296">
        <f>IF(Q$34=0,0,Q$34/OIS_fec!Q$34)</f>
        <v>0.30153032702568511</v>
      </c>
    </row>
    <row r="104" spans="1:17" x14ac:dyDescent="0.25">
      <c r="A104" s="127" t="s">
        <v>321</v>
      </c>
      <c r="B104" s="296">
        <f>IF(B$53=0,0,B$53/OIS_fec!B$53)</f>
        <v>0.32666916754171443</v>
      </c>
      <c r="C104" s="296">
        <f>IF(C$53=0,0,C$53/OIS_fec!C$53)</f>
        <v>0.12528395850921473</v>
      </c>
      <c r="D104" s="296">
        <f>IF(D$53=0,0,D$53/OIS_fec!D$53)</f>
        <v>0.12675913985538717</v>
      </c>
      <c r="E104" s="296">
        <f>IF(E$53=0,0,E$53/OIS_fec!E$53)</f>
        <v>0.21908303695926593</v>
      </c>
      <c r="F104" s="296">
        <f>IF(F$53=0,0,F$53/OIS_fec!F$53)</f>
        <v>0.20955010800944734</v>
      </c>
      <c r="G104" s="296">
        <f>IF(G$53=0,0,G$53/OIS_fec!G$53)</f>
        <v>0.24031467695025008</v>
      </c>
      <c r="H104" s="296">
        <f>IF(H$53=0,0,H$53/OIS_fec!H$53)</f>
        <v>0.22595479685808126</v>
      </c>
      <c r="I104" s="296">
        <f>IF(I$53=0,0,I$53/OIS_fec!I$53)</f>
        <v>0.22463431765866224</v>
      </c>
      <c r="J104" s="296">
        <f>IF(J$53=0,0,J$53/OIS_fec!J$53)</f>
        <v>0.2053421123683716</v>
      </c>
      <c r="K104" s="296">
        <f>IF(K$53=0,0,K$53/OIS_fec!K$53)</f>
        <v>2.1697025986640276E-3</v>
      </c>
      <c r="L104" s="296">
        <f>IF(L$53=0,0,L$53/OIS_fec!L$53)</f>
        <v>0.1468979029485549</v>
      </c>
      <c r="M104" s="296">
        <f>IF(M$53=0,0,M$53/OIS_fec!M$53)</f>
        <v>0.1651935646918333</v>
      </c>
      <c r="N104" s="296">
        <f>IF(N$53=0,0,N$53/OIS_fec!N$53)</f>
        <v>0.19069011273109757</v>
      </c>
      <c r="O104" s="296">
        <f>IF(O$53=0,0,O$53/OIS_fec!O$53)</f>
        <v>5.5497284187312451E-2</v>
      </c>
      <c r="P104" s="296">
        <f>IF(P$53=0,0,P$53/OIS_fec!P$53)</f>
        <v>0.14828806235061703</v>
      </c>
      <c r="Q104" s="296">
        <f>IF(Q$53=0,0,Q$53/OIS_fec!Q$53)</f>
        <v>2.9311496592967345E-3</v>
      </c>
    </row>
    <row r="105" spans="1:17" x14ac:dyDescent="0.25">
      <c r="A105" s="127" t="s">
        <v>320</v>
      </c>
      <c r="B105" s="296">
        <f>IF(B$67=0,0,B$67/OIS_fec!B$67)</f>
        <v>3.1024188000000001</v>
      </c>
      <c r="C105" s="296">
        <f>IF(C$67=0,0,C$67/OIS_fec!C$67)</f>
        <v>3.1024188000000001</v>
      </c>
      <c r="D105" s="296">
        <f>IF(D$67=0,0,D$67/OIS_fec!D$67)</f>
        <v>3.1024187999999997</v>
      </c>
      <c r="E105" s="296">
        <f>IF(E$67=0,0,E$67/OIS_fec!E$67)</f>
        <v>3.1024188000000001</v>
      </c>
      <c r="F105" s="296">
        <f>IF(F$67=0,0,F$67/OIS_fec!F$67)</f>
        <v>3.1024188000000001</v>
      </c>
      <c r="G105" s="296">
        <f>IF(G$67=0,0,G$67/OIS_fec!G$67)</f>
        <v>3.1024187999999993</v>
      </c>
      <c r="H105" s="296">
        <f>IF(H$67=0,0,H$67/OIS_fec!H$67)</f>
        <v>3.1024188000000006</v>
      </c>
      <c r="I105" s="296">
        <f>IF(I$67=0,0,I$67/OIS_fec!I$67)</f>
        <v>3.1024188000000001</v>
      </c>
      <c r="J105" s="296">
        <f>IF(J$67=0,0,J$67/OIS_fec!J$67)</f>
        <v>3.1024188000000006</v>
      </c>
      <c r="K105" s="296">
        <f>IF(K$67=0,0,K$67/OIS_fec!K$67)</f>
        <v>3.1024187999999997</v>
      </c>
      <c r="L105" s="296">
        <f>IF(L$67=0,0,L$67/OIS_fec!L$67)</f>
        <v>3.1024188000000001</v>
      </c>
      <c r="M105" s="296">
        <f>IF(M$67=0,0,M$67/OIS_fec!M$67)</f>
        <v>3.1024188000000001</v>
      </c>
      <c r="N105" s="296">
        <f>IF(N$67=0,0,N$67/OIS_fec!N$67)</f>
        <v>3.1024187999999997</v>
      </c>
      <c r="O105" s="296">
        <f>IF(O$67=0,0,O$67/OIS_fec!O$67)</f>
        <v>3.1024188000000001</v>
      </c>
      <c r="P105" s="296">
        <f>IF(P$67=0,0,P$67/OIS_fec!P$67)</f>
        <v>3.1024188000000001</v>
      </c>
      <c r="Q105" s="296">
        <f>IF(Q$67=0,0,Q$67/OIS_fec!Q$67)</f>
        <v>3.1024188000000006</v>
      </c>
    </row>
    <row r="106" spans="1:17" x14ac:dyDescent="0.25">
      <c r="A106" s="72" t="s">
        <v>319</v>
      </c>
      <c r="B106" s="295">
        <f>IF(B$68=0,0,B$68/OIS_fec!B$68)</f>
        <v>0</v>
      </c>
      <c r="C106" s="295">
        <f>IF(C$68=0,0,C$68/OIS_fec!C$68)</f>
        <v>0</v>
      </c>
      <c r="D106" s="295">
        <f>IF(D$68=0,0,D$68/OIS_fec!D$68)</f>
        <v>0</v>
      </c>
      <c r="E106" s="295">
        <f>IF(E$68=0,0,E$68/OIS_fec!E$68)</f>
        <v>0</v>
      </c>
      <c r="F106" s="295">
        <f>IF(F$68=0,0,F$68/OIS_fec!F$68)</f>
        <v>0</v>
      </c>
      <c r="G106" s="295">
        <f>IF(G$68=0,0,G$68/OIS_fec!G$68)</f>
        <v>0</v>
      </c>
      <c r="H106" s="295">
        <f>IF(H$68=0,0,H$68/OIS_fec!H$68)</f>
        <v>0</v>
      </c>
      <c r="I106" s="295">
        <f>IF(I$68=0,0,I$68/OIS_fec!I$68)</f>
        <v>0</v>
      </c>
      <c r="J106" s="295">
        <f>IF(J$68=0,0,J$68/OIS_fec!J$68)</f>
        <v>0</v>
      </c>
      <c r="K106" s="295">
        <f>IF(K$68=0,0,K$68/OIS_fec!K$68)</f>
        <v>0</v>
      </c>
      <c r="L106" s="295">
        <f>IF(L$68=0,0,L$68/OIS_fec!L$68)</f>
        <v>0</v>
      </c>
      <c r="M106" s="295">
        <f>IF(M$68=0,0,M$68/OIS_fec!M$68)</f>
        <v>0</v>
      </c>
      <c r="N106" s="295">
        <f>IF(N$68=0,0,N$68/OIS_fec!N$68)</f>
        <v>0</v>
      </c>
      <c r="O106" s="295">
        <f>IF(O$68=0,0,O$68/OIS_fec!O$68)</f>
        <v>0</v>
      </c>
      <c r="P106" s="295">
        <f>IF(P$68=0,0,P$68/OIS_fec!P$68)</f>
        <v>0</v>
      </c>
      <c r="Q106" s="295">
        <f>IF(Q$68=0,0,Q$68/OIS_fec!Q$68)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Q5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tr">
        <f>index!$A$1&amp;": Industry Summary / CO2 emissions"</f>
        <v>SE: Industry Summary / CO2 emissions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98" t="s">
        <v>99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</row>
    <row r="4" spans="1:17" x14ac:dyDescent="0.25">
      <c r="A4" s="40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1:17" ht="12.75" x14ac:dyDescent="0.25">
      <c r="A5" s="97" t="s">
        <v>88</v>
      </c>
      <c r="B5" s="96">
        <f t="shared" ref="B5" si="0">SUM(B6:B10,B15,B26,B37)</f>
        <v>14974.061726770691</v>
      </c>
      <c r="C5" s="96">
        <f t="shared" ref="C5:Q5" si="1">SUM(C6:C10,C15,C26,C37)</f>
        <v>14810.921543997949</v>
      </c>
      <c r="D5" s="96">
        <f t="shared" si="1"/>
        <v>15714.182942174064</v>
      </c>
      <c r="E5" s="96">
        <f t="shared" si="1"/>
        <v>16719.362921909</v>
      </c>
      <c r="F5" s="96">
        <f t="shared" si="1"/>
        <v>17148.474520610514</v>
      </c>
      <c r="G5" s="96">
        <f t="shared" si="1"/>
        <v>16565.713316262223</v>
      </c>
      <c r="H5" s="96">
        <f t="shared" si="1"/>
        <v>15596.005677743773</v>
      </c>
      <c r="I5" s="96">
        <f t="shared" si="1"/>
        <v>15457.327688799072</v>
      </c>
      <c r="J5" s="96">
        <f t="shared" si="1"/>
        <v>14394.385478051594</v>
      </c>
      <c r="K5" s="96">
        <f t="shared" si="1"/>
        <v>10569.25998737484</v>
      </c>
      <c r="L5" s="96">
        <f t="shared" si="1"/>
        <v>13799.762301604555</v>
      </c>
      <c r="M5" s="96">
        <f t="shared" si="1"/>
        <v>13526.115577940518</v>
      </c>
      <c r="N5" s="96">
        <f t="shared" si="1"/>
        <v>12855.101173420237</v>
      </c>
      <c r="O5" s="96">
        <f t="shared" si="1"/>
        <v>12106.473771069299</v>
      </c>
      <c r="P5" s="96">
        <f t="shared" si="1"/>
        <v>11840.591793870581</v>
      </c>
      <c r="Q5" s="96">
        <f t="shared" si="1"/>
        <v>12370.124524032139</v>
      </c>
    </row>
    <row r="6" spans="1:17" x14ac:dyDescent="0.25">
      <c r="A6" s="76" t="s">
        <v>83</v>
      </c>
      <c r="B6" s="95">
        <v>0</v>
      </c>
      <c r="C6" s="95">
        <v>0</v>
      </c>
      <c r="D6" s="95">
        <v>0</v>
      </c>
      <c r="E6" s="95">
        <v>0</v>
      </c>
      <c r="F6" s="95">
        <v>0</v>
      </c>
      <c r="G6" s="95">
        <v>0</v>
      </c>
      <c r="H6" s="95">
        <v>0</v>
      </c>
      <c r="I6" s="95">
        <v>0</v>
      </c>
      <c r="J6" s="95">
        <v>0</v>
      </c>
      <c r="K6" s="95">
        <v>0</v>
      </c>
      <c r="L6" s="95">
        <v>0</v>
      </c>
      <c r="M6" s="95">
        <v>0</v>
      </c>
      <c r="N6" s="95">
        <v>0</v>
      </c>
      <c r="O6" s="95">
        <v>0</v>
      </c>
      <c r="P6" s="95">
        <v>0</v>
      </c>
      <c r="Q6" s="95">
        <v>0</v>
      </c>
    </row>
    <row r="7" spans="1:17" x14ac:dyDescent="0.25">
      <c r="A7" s="76" t="s">
        <v>82</v>
      </c>
      <c r="B7" s="95">
        <v>0</v>
      </c>
      <c r="C7" s="95">
        <v>0</v>
      </c>
      <c r="D7" s="95">
        <v>0</v>
      </c>
      <c r="E7" s="95">
        <v>0</v>
      </c>
      <c r="F7" s="95">
        <v>0</v>
      </c>
      <c r="G7" s="95">
        <v>0</v>
      </c>
      <c r="H7" s="95">
        <v>0</v>
      </c>
      <c r="I7" s="95">
        <v>0</v>
      </c>
      <c r="J7" s="95">
        <v>0</v>
      </c>
      <c r="K7" s="95">
        <v>0</v>
      </c>
      <c r="L7" s="95">
        <v>0</v>
      </c>
      <c r="M7" s="95">
        <v>0</v>
      </c>
      <c r="N7" s="95">
        <v>0</v>
      </c>
      <c r="O7" s="95">
        <v>0</v>
      </c>
      <c r="P7" s="95">
        <v>0</v>
      </c>
      <c r="Q7" s="95">
        <v>0</v>
      </c>
    </row>
    <row r="8" spans="1:17" x14ac:dyDescent="0.25">
      <c r="A8" s="76" t="s">
        <v>81</v>
      </c>
      <c r="B8" s="95">
        <v>0</v>
      </c>
      <c r="C8" s="95">
        <v>0</v>
      </c>
      <c r="D8" s="95">
        <v>0</v>
      </c>
      <c r="E8" s="95">
        <v>0</v>
      </c>
      <c r="F8" s="95">
        <v>0</v>
      </c>
      <c r="G8" s="95">
        <v>0</v>
      </c>
      <c r="H8" s="95">
        <v>0</v>
      </c>
      <c r="I8" s="95">
        <v>0</v>
      </c>
      <c r="J8" s="95">
        <v>0</v>
      </c>
      <c r="K8" s="95">
        <v>0</v>
      </c>
      <c r="L8" s="95">
        <v>0</v>
      </c>
      <c r="M8" s="95">
        <v>0</v>
      </c>
      <c r="N8" s="95">
        <v>0</v>
      </c>
      <c r="O8" s="95">
        <v>0</v>
      </c>
      <c r="P8" s="95">
        <v>0</v>
      </c>
      <c r="Q8" s="95">
        <v>0</v>
      </c>
    </row>
    <row r="9" spans="1:17" x14ac:dyDescent="0.25">
      <c r="A9" s="76" t="s">
        <v>80</v>
      </c>
      <c r="B9" s="95">
        <v>0</v>
      </c>
      <c r="C9" s="95">
        <v>0</v>
      </c>
      <c r="D9" s="95">
        <v>0</v>
      </c>
      <c r="E9" s="95">
        <v>0</v>
      </c>
      <c r="F9" s="95">
        <v>0</v>
      </c>
      <c r="G9" s="95">
        <v>0</v>
      </c>
      <c r="H9" s="95">
        <v>0</v>
      </c>
      <c r="I9" s="95">
        <v>0</v>
      </c>
      <c r="J9" s="95">
        <v>0</v>
      </c>
      <c r="K9" s="95">
        <v>0</v>
      </c>
      <c r="L9" s="95">
        <v>0</v>
      </c>
      <c r="M9" s="95">
        <v>0</v>
      </c>
      <c r="N9" s="95">
        <v>0</v>
      </c>
      <c r="O9" s="95">
        <v>0</v>
      </c>
      <c r="P9" s="95">
        <v>0</v>
      </c>
      <c r="Q9" s="95">
        <v>0</v>
      </c>
    </row>
    <row r="10" spans="1:17" x14ac:dyDescent="0.25">
      <c r="A10" s="94" t="s">
        <v>79</v>
      </c>
      <c r="B10" s="93">
        <f t="shared" ref="B10" si="2">SUM(B11:B14)</f>
        <v>98.848287511460484</v>
      </c>
      <c r="C10" s="93">
        <f t="shared" ref="C10:Q10" si="3">SUM(C11:C14)</f>
        <v>87.293518720527715</v>
      </c>
      <c r="D10" s="93">
        <f t="shared" si="3"/>
        <v>96.118018834814734</v>
      </c>
      <c r="E10" s="93">
        <f t="shared" si="3"/>
        <v>100.57312012288659</v>
      </c>
      <c r="F10" s="93">
        <f t="shared" si="3"/>
        <v>97.644762909879262</v>
      </c>
      <c r="G10" s="93">
        <f t="shared" si="3"/>
        <v>96.590426369549334</v>
      </c>
      <c r="H10" s="93">
        <f t="shared" si="3"/>
        <v>97.248435722179295</v>
      </c>
      <c r="I10" s="93">
        <f t="shared" si="3"/>
        <v>99.749591701489948</v>
      </c>
      <c r="J10" s="93">
        <f t="shared" si="3"/>
        <v>72.202367082932994</v>
      </c>
      <c r="K10" s="93">
        <f t="shared" si="3"/>
        <v>74.325770348378555</v>
      </c>
      <c r="L10" s="93">
        <f t="shared" si="3"/>
        <v>85.940236159667876</v>
      </c>
      <c r="M10" s="93">
        <f t="shared" si="3"/>
        <v>69.881776909417539</v>
      </c>
      <c r="N10" s="93">
        <f t="shared" si="3"/>
        <v>77.669240890306725</v>
      </c>
      <c r="O10" s="93">
        <f t="shared" si="3"/>
        <v>73.567428020571441</v>
      </c>
      <c r="P10" s="93">
        <f t="shared" si="3"/>
        <v>62.558131337767051</v>
      </c>
      <c r="Q10" s="93">
        <f t="shared" si="3"/>
        <v>78.112764522794166</v>
      </c>
    </row>
    <row r="11" spans="1:17" x14ac:dyDescent="0.25">
      <c r="A11" s="92" t="s">
        <v>68</v>
      </c>
      <c r="B11" s="91">
        <v>53.098795825865906</v>
      </c>
      <c r="C11" s="91">
        <v>39.887391586089471</v>
      </c>
      <c r="D11" s="91">
        <v>50.937044952431513</v>
      </c>
      <c r="E11" s="91">
        <v>53.231475957224688</v>
      </c>
      <c r="F11" s="91">
        <v>50.222234536457989</v>
      </c>
      <c r="G11" s="91">
        <v>51.730484873186015</v>
      </c>
      <c r="H11" s="91">
        <v>50.556562555336839</v>
      </c>
      <c r="I11" s="91">
        <v>50.534493757947672</v>
      </c>
      <c r="J11" s="91">
        <v>37.308398270319117</v>
      </c>
      <c r="K11" s="91">
        <v>37.829629184041096</v>
      </c>
      <c r="L11" s="91">
        <v>42.321798500953641</v>
      </c>
      <c r="M11" s="91">
        <v>36.653295599746343</v>
      </c>
      <c r="N11" s="91">
        <v>38.295722944124364</v>
      </c>
      <c r="O11" s="91">
        <v>39.876091105707829</v>
      </c>
      <c r="P11" s="91">
        <v>36.589596844265245</v>
      </c>
      <c r="Q11" s="91">
        <v>46.065211805009042</v>
      </c>
    </row>
    <row r="12" spans="1:17" x14ac:dyDescent="0.25">
      <c r="A12" s="92" t="s">
        <v>66</v>
      </c>
      <c r="B12" s="91">
        <v>45.749491685594585</v>
      </c>
      <c r="C12" s="91">
        <v>47.406127134438236</v>
      </c>
      <c r="D12" s="91">
        <v>45.180973882383213</v>
      </c>
      <c r="E12" s="91">
        <v>47.341644165661897</v>
      </c>
      <c r="F12" s="91">
        <v>47.422528373421265</v>
      </c>
      <c r="G12" s="91">
        <v>44.859941496363319</v>
      </c>
      <c r="H12" s="91">
        <v>46.691873166842463</v>
      </c>
      <c r="I12" s="91">
        <v>49.215097943542276</v>
      </c>
      <c r="J12" s="91">
        <v>34.893968812613871</v>
      </c>
      <c r="K12" s="91">
        <v>36.496141164337459</v>
      </c>
      <c r="L12" s="91">
        <v>43.618437658714242</v>
      </c>
      <c r="M12" s="91">
        <v>33.228481309671196</v>
      </c>
      <c r="N12" s="91">
        <v>39.373517946182361</v>
      </c>
      <c r="O12" s="91">
        <v>33.691336914863612</v>
      </c>
      <c r="P12" s="91">
        <v>25.968534493501803</v>
      </c>
      <c r="Q12" s="91">
        <v>32.047552717785123</v>
      </c>
    </row>
    <row r="13" spans="1:17" x14ac:dyDescent="0.25">
      <c r="A13" s="92" t="s">
        <v>72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0" t="s">
        <v>21</v>
      </c>
      <c r="B14" s="89">
        <v>0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89">
        <v>0</v>
      </c>
      <c r="Q14" s="89">
        <v>0</v>
      </c>
    </row>
    <row r="15" spans="1:17" x14ac:dyDescent="0.25">
      <c r="A15" s="86" t="s">
        <v>87</v>
      </c>
      <c r="B15" s="85">
        <f t="shared" ref="B15" si="4">SUM(B16:B25)</f>
        <v>3678.3520869450281</v>
      </c>
      <c r="C15" s="85">
        <f t="shared" ref="C15:Q15" si="5">SUM(C16:C25)</f>
        <v>3340.6004276390699</v>
      </c>
      <c r="D15" s="85">
        <f t="shared" si="5"/>
        <v>3382.1235616392414</v>
      </c>
      <c r="E15" s="85">
        <f t="shared" si="5"/>
        <v>4024.9111834007322</v>
      </c>
      <c r="F15" s="85">
        <f t="shared" si="5"/>
        <v>4016.1733993212902</v>
      </c>
      <c r="G15" s="85">
        <f t="shared" si="5"/>
        <v>3666.0929594285381</v>
      </c>
      <c r="H15" s="85">
        <f t="shared" si="5"/>
        <v>3546.9183562458447</v>
      </c>
      <c r="I15" s="85">
        <f t="shared" si="5"/>
        <v>3132.9047058065203</v>
      </c>
      <c r="J15" s="85">
        <f t="shared" si="5"/>
        <v>2708.1355981341771</v>
      </c>
      <c r="K15" s="85">
        <f t="shared" si="5"/>
        <v>2200.8843308389055</v>
      </c>
      <c r="L15" s="85">
        <f t="shared" si="5"/>
        <v>2396.9439110248095</v>
      </c>
      <c r="M15" s="85">
        <f t="shared" si="5"/>
        <v>2158.7309224711562</v>
      </c>
      <c r="N15" s="85">
        <f t="shared" si="5"/>
        <v>2042.268256522804</v>
      </c>
      <c r="O15" s="85">
        <f t="shared" si="5"/>
        <v>1775.3927148480666</v>
      </c>
      <c r="P15" s="85">
        <f t="shared" si="5"/>
        <v>1563.0095296530233</v>
      </c>
      <c r="Q15" s="85">
        <f t="shared" si="5"/>
        <v>1559.6700789492127</v>
      </c>
    </row>
    <row r="16" spans="1:17" x14ac:dyDescent="0.25">
      <c r="A16" s="88" t="s">
        <v>33</v>
      </c>
      <c r="B16" s="87">
        <v>410.32294405641255</v>
      </c>
      <c r="C16" s="87">
        <v>325.20577096341043</v>
      </c>
      <c r="D16" s="87">
        <v>323.99548757503214</v>
      </c>
      <c r="E16" s="87">
        <v>341.02089712866507</v>
      </c>
      <c r="F16" s="87">
        <v>395.66826347790197</v>
      </c>
      <c r="G16" s="87">
        <v>436.41622020688652</v>
      </c>
      <c r="H16" s="87">
        <v>422.25414611346383</v>
      </c>
      <c r="I16" s="87">
        <v>409.7317841877674</v>
      </c>
      <c r="J16" s="87">
        <v>374.98367337279132</v>
      </c>
      <c r="K16" s="87">
        <v>240.74186346142548</v>
      </c>
      <c r="L16" s="87">
        <v>264.55030414794368</v>
      </c>
      <c r="M16" s="87">
        <v>261.31854483084379</v>
      </c>
      <c r="N16" s="87">
        <v>254.6862972368001</v>
      </c>
      <c r="O16" s="87">
        <v>268.82237530457689</v>
      </c>
      <c r="P16" s="87">
        <v>240.81111087388842</v>
      </c>
      <c r="Q16" s="87">
        <v>186.53457496872448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170.96871882822501</v>
      </c>
      <c r="C18" s="87">
        <v>150.49280586845796</v>
      </c>
      <c r="D18" s="87">
        <v>188.13076102371826</v>
      </c>
      <c r="E18" s="87">
        <v>205.30612536441444</v>
      </c>
      <c r="F18" s="87">
        <v>228.33387609910011</v>
      </c>
      <c r="G18" s="87">
        <v>203.87820911737325</v>
      </c>
      <c r="H18" s="87">
        <v>202.14628943463569</v>
      </c>
      <c r="I18" s="87">
        <v>202.02162553865435</v>
      </c>
      <c r="J18" s="87">
        <v>198.20668385042623</v>
      </c>
      <c r="K18" s="87">
        <v>183.50381853256275</v>
      </c>
      <c r="L18" s="87">
        <v>194.21620931373002</v>
      </c>
      <c r="M18" s="87">
        <v>191.69746726327199</v>
      </c>
      <c r="N18" s="87">
        <v>176.9372484619293</v>
      </c>
      <c r="O18" s="87">
        <v>175.99711556752072</v>
      </c>
      <c r="P18" s="87">
        <v>194.68799225168618</v>
      </c>
      <c r="Q18" s="87">
        <v>188.09483380087835</v>
      </c>
    </row>
    <row r="19" spans="1:17" x14ac:dyDescent="0.25">
      <c r="A19" s="88" t="s">
        <v>68</v>
      </c>
      <c r="B19" s="87">
        <v>686.20185851390011</v>
      </c>
      <c r="C19" s="87">
        <v>375.8997140746464</v>
      </c>
      <c r="D19" s="87">
        <v>364.57130876697033</v>
      </c>
      <c r="E19" s="87">
        <v>619.70010673731338</v>
      </c>
      <c r="F19" s="87">
        <v>566.05743718691861</v>
      </c>
      <c r="G19" s="87">
        <v>542.51936422885763</v>
      </c>
      <c r="H19" s="87">
        <v>487.88641679081087</v>
      </c>
      <c r="I19" s="87">
        <v>439.23936462437257</v>
      </c>
      <c r="J19" s="87">
        <v>393.2077562165037</v>
      </c>
      <c r="K19" s="87">
        <v>247.81739522771187</v>
      </c>
      <c r="L19" s="87">
        <v>356.50287481863552</v>
      </c>
      <c r="M19" s="87">
        <v>374.52020927793228</v>
      </c>
      <c r="N19" s="87">
        <v>324.28954703757631</v>
      </c>
      <c r="O19" s="87">
        <v>204.20272129959432</v>
      </c>
      <c r="P19" s="87">
        <v>192.94257316760715</v>
      </c>
      <c r="Q19" s="87">
        <v>287.63993581032327</v>
      </c>
    </row>
    <row r="20" spans="1:17" x14ac:dyDescent="0.25">
      <c r="A20" s="88" t="s">
        <v>29</v>
      </c>
      <c r="B20" s="87">
        <v>1926.7941183314661</v>
      </c>
      <c r="C20" s="87">
        <v>1968.1810452827333</v>
      </c>
      <c r="D20" s="87">
        <v>2008.8071943044565</v>
      </c>
      <c r="E20" s="87">
        <v>2334.4252890394619</v>
      </c>
      <c r="F20" s="87">
        <v>2353.6423108434328</v>
      </c>
      <c r="G20" s="87">
        <v>1954.0343542696589</v>
      </c>
      <c r="H20" s="87">
        <v>1892.760672594736</v>
      </c>
      <c r="I20" s="87">
        <v>1584.3317292349957</v>
      </c>
      <c r="J20" s="87">
        <v>1275.9183132000378</v>
      </c>
      <c r="K20" s="87">
        <v>1103.2445364358812</v>
      </c>
      <c r="L20" s="87">
        <v>1110.3921393571345</v>
      </c>
      <c r="M20" s="87">
        <v>888.17582767647411</v>
      </c>
      <c r="N20" s="87">
        <v>784.23532417564877</v>
      </c>
      <c r="O20" s="87">
        <v>680.56052729692567</v>
      </c>
      <c r="P20" s="87">
        <v>454.25557563558971</v>
      </c>
      <c r="Q20" s="87">
        <v>413.6907782110618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66</v>
      </c>
      <c r="B22" s="87">
        <v>467.50358182215109</v>
      </c>
      <c r="C22" s="87">
        <v>496.10166154390163</v>
      </c>
      <c r="D22" s="87">
        <v>473.38911534863234</v>
      </c>
      <c r="E22" s="87">
        <v>502.14733070706939</v>
      </c>
      <c r="F22" s="87">
        <v>444.95677634358481</v>
      </c>
      <c r="G22" s="87">
        <v>509.93083114887787</v>
      </c>
      <c r="H22" s="87">
        <v>527.00257085579813</v>
      </c>
      <c r="I22" s="87">
        <v>480.47799875951449</v>
      </c>
      <c r="J22" s="87">
        <v>445.92852205441835</v>
      </c>
      <c r="K22" s="87">
        <v>414.25244995215627</v>
      </c>
      <c r="L22" s="87">
        <v>454.41750216357826</v>
      </c>
      <c r="M22" s="87">
        <v>426.36915375697231</v>
      </c>
      <c r="N22" s="87">
        <v>483.07232859902814</v>
      </c>
      <c r="O22" s="87">
        <v>426.01161234241397</v>
      </c>
      <c r="P22" s="87">
        <v>464.90245689829464</v>
      </c>
      <c r="Q22" s="87">
        <v>475.05186355412701</v>
      </c>
    </row>
    <row r="23" spans="1:17" x14ac:dyDescent="0.25">
      <c r="A23" s="88" t="s">
        <v>25</v>
      </c>
      <c r="B23" s="87">
        <v>16.560865392873374</v>
      </c>
      <c r="C23" s="87">
        <v>24.719429905920002</v>
      </c>
      <c r="D23" s="87">
        <v>23.229694620432007</v>
      </c>
      <c r="E23" s="87">
        <v>22.311434423807995</v>
      </c>
      <c r="F23" s="87">
        <v>27.514735370352003</v>
      </c>
      <c r="G23" s="87">
        <v>19.313980456883684</v>
      </c>
      <c r="H23" s="87">
        <v>14.868260456400005</v>
      </c>
      <c r="I23" s="87">
        <v>17.102203461216</v>
      </c>
      <c r="J23" s="87">
        <v>19.890649440000001</v>
      </c>
      <c r="K23" s="87">
        <v>11.324267229168001</v>
      </c>
      <c r="L23" s="87">
        <v>16.864881223787556</v>
      </c>
      <c r="M23" s="87">
        <v>16.649719665662058</v>
      </c>
      <c r="N23" s="87">
        <v>19.047511011821438</v>
      </c>
      <c r="O23" s="87">
        <v>19.798363037034878</v>
      </c>
      <c r="P23" s="87">
        <v>15.409820825957173</v>
      </c>
      <c r="Q23" s="87">
        <v>8.6580926040975594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86" t="s">
        <v>342</v>
      </c>
      <c r="B26" s="85">
        <f t="shared" ref="B26" si="6">SUM(B27:B36)</f>
        <v>8072.4772173980673</v>
      </c>
      <c r="C26" s="85">
        <f t="shared" ref="C26:Q26" si="7">SUM(C27:C36)</f>
        <v>8140.1086324710777</v>
      </c>
      <c r="D26" s="85">
        <f t="shared" si="7"/>
        <v>8989.0562720995877</v>
      </c>
      <c r="E26" s="85">
        <f t="shared" si="7"/>
        <v>9531.2867770246194</v>
      </c>
      <c r="F26" s="85">
        <f t="shared" si="7"/>
        <v>9804.2586491721995</v>
      </c>
      <c r="G26" s="85">
        <f t="shared" si="7"/>
        <v>9476.0436500834094</v>
      </c>
      <c r="H26" s="85">
        <f t="shared" si="7"/>
        <v>8581.6907988122875</v>
      </c>
      <c r="I26" s="85">
        <f t="shared" si="7"/>
        <v>8832.9901788319003</v>
      </c>
      <c r="J26" s="85">
        <f t="shared" si="7"/>
        <v>8204.6178557402854</v>
      </c>
      <c r="K26" s="85">
        <f t="shared" si="7"/>
        <v>5449.9739822456522</v>
      </c>
      <c r="L26" s="85">
        <f t="shared" si="7"/>
        <v>7981.5511816234302</v>
      </c>
      <c r="M26" s="85">
        <f t="shared" si="7"/>
        <v>7978.4112570058205</v>
      </c>
      <c r="N26" s="85">
        <f t="shared" si="7"/>
        <v>7245.5871069378209</v>
      </c>
      <c r="O26" s="85">
        <f t="shared" si="7"/>
        <v>6827.5283966880988</v>
      </c>
      <c r="P26" s="85">
        <f t="shared" si="7"/>
        <v>6927.8246735017301</v>
      </c>
      <c r="Q26" s="85">
        <f t="shared" si="7"/>
        <v>7345.9025202996791</v>
      </c>
    </row>
    <row r="27" spans="1:17" x14ac:dyDescent="0.25">
      <c r="A27" s="84" t="s">
        <v>33</v>
      </c>
      <c r="B27" s="83">
        <v>1781.5167476618433</v>
      </c>
      <c r="C27" s="83">
        <v>2144.8233069490902</v>
      </c>
      <c r="D27" s="83">
        <v>2290.9093149306118</v>
      </c>
      <c r="E27" s="83">
        <v>2137.8088278105643</v>
      </c>
      <c r="F27" s="83">
        <v>2433.1789320581979</v>
      </c>
      <c r="G27" s="83">
        <v>2300.7703443989321</v>
      </c>
      <c r="H27" s="83">
        <v>2326.5547651986794</v>
      </c>
      <c r="I27" s="83">
        <v>2391.6277151697514</v>
      </c>
      <c r="J27" s="83">
        <v>2378.1323784618648</v>
      </c>
      <c r="K27" s="83">
        <v>1414.7068108637666</v>
      </c>
      <c r="L27" s="83">
        <v>2025.3233823442959</v>
      </c>
      <c r="M27" s="83">
        <v>2264.0997959875581</v>
      </c>
      <c r="N27" s="83">
        <v>2025.4260921854029</v>
      </c>
      <c r="O27" s="83">
        <v>2123.8119175590919</v>
      </c>
      <c r="P27" s="83">
        <v>1986.8401269631197</v>
      </c>
      <c r="Q27" s="83">
        <v>1872.2172928916198</v>
      </c>
    </row>
    <row r="28" spans="1:17" x14ac:dyDescent="0.25">
      <c r="A28" s="84" t="s">
        <v>47</v>
      </c>
      <c r="B28" s="83">
        <v>2544.8643778151236</v>
      </c>
      <c r="C28" s="83">
        <v>2267.2544023000801</v>
      </c>
      <c r="D28" s="83">
        <v>2955.4694393637601</v>
      </c>
      <c r="E28" s="83">
        <v>3224.5991996302796</v>
      </c>
      <c r="F28" s="83">
        <v>3211.6290626350801</v>
      </c>
      <c r="G28" s="83">
        <v>2962.3003024388145</v>
      </c>
      <c r="H28" s="83">
        <v>2308.0523642395201</v>
      </c>
      <c r="I28" s="83">
        <v>2547.4032687650397</v>
      </c>
      <c r="J28" s="83">
        <v>2380.5490327797597</v>
      </c>
      <c r="K28" s="83">
        <v>1447.6207692160799</v>
      </c>
      <c r="L28" s="83">
        <v>2812.6993438247523</v>
      </c>
      <c r="M28" s="83">
        <v>2489.7281106577639</v>
      </c>
      <c r="N28" s="83">
        <v>2078.9947866738821</v>
      </c>
      <c r="O28" s="83">
        <v>1992.0168269675294</v>
      </c>
      <c r="P28" s="83">
        <v>2126.5738740503407</v>
      </c>
      <c r="Q28" s="83">
        <v>2322.05462519509</v>
      </c>
    </row>
    <row r="29" spans="1:17" x14ac:dyDescent="0.25">
      <c r="A29" s="84" t="s">
        <v>30</v>
      </c>
      <c r="B29" s="83">
        <v>734.64012178336964</v>
      </c>
      <c r="C29" s="83">
        <v>734.82293279706209</v>
      </c>
      <c r="D29" s="83">
        <v>845.34376039530957</v>
      </c>
      <c r="E29" s="83">
        <v>845.48828966974963</v>
      </c>
      <c r="F29" s="83">
        <v>857.19028186607625</v>
      </c>
      <c r="G29" s="83">
        <v>838.15498296118074</v>
      </c>
      <c r="H29" s="83">
        <v>804.91882336960862</v>
      </c>
      <c r="I29" s="83">
        <v>799.22888814703754</v>
      </c>
      <c r="J29" s="83">
        <v>724.85245902378972</v>
      </c>
      <c r="K29" s="83">
        <v>518.93805683137737</v>
      </c>
      <c r="L29" s="83">
        <v>627.22451395460064</v>
      </c>
      <c r="M29" s="83">
        <v>734.22541936441087</v>
      </c>
      <c r="N29" s="83">
        <v>679.33018453419618</v>
      </c>
      <c r="O29" s="83">
        <v>674.4633164863634</v>
      </c>
      <c r="P29" s="83">
        <v>708.01926126191563</v>
      </c>
      <c r="Q29" s="83">
        <v>761.05582901374487</v>
      </c>
    </row>
    <row r="30" spans="1:17" x14ac:dyDescent="0.25">
      <c r="A30" s="84" t="s">
        <v>68</v>
      </c>
      <c r="B30" s="83">
        <v>665.77524183564447</v>
      </c>
      <c r="C30" s="83">
        <v>451.97599961565464</v>
      </c>
      <c r="D30" s="83">
        <v>442.90924233318901</v>
      </c>
      <c r="E30" s="83">
        <v>741.79177299697926</v>
      </c>
      <c r="F30" s="83">
        <v>696.65164783398745</v>
      </c>
      <c r="G30" s="83">
        <v>677.31178987777957</v>
      </c>
      <c r="H30" s="83">
        <v>660.00012050088651</v>
      </c>
      <c r="I30" s="83">
        <v>610.05228277885521</v>
      </c>
      <c r="J30" s="83">
        <v>484.97353781056574</v>
      </c>
      <c r="K30" s="83">
        <v>543.94540911046442</v>
      </c>
      <c r="L30" s="83">
        <v>472.21644764562717</v>
      </c>
      <c r="M30" s="83">
        <v>463.05343973322402</v>
      </c>
      <c r="N30" s="83">
        <v>416.21102138909407</v>
      </c>
      <c r="O30" s="83">
        <v>210.52454986595561</v>
      </c>
      <c r="P30" s="83">
        <v>158.3063167237174</v>
      </c>
      <c r="Q30" s="83">
        <v>457.83329063881922</v>
      </c>
    </row>
    <row r="31" spans="1:17" x14ac:dyDescent="0.25">
      <c r="A31" s="84" t="s">
        <v>29</v>
      </c>
      <c r="B31" s="83">
        <v>887.46826067104564</v>
      </c>
      <c r="C31" s="83">
        <v>784.38011135853128</v>
      </c>
      <c r="D31" s="83">
        <v>848.98658720035974</v>
      </c>
      <c r="E31" s="83">
        <v>841.94254667517146</v>
      </c>
      <c r="F31" s="83">
        <v>798.17211205227966</v>
      </c>
      <c r="G31" s="83">
        <v>875.71168301713908</v>
      </c>
      <c r="H31" s="83">
        <v>899.8225291181617</v>
      </c>
      <c r="I31" s="83">
        <v>852.26109374174109</v>
      </c>
      <c r="J31" s="83">
        <v>745.89703526765777</v>
      </c>
      <c r="K31" s="83">
        <v>639.84303366086283</v>
      </c>
      <c r="L31" s="83">
        <v>747.20704005837308</v>
      </c>
      <c r="M31" s="83">
        <v>653.63452027584481</v>
      </c>
      <c r="N31" s="83">
        <v>624.45948305037859</v>
      </c>
      <c r="O31" s="83">
        <v>508.30176213111525</v>
      </c>
      <c r="P31" s="83">
        <v>548.84300818617146</v>
      </c>
      <c r="Q31" s="83">
        <v>267.42976422238524</v>
      </c>
    </row>
    <row r="32" spans="1:17" x14ac:dyDescent="0.25">
      <c r="A32" s="84" t="s">
        <v>28</v>
      </c>
      <c r="B32" s="83">
        <v>0</v>
      </c>
      <c r="C32" s="83">
        <v>0</v>
      </c>
      <c r="D32" s="83">
        <v>0</v>
      </c>
      <c r="E32" s="83">
        <v>0</v>
      </c>
      <c r="F32" s="83">
        <v>0</v>
      </c>
      <c r="G32" s="83">
        <v>0</v>
      </c>
      <c r="H32" s="83">
        <v>0</v>
      </c>
      <c r="I32" s="83">
        <v>0</v>
      </c>
      <c r="J32" s="83">
        <v>0</v>
      </c>
      <c r="K32" s="83">
        <v>0</v>
      </c>
      <c r="L32" s="83">
        <v>0</v>
      </c>
      <c r="M32" s="83">
        <v>0</v>
      </c>
      <c r="N32" s="83">
        <v>0</v>
      </c>
      <c r="O32" s="83">
        <v>0</v>
      </c>
      <c r="P32" s="83">
        <v>0</v>
      </c>
      <c r="Q32" s="83">
        <v>0</v>
      </c>
    </row>
    <row r="33" spans="1:17" x14ac:dyDescent="0.25">
      <c r="A33" s="84" t="s">
        <v>66</v>
      </c>
      <c r="B33" s="83">
        <v>197.4037446741562</v>
      </c>
      <c r="C33" s="83">
        <v>255.82405179181228</v>
      </c>
      <c r="D33" s="83">
        <v>223.87457535773228</v>
      </c>
      <c r="E33" s="83">
        <v>230.36128037572863</v>
      </c>
      <c r="F33" s="83">
        <v>336.41483123053001</v>
      </c>
      <c r="G33" s="83">
        <v>240.04854738955922</v>
      </c>
      <c r="H33" s="83">
        <v>261.54905966263152</v>
      </c>
      <c r="I33" s="83">
        <v>316.24984844670644</v>
      </c>
      <c r="J33" s="83">
        <v>199.86087282314401</v>
      </c>
      <c r="K33" s="83">
        <v>228.85923594681404</v>
      </c>
      <c r="L33" s="83">
        <v>260.02307601493044</v>
      </c>
      <c r="M33" s="83">
        <v>329.94797240750626</v>
      </c>
      <c r="N33" s="83">
        <v>301.16320230879489</v>
      </c>
      <c r="O33" s="83">
        <v>198.77949544549031</v>
      </c>
      <c r="P33" s="83">
        <v>307.90455166234398</v>
      </c>
      <c r="Q33" s="83">
        <v>440.47709035111399</v>
      </c>
    </row>
    <row r="34" spans="1:17" x14ac:dyDescent="0.25">
      <c r="A34" s="84" t="s">
        <v>25</v>
      </c>
      <c r="B34" s="83">
        <v>1260.8087229568841</v>
      </c>
      <c r="C34" s="83">
        <v>1501.0278276588481</v>
      </c>
      <c r="D34" s="83">
        <v>1381.563352518624</v>
      </c>
      <c r="E34" s="83">
        <v>1509.2948598661442</v>
      </c>
      <c r="F34" s="83">
        <v>1471.0217814960481</v>
      </c>
      <c r="G34" s="83">
        <v>1581.7460000000053</v>
      </c>
      <c r="H34" s="83">
        <v>1320.7931367228</v>
      </c>
      <c r="I34" s="83">
        <v>1316.167081782768</v>
      </c>
      <c r="J34" s="83">
        <v>1290.3525395735041</v>
      </c>
      <c r="K34" s="83">
        <v>656.06066661628802</v>
      </c>
      <c r="L34" s="83">
        <v>1036.8573777808501</v>
      </c>
      <c r="M34" s="83">
        <v>1043.7219985795125</v>
      </c>
      <c r="N34" s="83">
        <v>1120.0023367960723</v>
      </c>
      <c r="O34" s="83">
        <v>1119.630528232552</v>
      </c>
      <c r="P34" s="83">
        <v>1091.3375346541206</v>
      </c>
      <c r="Q34" s="83">
        <v>1224.8346279869047</v>
      </c>
    </row>
    <row r="35" spans="1:17" x14ac:dyDescent="0.25">
      <c r="A35" s="84" t="s">
        <v>23</v>
      </c>
      <c r="B35" s="83">
        <v>0</v>
      </c>
      <c r="C35" s="83">
        <v>0</v>
      </c>
      <c r="D35" s="83">
        <v>0</v>
      </c>
      <c r="E35" s="83">
        <v>0</v>
      </c>
      <c r="F35" s="83">
        <v>0</v>
      </c>
      <c r="G35" s="83">
        <v>0</v>
      </c>
      <c r="H35" s="83">
        <v>0</v>
      </c>
      <c r="I35" s="83">
        <v>0</v>
      </c>
      <c r="J35" s="83">
        <v>0</v>
      </c>
      <c r="K35" s="83">
        <v>0</v>
      </c>
      <c r="L35" s="83">
        <v>0</v>
      </c>
      <c r="M35" s="83">
        <v>0</v>
      </c>
      <c r="N35" s="83">
        <v>0</v>
      </c>
      <c r="O35" s="83">
        <v>0</v>
      </c>
      <c r="P35" s="83">
        <v>0</v>
      </c>
      <c r="Q35" s="83">
        <v>0</v>
      </c>
    </row>
    <row r="36" spans="1:17" x14ac:dyDescent="0.25">
      <c r="A36" s="82" t="s">
        <v>21</v>
      </c>
      <c r="B36" s="81">
        <v>0</v>
      </c>
      <c r="C36" s="81">
        <v>0</v>
      </c>
      <c r="D36" s="81">
        <v>0</v>
      </c>
      <c r="E36" s="81">
        <v>0</v>
      </c>
      <c r="F36" s="81">
        <v>0</v>
      </c>
      <c r="G36" s="81">
        <v>0</v>
      </c>
      <c r="H36" s="81">
        <v>0</v>
      </c>
      <c r="I36" s="81">
        <v>0</v>
      </c>
      <c r="J36" s="81">
        <v>0</v>
      </c>
      <c r="K36" s="81">
        <v>0</v>
      </c>
      <c r="L36" s="81">
        <v>0</v>
      </c>
      <c r="M36" s="81">
        <v>0</v>
      </c>
      <c r="N36" s="81">
        <v>0</v>
      </c>
      <c r="O36" s="81">
        <v>0</v>
      </c>
      <c r="P36" s="81">
        <v>0</v>
      </c>
      <c r="Q36" s="81">
        <v>0</v>
      </c>
    </row>
    <row r="37" spans="1:17" x14ac:dyDescent="0.25">
      <c r="A37" s="106" t="s">
        <v>98</v>
      </c>
      <c r="B37" s="105">
        <f t="shared" ref="B37" si="8">SUM(B38:B42)</f>
        <v>3124.3841349161362</v>
      </c>
      <c r="C37" s="105">
        <f t="shared" ref="C37:Q37" si="9">SUM(C38:C42)</f>
        <v>3242.9189651672732</v>
      </c>
      <c r="D37" s="105">
        <f t="shared" si="9"/>
        <v>3246.8850896004201</v>
      </c>
      <c r="E37" s="105">
        <f t="shared" si="9"/>
        <v>3062.5918413607606</v>
      </c>
      <c r="F37" s="105">
        <f t="shared" si="9"/>
        <v>3230.3977092071445</v>
      </c>
      <c r="G37" s="105">
        <f t="shared" si="9"/>
        <v>3326.9862803807264</v>
      </c>
      <c r="H37" s="105">
        <f t="shared" si="9"/>
        <v>3370.1480869634615</v>
      </c>
      <c r="I37" s="105">
        <f t="shared" si="9"/>
        <v>3391.683212459161</v>
      </c>
      <c r="J37" s="105">
        <f t="shared" si="9"/>
        <v>3409.4296570941988</v>
      </c>
      <c r="K37" s="105">
        <f t="shared" si="9"/>
        <v>2844.0759039419045</v>
      </c>
      <c r="L37" s="105">
        <f t="shared" si="9"/>
        <v>3335.3269727966472</v>
      </c>
      <c r="M37" s="105">
        <f t="shared" si="9"/>
        <v>3319.0916215541242</v>
      </c>
      <c r="N37" s="105">
        <f t="shared" si="9"/>
        <v>3489.5765690693052</v>
      </c>
      <c r="O37" s="105">
        <f t="shared" si="9"/>
        <v>3429.9852315125631</v>
      </c>
      <c r="P37" s="105">
        <f t="shared" si="9"/>
        <v>3287.1994593780596</v>
      </c>
      <c r="Q37" s="105">
        <f t="shared" si="9"/>
        <v>3386.4391602604537</v>
      </c>
    </row>
    <row r="38" spans="1:17" x14ac:dyDescent="0.25">
      <c r="A38" s="104" t="s">
        <v>97</v>
      </c>
      <c r="B38" s="103">
        <f>ISI!B$52</f>
        <v>453.62380491613641</v>
      </c>
      <c r="C38" s="103">
        <f>ISI!C$52</f>
        <v>498.54716516727325</v>
      </c>
      <c r="D38" s="103">
        <f>ISI!D$52</f>
        <v>481.73111960042019</v>
      </c>
      <c r="E38" s="103">
        <f>ISI!E$52</f>
        <v>392.90305136076086</v>
      </c>
      <c r="F38" s="103">
        <f>ISI!F$52</f>
        <v>414.1740292071446</v>
      </c>
      <c r="G38" s="103">
        <f>ISI!G$52</f>
        <v>385.43617038072614</v>
      </c>
      <c r="H38" s="103">
        <f>ISI!H$52</f>
        <v>395.28257696346185</v>
      </c>
      <c r="I38" s="103">
        <f>ISI!I$52</f>
        <v>444.94099245916112</v>
      </c>
      <c r="J38" s="103">
        <f>ISI!J$52</f>
        <v>401.072647094199</v>
      </c>
      <c r="K38" s="103">
        <f>ISI!K$52</f>
        <v>230.84542394190453</v>
      </c>
      <c r="L38" s="103">
        <f>ISI!L$52</f>
        <v>432.17713279664747</v>
      </c>
      <c r="M38" s="103">
        <f>ISI!M$52</f>
        <v>394.30723155412454</v>
      </c>
      <c r="N38" s="103">
        <f>ISI!N$52</f>
        <v>344.89544906930536</v>
      </c>
      <c r="O38" s="103">
        <f>ISI!O$52</f>
        <v>362.685751512563</v>
      </c>
      <c r="P38" s="103">
        <f>ISI!P$52</f>
        <v>340.02868937805948</v>
      </c>
      <c r="Q38" s="103">
        <f>ISI!Q$52</f>
        <v>323.90811306054064</v>
      </c>
    </row>
    <row r="39" spans="1:17" x14ac:dyDescent="0.25">
      <c r="A39" s="102" t="s">
        <v>96</v>
      </c>
      <c r="B39" s="101">
        <f>NFM!B$71</f>
        <v>383.09140000000002</v>
      </c>
      <c r="C39" s="101">
        <f>NFM!C$71</f>
        <v>383.49932000000001</v>
      </c>
      <c r="D39" s="101">
        <f>NFM!D$71</f>
        <v>390.37216000000001</v>
      </c>
      <c r="E39" s="101">
        <f>NFM!E$71</f>
        <v>382.24861999999996</v>
      </c>
      <c r="F39" s="101">
        <f>NFM!F$71</f>
        <v>385.96749</v>
      </c>
      <c r="G39" s="101">
        <f>NFM!G$71</f>
        <v>387.66838000000001</v>
      </c>
      <c r="H39" s="101">
        <f>NFM!H$71</f>
        <v>366.84004000000004</v>
      </c>
      <c r="I39" s="101">
        <f>NFM!I$71</f>
        <v>389.03318999999999</v>
      </c>
      <c r="J39" s="101">
        <f>NFM!J$71</f>
        <v>396.41583000000003</v>
      </c>
      <c r="K39" s="101">
        <f>NFM!K$71</f>
        <v>362.97613999999999</v>
      </c>
      <c r="L39" s="101">
        <f>NFM!L$71</f>
        <v>389.15679999999998</v>
      </c>
      <c r="M39" s="101">
        <f>NFM!M$71</f>
        <v>407.89491999999996</v>
      </c>
      <c r="N39" s="101">
        <f>NFM!N$71</f>
        <v>492.30906999999996</v>
      </c>
      <c r="O39" s="101">
        <f>NFM!O$71</f>
        <v>491.20407</v>
      </c>
      <c r="P39" s="101">
        <f>NFM!P$71</f>
        <v>448.12390000000005</v>
      </c>
      <c r="Q39" s="101">
        <f>NFM!Q$71</f>
        <v>439.19712719991333</v>
      </c>
    </row>
    <row r="40" spans="1:17" x14ac:dyDescent="0.25">
      <c r="A40" s="102" t="s">
        <v>95</v>
      </c>
      <c r="B40" s="101">
        <f>CHI!B$77</f>
        <v>122.47799000000001</v>
      </c>
      <c r="C40" s="101">
        <f>CHI!C$77</f>
        <v>121.26456</v>
      </c>
      <c r="D40" s="101">
        <f>CHI!D$77</f>
        <v>118.1593</v>
      </c>
      <c r="E40" s="101">
        <f>CHI!E$77</f>
        <v>127.00512999999999</v>
      </c>
      <c r="F40" s="101">
        <f>CHI!F$77</f>
        <v>124.71823999999999</v>
      </c>
      <c r="G40" s="101">
        <f>CHI!G$77</f>
        <v>133.79419999999999</v>
      </c>
      <c r="H40" s="101">
        <f>CHI!H$77</f>
        <v>137.68887000000001</v>
      </c>
      <c r="I40" s="101">
        <f>CHI!I$77</f>
        <v>136.09766999999999</v>
      </c>
      <c r="J40" s="101">
        <f>CHI!J$77</f>
        <v>141.77190999999999</v>
      </c>
      <c r="K40" s="101">
        <f>CHI!K$77</f>
        <v>124.38124000000001</v>
      </c>
      <c r="L40" s="101">
        <f>CHI!L$77</f>
        <v>147.57912999999999</v>
      </c>
      <c r="M40" s="101">
        <f>CHI!M$77</f>
        <v>151.02741</v>
      </c>
      <c r="N40" s="101">
        <f>CHI!N$77</f>
        <v>153.67177000000001</v>
      </c>
      <c r="O40" s="101">
        <f>CHI!O$77</f>
        <v>158.51593</v>
      </c>
      <c r="P40" s="101">
        <f>CHI!P$77</f>
        <v>155.01025999999999</v>
      </c>
      <c r="Q40" s="101">
        <f>CHI!Q$77</f>
        <v>159.34678</v>
      </c>
    </row>
    <row r="41" spans="1:17" x14ac:dyDescent="0.25">
      <c r="A41" s="102" t="s">
        <v>94</v>
      </c>
      <c r="B41" s="101">
        <f>NMM!B$57</f>
        <v>1768.8904299999999</v>
      </c>
      <c r="C41" s="101">
        <f>NMM!C$57</f>
        <v>1816.9724699999999</v>
      </c>
      <c r="D41" s="101">
        <f>NMM!D$57</f>
        <v>1832.4775099999999</v>
      </c>
      <c r="E41" s="101">
        <f>NMM!E$57</f>
        <v>1743.3175200000001</v>
      </c>
      <c r="F41" s="101">
        <f>NMM!F$57</f>
        <v>1822.2147299999999</v>
      </c>
      <c r="G41" s="101">
        <f>NMM!G$57</f>
        <v>1946.03198</v>
      </c>
      <c r="H41" s="101">
        <f>NMM!H$57</f>
        <v>2024.1517899999999</v>
      </c>
      <c r="I41" s="101">
        <f>NMM!I$57</f>
        <v>1972.46541</v>
      </c>
      <c r="J41" s="101">
        <f>NMM!J$57</f>
        <v>1995.4666099999999</v>
      </c>
      <c r="K41" s="101">
        <f>NMM!K$57</f>
        <v>1699.25676</v>
      </c>
      <c r="L41" s="101">
        <f>NMM!L$57</f>
        <v>1902.3181</v>
      </c>
      <c r="M41" s="101">
        <f>NMM!M$57</f>
        <v>1937.8862300000001</v>
      </c>
      <c r="N41" s="101">
        <f>NMM!N$57</f>
        <v>2004.55864</v>
      </c>
      <c r="O41" s="101">
        <f>NMM!O$57</f>
        <v>1911.17021</v>
      </c>
      <c r="P41" s="101">
        <f>NMM!P$57</f>
        <v>1847.87005</v>
      </c>
      <c r="Q41" s="101">
        <f>NMM!Q$57</f>
        <v>1986.0202400000001</v>
      </c>
    </row>
    <row r="42" spans="1:17" x14ac:dyDescent="0.25">
      <c r="A42" s="100" t="s">
        <v>93</v>
      </c>
      <c r="B42" s="99">
        <v>396.30051000000003</v>
      </c>
      <c r="C42" s="99">
        <v>422.63544999999999</v>
      </c>
      <c r="D42" s="99">
        <v>424.14499999999998</v>
      </c>
      <c r="E42" s="99">
        <v>417.11752000000001</v>
      </c>
      <c r="F42" s="99">
        <v>483.32321999999999</v>
      </c>
      <c r="G42" s="99">
        <v>474.05554999999998</v>
      </c>
      <c r="H42" s="99">
        <v>446.18480999999997</v>
      </c>
      <c r="I42" s="99">
        <v>449.14594999999997</v>
      </c>
      <c r="J42" s="99">
        <v>474.70266000000004</v>
      </c>
      <c r="K42" s="99">
        <v>426.61633999999998</v>
      </c>
      <c r="L42" s="99">
        <v>464.09581000000003</v>
      </c>
      <c r="M42" s="99">
        <v>427.97583000000003</v>
      </c>
      <c r="N42" s="99">
        <v>494.14164</v>
      </c>
      <c r="O42" s="99">
        <v>506.40926999999999</v>
      </c>
      <c r="P42" s="99">
        <v>496.16656</v>
      </c>
      <c r="Q42" s="99">
        <v>477.96690000000001</v>
      </c>
    </row>
    <row r="43" spans="1:17" x14ac:dyDescent="0.25">
      <c r="A43" s="40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</row>
    <row r="44" spans="1:17" ht="12.75" x14ac:dyDescent="0.25">
      <c r="A44" s="98" t="s">
        <v>92</v>
      </c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1:17" x14ac:dyDescent="0.25">
      <c r="A45" s="40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</row>
    <row r="46" spans="1:17" x14ac:dyDescent="0.25">
      <c r="A46" s="78" t="str">
        <f>$A$5</f>
        <v>All Industrial Sectors</v>
      </c>
      <c r="B46" s="77">
        <f t="shared" ref="B46:Q46" si="10">SUM(B47:B51,B52,B53)</f>
        <v>0.79134691762821119</v>
      </c>
      <c r="C46" s="77">
        <f t="shared" si="10"/>
        <v>0.78104542951404332</v>
      </c>
      <c r="D46" s="77">
        <f t="shared" si="10"/>
        <v>0.79337868844034132</v>
      </c>
      <c r="E46" s="77">
        <f t="shared" si="10"/>
        <v>0.81682365197375129</v>
      </c>
      <c r="F46" s="77">
        <f t="shared" si="10"/>
        <v>0.81162186144752557</v>
      </c>
      <c r="G46" s="77">
        <f t="shared" si="10"/>
        <v>0.79916432109719704</v>
      </c>
      <c r="H46" s="77">
        <f t="shared" si="10"/>
        <v>0.78390953705711852</v>
      </c>
      <c r="I46" s="77">
        <f t="shared" si="10"/>
        <v>0.78057764700706345</v>
      </c>
      <c r="J46" s="77">
        <f t="shared" si="10"/>
        <v>0.76314170116585656</v>
      </c>
      <c r="K46" s="77">
        <f t="shared" si="10"/>
        <v>0.73091059285709681</v>
      </c>
      <c r="L46" s="77">
        <f t="shared" si="10"/>
        <v>0.75830547657992375</v>
      </c>
      <c r="M46" s="77">
        <f t="shared" si="10"/>
        <v>0.75461605348344307</v>
      </c>
      <c r="N46" s="77">
        <f t="shared" si="10"/>
        <v>0.7285453827244468</v>
      </c>
      <c r="O46" s="77">
        <f t="shared" si="10"/>
        <v>0.71668172777864037</v>
      </c>
      <c r="P46" s="77">
        <f t="shared" si="10"/>
        <v>0.72237878675289557</v>
      </c>
      <c r="Q46" s="77">
        <f t="shared" si="10"/>
        <v>0.72624049550338587</v>
      </c>
    </row>
    <row r="47" spans="1:17" x14ac:dyDescent="0.25">
      <c r="A47" s="76" t="s">
        <v>83</v>
      </c>
      <c r="B47" s="75">
        <f t="shared" ref="B47:Q47" si="11">IF(B6=0,0,B6/B$5)</f>
        <v>0</v>
      </c>
      <c r="C47" s="75">
        <f t="shared" si="11"/>
        <v>0</v>
      </c>
      <c r="D47" s="75">
        <f t="shared" si="11"/>
        <v>0</v>
      </c>
      <c r="E47" s="75">
        <f t="shared" si="11"/>
        <v>0</v>
      </c>
      <c r="F47" s="75">
        <f t="shared" si="11"/>
        <v>0</v>
      </c>
      <c r="G47" s="75">
        <f t="shared" si="11"/>
        <v>0</v>
      </c>
      <c r="H47" s="75">
        <f t="shared" si="11"/>
        <v>0</v>
      </c>
      <c r="I47" s="75">
        <f t="shared" si="11"/>
        <v>0</v>
      </c>
      <c r="J47" s="75">
        <f t="shared" si="11"/>
        <v>0</v>
      </c>
      <c r="K47" s="75">
        <f t="shared" si="11"/>
        <v>0</v>
      </c>
      <c r="L47" s="75">
        <f t="shared" si="11"/>
        <v>0</v>
      </c>
      <c r="M47" s="75">
        <f t="shared" si="11"/>
        <v>0</v>
      </c>
      <c r="N47" s="75">
        <f t="shared" si="11"/>
        <v>0</v>
      </c>
      <c r="O47" s="75">
        <f t="shared" si="11"/>
        <v>0</v>
      </c>
      <c r="P47" s="75">
        <f t="shared" si="11"/>
        <v>0</v>
      </c>
      <c r="Q47" s="75">
        <f t="shared" si="11"/>
        <v>0</v>
      </c>
    </row>
    <row r="48" spans="1:17" x14ac:dyDescent="0.25">
      <c r="A48" s="76" t="s">
        <v>82</v>
      </c>
      <c r="B48" s="75">
        <f t="shared" ref="B48:Q48" si="12">IF(B7=0,0,B7/B$5)</f>
        <v>0</v>
      </c>
      <c r="C48" s="75">
        <f t="shared" si="12"/>
        <v>0</v>
      </c>
      <c r="D48" s="75">
        <f t="shared" si="12"/>
        <v>0</v>
      </c>
      <c r="E48" s="75">
        <f t="shared" si="12"/>
        <v>0</v>
      </c>
      <c r="F48" s="75">
        <f t="shared" si="12"/>
        <v>0</v>
      </c>
      <c r="G48" s="75">
        <f t="shared" si="12"/>
        <v>0</v>
      </c>
      <c r="H48" s="75">
        <f t="shared" si="12"/>
        <v>0</v>
      </c>
      <c r="I48" s="75">
        <f t="shared" si="12"/>
        <v>0</v>
      </c>
      <c r="J48" s="75">
        <f t="shared" si="12"/>
        <v>0</v>
      </c>
      <c r="K48" s="75">
        <f t="shared" si="12"/>
        <v>0</v>
      </c>
      <c r="L48" s="75">
        <f t="shared" si="12"/>
        <v>0</v>
      </c>
      <c r="M48" s="75">
        <f t="shared" si="12"/>
        <v>0</v>
      </c>
      <c r="N48" s="75">
        <f t="shared" si="12"/>
        <v>0</v>
      </c>
      <c r="O48" s="75">
        <f t="shared" si="12"/>
        <v>0</v>
      </c>
      <c r="P48" s="75">
        <f t="shared" si="12"/>
        <v>0</v>
      </c>
      <c r="Q48" s="75">
        <f t="shared" si="12"/>
        <v>0</v>
      </c>
    </row>
    <row r="49" spans="1:17" x14ac:dyDescent="0.25">
      <c r="A49" s="76" t="s">
        <v>81</v>
      </c>
      <c r="B49" s="75">
        <f t="shared" ref="B49:Q49" si="13">IF(B8=0,0,B8/B$5)</f>
        <v>0</v>
      </c>
      <c r="C49" s="75">
        <f t="shared" si="13"/>
        <v>0</v>
      </c>
      <c r="D49" s="75">
        <f t="shared" si="13"/>
        <v>0</v>
      </c>
      <c r="E49" s="75">
        <f t="shared" si="13"/>
        <v>0</v>
      </c>
      <c r="F49" s="75">
        <f t="shared" si="13"/>
        <v>0</v>
      </c>
      <c r="G49" s="75">
        <f t="shared" si="13"/>
        <v>0</v>
      </c>
      <c r="H49" s="75">
        <f t="shared" si="13"/>
        <v>0</v>
      </c>
      <c r="I49" s="75">
        <f t="shared" si="13"/>
        <v>0</v>
      </c>
      <c r="J49" s="75">
        <f t="shared" si="13"/>
        <v>0</v>
      </c>
      <c r="K49" s="75">
        <f t="shared" si="13"/>
        <v>0</v>
      </c>
      <c r="L49" s="75">
        <f t="shared" si="13"/>
        <v>0</v>
      </c>
      <c r="M49" s="75">
        <f t="shared" si="13"/>
        <v>0</v>
      </c>
      <c r="N49" s="75">
        <f t="shared" si="13"/>
        <v>0</v>
      </c>
      <c r="O49" s="75">
        <f t="shared" si="13"/>
        <v>0</v>
      </c>
      <c r="P49" s="75">
        <f t="shared" si="13"/>
        <v>0</v>
      </c>
      <c r="Q49" s="75">
        <f t="shared" si="13"/>
        <v>0</v>
      </c>
    </row>
    <row r="50" spans="1:17" x14ac:dyDescent="0.25">
      <c r="A50" s="76" t="s">
        <v>80</v>
      </c>
      <c r="B50" s="75">
        <f t="shared" ref="B50:Q50" si="14">IF(B9=0,0,B9/B$5)</f>
        <v>0</v>
      </c>
      <c r="C50" s="75">
        <f t="shared" si="14"/>
        <v>0</v>
      </c>
      <c r="D50" s="75">
        <f t="shared" si="14"/>
        <v>0</v>
      </c>
      <c r="E50" s="75">
        <f t="shared" si="14"/>
        <v>0</v>
      </c>
      <c r="F50" s="75">
        <f t="shared" si="14"/>
        <v>0</v>
      </c>
      <c r="G50" s="75">
        <f t="shared" si="14"/>
        <v>0</v>
      </c>
      <c r="H50" s="75">
        <f t="shared" si="14"/>
        <v>0</v>
      </c>
      <c r="I50" s="75">
        <f t="shared" si="14"/>
        <v>0</v>
      </c>
      <c r="J50" s="75">
        <f t="shared" si="14"/>
        <v>0</v>
      </c>
      <c r="K50" s="75">
        <f t="shared" si="14"/>
        <v>0</v>
      </c>
      <c r="L50" s="75">
        <f t="shared" si="14"/>
        <v>0</v>
      </c>
      <c r="M50" s="75">
        <f t="shared" si="14"/>
        <v>0</v>
      </c>
      <c r="N50" s="75">
        <f t="shared" si="14"/>
        <v>0</v>
      </c>
      <c r="O50" s="75">
        <f t="shared" si="14"/>
        <v>0</v>
      </c>
      <c r="P50" s="75">
        <f t="shared" si="14"/>
        <v>0</v>
      </c>
      <c r="Q50" s="75">
        <f t="shared" si="14"/>
        <v>0</v>
      </c>
    </row>
    <row r="51" spans="1:17" x14ac:dyDescent="0.25">
      <c r="A51" s="76" t="s">
        <v>79</v>
      </c>
      <c r="B51" s="75">
        <f t="shared" ref="B51:Q51" si="15">IF(B10=0,0,B10/B$5)</f>
        <v>6.6013009238995654E-3</v>
      </c>
      <c r="C51" s="75">
        <f t="shared" si="15"/>
        <v>5.8938613955390896E-3</v>
      </c>
      <c r="D51" s="75">
        <f t="shared" si="15"/>
        <v>6.1166412016784603E-3</v>
      </c>
      <c r="E51" s="75">
        <f t="shared" si="15"/>
        <v>6.0153679654322174E-3</v>
      </c>
      <c r="F51" s="75">
        <f t="shared" si="15"/>
        <v>5.6940786652784408E-3</v>
      </c>
      <c r="G51" s="75">
        <f t="shared" si="15"/>
        <v>5.8307435680858052E-3</v>
      </c>
      <c r="H51" s="75">
        <f t="shared" si="15"/>
        <v>6.2354706539352791E-3</v>
      </c>
      <c r="I51" s="75">
        <f t="shared" si="15"/>
        <v>6.4532235914084969E-3</v>
      </c>
      <c r="J51" s="75">
        <f t="shared" si="15"/>
        <v>5.0160089983019001E-3</v>
      </c>
      <c r="K51" s="75">
        <f t="shared" si="15"/>
        <v>7.0322586857700488E-3</v>
      </c>
      <c r="L51" s="75">
        <f t="shared" si="15"/>
        <v>6.2276606133770326E-3</v>
      </c>
      <c r="M51" s="75">
        <f t="shared" si="15"/>
        <v>5.1664335194197501E-3</v>
      </c>
      <c r="N51" s="75">
        <f t="shared" si="15"/>
        <v>6.0419003975557195E-3</v>
      </c>
      <c r="O51" s="75">
        <f t="shared" si="15"/>
        <v>6.0767015575067512E-3</v>
      </c>
      <c r="P51" s="75">
        <f t="shared" si="15"/>
        <v>5.2833618814687108E-3</v>
      </c>
      <c r="Q51" s="75">
        <f t="shared" si="15"/>
        <v>6.3146304122517196E-3</v>
      </c>
    </row>
    <row r="52" spans="1:17" x14ac:dyDescent="0.25">
      <c r="A52" s="74" t="str">
        <f>$A$15</f>
        <v>Steam processes</v>
      </c>
      <c r="B52" s="73">
        <f t="shared" ref="B52:Q52" si="16">IF(B15=0,0,B15/B$5)</f>
        <v>0.24564825189473172</v>
      </c>
      <c r="C52" s="73">
        <f t="shared" si="16"/>
        <v>0.22554980240191952</v>
      </c>
      <c r="D52" s="73">
        <f t="shared" si="16"/>
        <v>0.21522745242848262</v>
      </c>
      <c r="E52" s="73">
        <f t="shared" si="16"/>
        <v>0.24073352568515044</v>
      </c>
      <c r="F52" s="73">
        <f t="shared" si="16"/>
        <v>0.23420003887193039</v>
      </c>
      <c r="G52" s="73">
        <f t="shared" si="16"/>
        <v>0.22130607293738502</v>
      </c>
      <c r="H52" s="73">
        <f t="shared" si="16"/>
        <v>0.22742479257413087</v>
      </c>
      <c r="I52" s="73">
        <f t="shared" si="16"/>
        <v>0.20268087530270409</v>
      </c>
      <c r="J52" s="73">
        <f t="shared" si="16"/>
        <v>0.18813832672909264</v>
      </c>
      <c r="K52" s="73">
        <f t="shared" si="16"/>
        <v>0.20823447748166846</v>
      </c>
      <c r="L52" s="73">
        <f t="shared" si="16"/>
        <v>0.17369457956142528</v>
      </c>
      <c r="M52" s="73">
        <f t="shared" si="16"/>
        <v>0.1595972554006406</v>
      </c>
      <c r="N52" s="73">
        <f t="shared" si="16"/>
        <v>0.15886831452913697</v>
      </c>
      <c r="O52" s="73">
        <f t="shared" si="16"/>
        <v>0.14664821057067023</v>
      </c>
      <c r="P52" s="73">
        <f t="shared" si="16"/>
        <v>0.13200434208551412</v>
      </c>
      <c r="Q52" s="73">
        <f t="shared" si="16"/>
        <v>0.12608361992792827</v>
      </c>
    </row>
    <row r="53" spans="1:17" x14ac:dyDescent="0.25">
      <c r="A53" s="72" t="str">
        <f>$A$26</f>
        <v>Other energy use related</v>
      </c>
      <c r="B53" s="71">
        <f t="shared" ref="B53:Q53" si="17">IF(B26=0,0,B26/B$5)</f>
        <v>0.53909736480957993</v>
      </c>
      <c r="C53" s="71">
        <f t="shared" si="17"/>
        <v>0.5496017657165847</v>
      </c>
      <c r="D53" s="71">
        <f t="shared" si="17"/>
        <v>0.57203459481018026</v>
      </c>
      <c r="E53" s="71">
        <f t="shared" si="17"/>
        <v>0.57007475832316856</v>
      </c>
      <c r="F53" s="71">
        <f t="shared" si="17"/>
        <v>0.57172774391031678</v>
      </c>
      <c r="G53" s="71">
        <f t="shared" si="17"/>
        <v>0.57202750459172624</v>
      </c>
      <c r="H53" s="71">
        <f t="shared" si="17"/>
        <v>0.55024927382905231</v>
      </c>
      <c r="I53" s="71">
        <f t="shared" si="17"/>
        <v>0.57144354811295084</v>
      </c>
      <c r="J53" s="71">
        <f t="shared" si="17"/>
        <v>0.56998736543846207</v>
      </c>
      <c r="K53" s="71">
        <f t="shared" si="17"/>
        <v>0.51564385668965829</v>
      </c>
      <c r="L53" s="71">
        <f t="shared" si="17"/>
        <v>0.57838323640512146</v>
      </c>
      <c r="M53" s="71">
        <f t="shared" si="17"/>
        <v>0.58985236456338275</v>
      </c>
      <c r="N53" s="71">
        <f t="shared" si="17"/>
        <v>0.56363516779775413</v>
      </c>
      <c r="O53" s="71">
        <f t="shared" si="17"/>
        <v>0.56395681565046341</v>
      </c>
      <c r="P53" s="71">
        <f t="shared" si="17"/>
        <v>0.58509108278591271</v>
      </c>
      <c r="Q53" s="71">
        <f t="shared" si="17"/>
        <v>0.59384224516320594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0.39997558519241921"/>
    <pageSetUpPr fitToPage="1"/>
  </sheetPr>
  <dimension ref="A1:Q6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B2" s="13"/>
    </row>
    <row r="3" spans="1:17" x14ac:dyDescent="0.25">
      <c r="A3" s="31" t="s">
        <v>78</v>
      </c>
      <c r="B3" s="46">
        <f>SUM(B4:B5)</f>
        <v>2163.6909590872497</v>
      </c>
      <c r="C3" s="46">
        <f t="shared" ref="C3:Q3" si="0">SUM(C4:C5)</f>
        <v>2187.9748089008062</v>
      </c>
      <c r="D3" s="46">
        <f t="shared" si="0"/>
        <v>2186.9199193122981</v>
      </c>
      <c r="E3" s="46">
        <f t="shared" si="0"/>
        <v>2131.0429606661928</v>
      </c>
      <c r="F3" s="46">
        <f t="shared" si="0"/>
        <v>2463.043650545756</v>
      </c>
      <c r="G3" s="46">
        <f t="shared" si="0"/>
        <v>2689.4377193470345</v>
      </c>
      <c r="H3" s="46">
        <f t="shared" si="0"/>
        <v>2889.6610437731747</v>
      </c>
      <c r="I3" s="46">
        <f t="shared" si="0"/>
        <v>3602.4315948783296</v>
      </c>
      <c r="J3" s="46">
        <f t="shared" si="0"/>
        <v>2844.2732981065592</v>
      </c>
      <c r="K3" s="46">
        <f t="shared" si="0"/>
        <v>1038.6719454149923</v>
      </c>
      <c r="L3" s="46">
        <f t="shared" si="0"/>
        <v>1993.9838459469827</v>
      </c>
      <c r="M3" s="46">
        <f t="shared" si="0"/>
        <v>2047.5606529249949</v>
      </c>
      <c r="N3" s="46">
        <f t="shared" si="0"/>
        <v>1727.2807741169406</v>
      </c>
      <c r="O3" s="46">
        <f t="shared" si="0"/>
        <v>1919.1281660839168</v>
      </c>
      <c r="P3" s="46">
        <f t="shared" si="0"/>
        <v>2098.8861453814761</v>
      </c>
      <c r="Q3" s="46">
        <f t="shared" si="0"/>
        <v>2078.637281308007</v>
      </c>
    </row>
    <row r="4" spans="1:17" x14ac:dyDescent="0.25">
      <c r="A4" s="110" t="s">
        <v>46</v>
      </c>
      <c r="B4" s="120">
        <v>1421.1073254152448</v>
      </c>
      <c r="C4" s="120">
        <v>1527.7081888361527</v>
      </c>
      <c r="D4" s="120">
        <v>1531.9193760947985</v>
      </c>
      <c r="E4" s="120">
        <v>1529.970289744238</v>
      </c>
      <c r="F4" s="120">
        <v>1778.4522236789451</v>
      </c>
      <c r="G4" s="120">
        <v>1934.6076992740625</v>
      </c>
      <c r="H4" s="120">
        <v>1991.5779394336862</v>
      </c>
      <c r="I4" s="120">
        <v>2491.4579829865761</v>
      </c>
      <c r="J4" s="120">
        <v>1975.5876195415776</v>
      </c>
      <c r="K4" s="120">
        <v>720.23264926560626</v>
      </c>
      <c r="L4" s="120">
        <v>1440.6440952794524</v>
      </c>
      <c r="M4" s="120">
        <v>1417.603574093037</v>
      </c>
      <c r="N4" s="120">
        <v>1214.7207553209769</v>
      </c>
      <c r="O4" s="120">
        <v>1368.5807539197358</v>
      </c>
      <c r="P4" s="120">
        <v>1503.1504977738605</v>
      </c>
      <c r="Q4" s="120">
        <v>1444.9636422338319</v>
      </c>
    </row>
    <row r="5" spans="1:17" x14ac:dyDescent="0.25">
      <c r="A5" s="108" t="s">
        <v>45</v>
      </c>
      <c r="B5" s="118">
        <v>742.58363367200491</v>
      </c>
      <c r="C5" s="118">
        <v>660.26662006465358</v>
      </c>
      <c r="D5" s="118">
        <v>655.00054321749963</v>
      </c>
      <c r="E5" s="118">
        <v>601.0726709219548</v>
      </c>
      <c r="F5" s="118">
        <v>684.59142686681093</v>
      </c>
      <c r="G5" s="118">
        <v>754.83002007297205</v>
      </c>
      <c r="H5" s="118">
        <v>898.0831043394885</v>
      </c>
      <c r="I5" s="118">
        <v>1110.9736118917535</v>
      </c>
      <c r="J5" s="118">
        <v>868.68567856498157</v>
      </c>
      <c r="K5" s="118">
        <v>318.439296149386</v>
      </c>
      <c r="L5" s="118">
        <v>553.33975066753032</v>
      </c>
      <c r="M5" s="118">
        <v>629.95707883195792</v>
      </c>
      <c r="N5" s="118">
        <v>512.56001879596374</v>
      </c>
      <c r="O5" s="118">
        <v>550.54741216418097</v>
      </c>
      <c r="P5" s="118">
        <v>595.73564760761565</v>
      </c>
      <c r="Q5" s="118">
        <v>633.67363907417507</v>
      </c>
    </row>
    <row r="6" spans="1:17" x14ac:dyDescent="0.25">
      <c r="A6" s="123"/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</row>
    <row r="7" spans="1:17" x14ac:dyDescent="0.25">
      <c r="A7" s="31" t="s">
        <v>111</v>
      </c>
      <c r="B7" s="46">
        <f>SUM(B8:B9)</f>
        <v>5227</v>
      </c>
      <c r="C7" s="46">
        <f t="shared" ref="C7:Q7" si="1">SUM(C8:C9)</f>
        <v>5518</v>
      </c>
      <c r="D7" s="46">
        <f t="shared" si="1"/>
        <v>5754</v>
      </c>
      <c r="E7" s="46">
        <f t="shared" si="1"/>
        <v>5707</v>
      </c>
      <c r="F7" s="46">
        <f t="shared" si="1"/>
        <v>5978</v>
      </c>
      <c r="G7" s="46">
        <f t="shared" si="1"/>
        <v>5723</v>
      </c>
      <c r="H7" s="46">
        <f t="shared" si="1"/>
        <v>5466</v>
      </c>
      <c r="I7" s="46">
        <f t="shared" si="1"/>
        <v>5673</v>
      </c>
      <c r="J7" s="46">
        <f t="shared" si="1"/>
        <v>5198</v>
      </c>
      <c r="K7" s="46">
        <f t="shared" si="1"/>
        <v>2804</v>
      </c>
      <c r="L7" s="46">
        <f t="shared" si="1"/>
        <v>4846</v>
      </c>
      <c r="M7" s="46">
        <f t="shared" si="1"/>
        <v>4867</v>
      </c>
      <c r="N7" s="46">
        <f t="shared" si="1"/>
        <v>4326</v>
      </c>
      <c r="O7" s="46">
        <f t="shared" si="1"/>
        <v>4404</v>
      </c>
      <c r="P7" s="46">
        <f t="shared" si="1"/>
        <v>4539</v>
      </c>
      <c r="Q7" s="46">
        <f t="shared" si="1"/>
        <v>4374.4440000000004</v>
      </c>
    </row>
    <row r="8" spans="1:17" x14ac:dyDescent="0.25">
      <c r="A8" s="110" t="s">
        <v>46</v>
      </c>
      <c r="B8" s="120">
        <v>3235</v>
      </c>
      <c r="C8" s="120">
        <v>3648</v>
      </c>
      <c r="D8" s="120">
        <v>3814</v>
      </c>
      <c r="E8" s="120">
        <v>3885</v>
      </c>
      <c r="F8" s="120">
        <v>4104</v>
      </c>
      <c r="G8" s="120">
        <v>3924</v>
      </c>
      <c r="H8" s="120">
        <v>3585</v>
      </c>
      <c r="I8" s="120">
        <v>3750</v>
      </c>
      <c r="J8" s="120">
        <v>3441</v>
      </c>
      <c r="K8" s="120">
        <v>1837</v>
      </c>
      <c r="L8" s="120">
        <v>3329</v>
      </c>
      <c r="M8" s="120">
        <v>3192</v>
      </c>
      <c r="N8" s="120">
        <v>2883</v>
      </c>
      <c r="O8" s="120">
        <v>2986</v>
      </c>
      <c r="P8" s="120">
        <v>3096</v>
      </c>
      <c r="Q8" s="120">
        <v>2889.4440000000004</v>
      </c>
    </row>
    <row r="9" spans="1:17" x14ac:dyDescent="0.25">
      <c r="A9" s="108" t="s">
        <v>45</v>
      </c>
      <c r="B9" s="118">
        <v>1992</v>
      </c>
      <c r="C9" s="118">
        <v>1870</v>
      </c>
      <c r="D9" s="118">
        <v>1940</v>
      </c>
      <c r="E9" s="118">
        <v>1822</v>
      </c>
      <c r="F9" s="118">
        <v>1874</v>
      </c>
      <c r="G9" s="118">
        <v>1799</v>
      </c>
      <c r="H9" s="118">
        <v>1881</v>
      </c>
      <c r="I9" s="118">
        <v>1923</v>
      </c>
      <c r="J9" s="118">
        <v>1757</v>
      </c>
      <c r="K9" s="118">
        <v>967</v>
      </c>
      <c r="L9" s="118">
        <v>1517</v>
      </c>
      <c r="M9" s="118">
        <v>1675</v>
      </c>
      <c r="N9" s="118">
        <v>1443</v>
      </c>
      <c r="O9" s="118">
        <v>1418</v>
      </c>
      <c r="P9" s="118">
        <v>1443</v>
      </c>
      <c r="Q9" s="118">
        <v>1485</v>
      </c>
    </row>
    <row r="10" spans="1:17" x14ac:dyDescent="0.25">
      <c r="A10" s="123"/>
      <c r="B10" s="122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</row>
    <row r="11" spans="1:17" x14ac:dyDescent="0.25">
      <c r="A11" s="31" t="s">
        <v>110</v>
      </c>
      <c r="B11" s="46">
        <f t="shared" ref="B11:Q11" si="2">SUM(B12:B13)</f>
        <v>5728.4210526315792</v>
      </c>
      <c r="C11" s="46">
        <f t="shared" si="2"/>
        <v>6101.4418305664949</v>
      </c>
      <c r="D11" s="46">
        <f t="shared" si="2"/>
        <v>6474.4626085014115</v>
      </c>
      <c r="E11" s="46">
        <f t="shared" si="2"/>
        <v>6474.4626085014115</v>
      </c>
      <c r="F11" s="46">
        <f t="shared" si="2"/>
        <v>6474.4626085014115</v>
      </c>
      <c r="G11" s="46">
        <f t="shared" si="2"/>
        <v>6474.4626085014115</v>
      </c>
      <c r="H11" s="46">
        <f t="shared" si="2"/>
        <v>6474.4626085014115</v>
      </c>
      <c r="I11" s="46">
        <f t="shared" si="2"/>
        <v>6474.4626085014115</v>
      </c>
      <c r="J11" s="46">
        <f t="shared" si="2"/>
        <v>5869.5354712569051</v>
      </c>
      <c r="K11" s="46">
        <f t="shared" si="2"/>
        <v>5869.5354712569051</v>
      </c>
      <c r="L11" s="46">
        <f t="shared" si="2"/>
        <v>5869.5354712569042</v>
      </c>
      <c r="M11" s="46">
        <f t="shared" si="2"/>
        <v>5869.5354712569051</v>
      </c>
      <c r="N11" s="46">
        <f t="shared" si="2"/>
        <v>5264.6083340123987</v>
      </c>
      <c r="O11" s="46">
        <f t="shared" si="2"/>
        <v>5264.6083340123978</v>
      </c>
      <c r="P11" s="46">
        <f t="shared" si="2"/>
        <v>5264.6083340123969</v>
      </c>
      <c r="Q11" s="46">
        <f t="shared" si="2"/>
        <v>5264.6083340123978</v>
      </c>
    </row>
    <row r="12" spans="1:17" x14ac:dyDescent="0.25">
      <c r="A12" s="110" t="s">
        <v>46</v>
      </c>
      <c r="B12" s="120">
        <v>3631.5789473684213</v>
      </c>
      <c r="C12" s="120">
        <v>4004.5997253033374</v>
      </c>
      <c r="D12" s="120">
        <v>4377.6205032382541</v>
      </c>
      <c r="E12" s="120">
        <v>4377.6205032382541</v>
      </c>
      <c r="F12" s="120">
        <v>4377.6205032382541</v>
      </c>
      <c r="G12" s="120">
        <v>4377.6205032382541</v>
      </c>
      <c r="H12" s="120">
        <v>4377.6205032382541</v>
      </c>
      <c r="I12" s="120">
        <v>4377.6205032382541</v>
      </c>
      <c r="J12" s="120">
        <v>4004.5997253033379</v>
      </c>
      <c r="K12" s="120">
        <v>4004.5997253033379</v>
      </c>
      <c r="L12" s="120">
        <v>4004.5997253033379</v>
      </c>
      <c r="M12" s="120">
        <v>4004.5997253033383</v>
      </c>
      <c r="N12" s="120">
        <v>3631.5789473684222</v>
      </c>
      <c r="O12" s="120">
        <v>3631.5789473684217</v>
      </c>
      <c r="P12" s="120">
        <v>3631.5789473684213</v>
      </c>
      <c r="Q12" s="120">
        <v>3631.5789473684217</v>
      </c>
    </row>
    <row r="13" spans="1:17" x14ac:dyDescent="0.25">
      <c r="A13" s="108" t="s">
        <v>45</v>
      </c>
      <c r="B13" s="118">
        <v>2096.8421052631579</v>
      </c>
      <c r="C13" s="118">
        <v>2096.8421052631579</v>
      </c>
      <c r="D13" s="118">
        <v>2096.8421052631579</v>
      </c>
      <c r="E13" s="118">
        <v>2096.8421052631579</v>
      </c>
      <c r="F13" s="118">
        <v>2096.8421052631579</v>
      </c>
      <c r="G13" s="118">
        <v>2096.8421052631579</v>
      </c>
      <c r="H13" s="118">
        <v>2096.8421052631579</v>
      </c>
      <c r="I13" s="118">
        <v>2096.8421052631579</v>
      </c>
      <c r="J13" s="118">
        <v>1864.9357459535672</v>
      </c>
      <c r="K13" s="118">
        <v>1864.935745953567</v>
      </c>
      <c r="L13" s="118">
        <v>1864.9357459535668</v>
      </c>
      <c r="M13" s="118">
        <v>1864.935745953567</v>
      </c>
      <c r="N13" s="118">
        <v>1633.0293866439761</v>
      </c>
      <c r="O13" s="118">
        <v>1633.0293866439761</v>
      </c>
      <c r="P13" s="118">
        <v>1633.0293866439761</v>
      </c>
      <c r="Q13" s="118">
        <v>1633.0293866439761</v>
      </c>
    </row>
    <row r="14" spans="1:17" x14ac:dyDescent="0.25">
      <c r="A14" s="124" t="s">
        <v>109</v>
      </c>
      <c r="B14" s="38"/>
      <c r="C14" s="38">
        <f t="shared" ref="C14:Q14" si="3">SUM(C15:C16)</f>
        <v>373.02077793491628</v>
      </c>
      <c r="D14" s="38">
        <f t="shared" si="3"/>
        <v>373.02077793491662</v>
      </c>
      <c r="E14" s="38">
        <f t="shared" si="3"/>
        <v>373.02077793491628</v>
      </c>
      <c r="F14" s="38">
        <f t="shared" si="3"/>
        <v>231.90635930959084</v>
      </c>
      <c r="G14" s="38">
        <f t="shared" si="3"/>
        <v>0</v>
      </c>
      <c r="H14" s="38">
        <f t="shared" si="3"/>
        <v>0</v>
      </c>
      <c r="I14" s="38">
        <f t="shared" si="3"/>
        <v>0</v>
      </c>
      <c r="J14" s="38">
        <f t="shared" si="3"/>
        <v>0</v>
      </c>
      <c r="K14" s="38">
        <f t="shared" si="3"/>
        <v>0</v>
      </c>
      <c r="L14" s="38">
        <f t="shared" si="3"/>
        <v>0</v>
      </c>
      <c r="M14" s="38">
        <f t="shared" si="3"/>
        <v>6.8212102632969618E-13</v>
      </c>
      <c r="N14" s="38">
        <f t="shared" si="3"/>
        <v>0</v>
      </c>
      <c r="O14" s="38">
        <f t="shared" si="3"/>
        <v>0</v>
      </c>
      <c r="P14" s="38">
        <f t="shared" si="3"/>
        <v>0</v>
      </c>
      <c r="Q14" s="38">
        <f t="shared" si="3"/>
        <v>4.5474735088646412E-13</v>
      </c>
    </row>
    <row r="15" spans="1:17" x14ac:dyDescent="0.25">
      <c r="A15" s="121" t="s">
        <v>46</v>
      </c>
      <c r="B15" s="120"/>
      <c r="C15" s="120">
        <v>373.02077793491628</v>
      </c>
      <c r="D15" s="120">
        <v>373.02077793491662</v>
      </c>
      <c r="E15" s="120">
        <v>373.02077793491628</v>
      </c>
      <c r="F15" s="120">
        <v>0</v>
      </c>
      <c r="G15" s="120">
        <v>0</v>
      </c>
      <c r="H15" s="120">
        <v>0</v>
      </c>
      <c r="I15" s="120">
        <v>0</v>
      </c>
      <c r="J15" s="120">
        <v>0</v>
      </c>
      <c r="K15" s="120">
        <v>0</v>
      </c>
      <c r="L15" s="120">
        <v>0</v>
      </c>
      <c r="M15" s="120">
        <v>4.5474735088646412E-13</v>
      </c>
      <c r="N15" s="120">
        <v>0</v>
      </c>
      <c r="O15" s="120">
        <v>0</v>
      </c>
      <c r="P15" s="120">
        <v>0</v>
      </c>
      <c r="Q15" s="120">
        <v>4.5474735088646412E-13</v>
      </c>
    </row>
    <row r="16" spans="1:17" x14ac:dyDescent="0.25">
      <c r="A16" s="119" t="s">
        <v>45</v>
      </c>
      <c r="B16" s="118"/>
      <c r="C16" s="118">
        <v>0</v>
      </c>
      <c r="D16" s="118">
        <v>0</v>
      </c>
      <c r="E16" s="118">
        <v>0</v>
      </c>
      <c r="F16" s="118">
        <v>231.90635930959084</v>
      </c>
      <c r="G16" s="118">
        <v>0</v>
      </c>
      <c r="H16" s="118">
        <v>0</v>
      </c>
      <c r="I16" s="118">
        <v>0</v>
      </c>
      <c r="J16" s="118">
        <v>0</v>
      </c>
      <c r="K16" s="118">
        <v>0</v>
      </c>
      <c r="L16" s="118">
        <v>0</v>
      </c>
      <c r="M16" s="118">
        <v>2.2737367544323206E-13</v>
      </c>
      <c r="N16" s="118">
        <v>0</v>
      </c>
      <c r="O16" s="118">
        <v>0</v>
      </c>
      <c r="P16" s="118">
        <v>0</v>
      </c>
      <c r="Q16" s="118">
        <v>0</v>
      </c>
    </row>
    <row r="17" spans="1:17" x14ac:dyDescent="0.25">
      <c r="A17" s="124" t="s">
        <v>108</v>
      </c>
      <c r="B17" s="38"/>
      <c r="C17" s="38">
        <f t="shared" ref="C17:Q17" si="4">SUM(C18:C19)</f>
        <v>0</v>
      </c>
      <c r="D17" s="38">
        <f t="shared" si="4"/>
        <v>0</v>
      </c>
      <c r="E17" s="38">
        <f t="shared" si="4"/>
        <v>373.02077793491662</v>
      </c>
      <c r="F17" s="38">
        <f t="shared" si="4"/>
        <v>231.9063593095907</v>
      </c>
      <c r="G17" s="38">
        <f t="shared" si="4"/>
        <v>0</v>
      </c>
      <c r="H17" s="38">
        <f t="shared" si="4"/>
        <v>0</v>
      </c>
      <c r="I17" s="38">
        <f t="shared" si="4"/>
        <v>0</v>
      </c>
      <c r="J17" s="38">
        <f t="shared" si="4"/>
        <v>604.92713724450687</v>
      </c>
      <c r="K17" s="38">
        <f t="shared" si="4"/>
        <v>0</v>
      </c>
      <c r="L17" s="38">
        <f t="shared" si="4"/>
        <v>0</v>
      </c>
      <c r="M17" s="38">
        <f t="shared" si="4"/>
        <v>0</v>
      </c>
      <c r="N17" s="38">
        <f t="shared" si="4"/>
        <v>604.92713724450709</v>
      </c>
      <c r="O17" s="38">
        <f t="shared" si="4"/>
        <v>0</v>
      </c>
      <c r="P17" s="38">
        <f t="shared" si="4"/>
        <v>0</v>
      </c>
      <c r="Q17" s="38">
        <f t="shared" si="4"/>
        <v>0</v>
      </c>
    </row>
    <row r="18" spans="1:17" x14ac:dyDescent="0.25">
      <c r="A18" s="121" t="s">
        <v>46</v>
      </c>
      <c r="B18" s="120"/>
      <c r="C18" s="120">
        <f>B12+C15-C12</f>
        <v>0</v>
      </c>
      <c r="D18" s="120">
        <f t="shared" ref="D18:Q19" si="5">C12+D15-D12</f>
        <v>0</v>
      </c>
      <c r="E18" s="120">
        <f t="shared" si="5"/>
        <v>373.02077793491662</v>
      </c>
      <c r="F18" s="120">
        <f t="shared" si="5"/>
        <v>0</v>
      </c>
      <c r="G18" s="120">
        <f t="shared" si="5"/>
        <v>0</v>
      </c>
      <c r="H18" s="120">
        <f t="shared" si="5"/>
        <v>0</v>
      </c>
      <c r="I18" s="120">
        <f t="shared" si="5"/>
        <v>0</v>
      </c>
      <c r="J18" s="120">
        <f t="shared" si="5"/>
        <v>373.02077793491617</v>
      </c>
      <c r="K18" s="120">
        <f t="shared" si="5"/>
        <v>0</v>
      </c>
      <c r="L18" s="120">
        <f t="shared" si="5"/>
        <v>0</v>
      </c>
      <c r="M18" s="120">
        <f t="shared" si="5"/>
        <v>0</v>
      </c>
      <c r="N18" s="120">
        <f t="shared" si="5"/>
        <v>373.02077793491617</v>
      </c>
      <c r="O18" s="120">
        <f t="shared" si="5"/>
        <v>0</v>
      </c>
      <c r="P18" s="120">
        <f t="shared" si="5"/>
        <v>0</v>
      </c>
      <c r="Q18" s="120">
        <f t="shared" si="5"/>
        <v>0</v>
      </c>
    </row>
    <row r="19" spans="1:17" x14ac:dyDescent="0.25">
      <c r="A19" s="119" t="s">
        <v>45</v>
      </c>
      <c r="B19" s="118"/>
      <c r="C19" s="118">
        <f>B13+C16-C13</f>
        <v>0</v>
      </c>
      <c r="D19" s="118">
        <f t="shared" si="5"/>
        <v>0</v>
      </c>
      <c r="E19" s="118">
        <f t="shared" si="5"/>
        <v>0</v>
      </c>
      <c r="F19" s="118">
        <f t="shared" si="5"/>
        <v>231.9063593095907</v>
      </c>
      <c r="G19" s="118">
        <f t="shared" si="5"/>
        <v>0</v>
      </c>
      <c r="H19" s="118">
        <f t="shared" si="5"/>
        <v>0</v>
      </c>
      <c r="I19" s="118">
        <f t="shared" si="5"/>
        <v>0</v>
      </c>
      <c r="J19" s="118">
        <f t="shared" si="5"/>
        <v>231.9063593095907</v>
      </c>
      <c r="K19" s="118">
        <f t="shared" si="5"/>
        <v>0</v>
      </c>
      <c r="L19" s="118">
        <f t="shared" si="5"/>
        <v>0</v>
      </c>
      <c r="M19" s="118">
        <f t="shared" si="5"/>
        <v>0</v>
      </c>
      <c r="N19" s="118">
        <f t="shared" si="5"/>
        <v>231.90635930959093</v>
      </c>
      <c r="O19" s="118">
        <f t="shared" si="5"/>
        <v>0</v>
      </c>
      <c r="P19" s="118">
        <f t="shared" si="5"/>
        <v>0</v>
      </c>
      <c r="Q19" s="118">
        <f t="shared" si="5"/>
        <v>0</v>
      </c>
    </row>
    <row r="20" spans="1:17" x14ac:dyDescent="0.25">
      <c r="A20" s="31" t="s">
        <v>107</v>
      </c>
      <c r="B20" s="46">
        <f t="shared" ref="B20:Q20" si="6">SUM(B21:B22)</f>
        <v>501.42105263157919</v>
      </c>
      <c r="C20" s="46">
        <f t="shared" si="6"/>
        <v>583.44183056649536</v>
      </c>
      <c r="D20" s="46">
        <f t="shared" si="6"/>
        <v>720.46260850141198</v>
      </c>
      <c r="E20" s="46">
        <f t="shared" si="6"/>
        <v>767.46260850141198</v>
      </c>
      <c r="F20" s="46">
        <f t="shared" si="6"/>
        <v>496.46260850141198</v>
      </c>
      <c r="G20" s="46">
        <f t="shared" si="6"/>
        <v>751.46260850141198</v>
      </c>
      <c r="H20" s="46">
        <f t="shared" si="6"/>
        <v>1008.462608501412</v>
      </c>
      <c r="I20" s="46">
        <f t="shared" si="6"/>
        <v>801.46260850141198</v>
      </c>
      <c r="J20" s="46">
        <f t="shared" si="6"/>
        <v>671.53547125690511</v>
      </c>
      <c r="K20" s="46">
        <f t="shared" si="6"/>
        <v>3065.5354712569051</v>
      </c>
      <c r="L20" s="46">
        <f t="shared" si="6"/>
        <v>1023.5354712569047</v>
      </c>
      <c r="M20" s="46">
        <f t="shared" si="6"/>
        <v>1002.5354712569053</v>
      </c>
      <c r="N20" s="46">
        <f t="shared" si="6"/>
        <v>938.60833401239825</v>
      </c>
      <c r="O20" s="46">
        <f t="shared" si="6"/>
        <v>860.60833401239779</v>
      </c>
      <c r="P20" s="46">
        <f t="shared" si="6"/>
        <v>725.60833401239734</v>
      </c>
      <c r="Q20" s="46">
        <f t="shared" si="6"/>
        <v>890.16433401239738</v>
      </c>
    </row>
    <row r="21" spans="1:17" x14ac:dyDescent="0.25">
      <c r="A21" s="110" t="s">
        <v>46</v>
      </c>
      <c r="B21" s="120">
        <f>B12-B8</f>
        <v>396.57894736842127</v>
      </c>
      <c r="C21" s="120">
        <f t="shared" ref="C21:Q21" si="7">C12-C8</f>
        <v>356.59972530333744</v>
      </c>
      <c r="D21" s="120">
        <f t="shared" si="7"/>
        <v>563.62050323825406</v>
      </c>
      <c r="E21" s="120">
        <f t="shared" si="7"/>
        <v>492.62050323825406</v>
      </c>
      <c r="F21" s="120">
        <f t="shared" si="7"/>
        <v>273.62050323825406</v>
      </c>
      <c r="G21" s="120">
        <f t="shared" si="7"/>
        <v>453.62050323825406</v>
      </c>
      <c r="H21" s="120">
        <f t="shared" si="7"/>
        <v>792.62050323825406</v>
      </c>
      <c r="I21" s="120">
        <f t="shared" si="7"/>
        <v>627.62050323825406</v>
      </c>
      <c r="J21" s="120">
        <f t="shared" si="7"/>
        <v>563.59972530333789</v>
      </c>
      <c r="K21" s="120">
        <f t="shared" si="7"/>
        <v>2167.5997253033379</v>
      </c>
      <c r="L21" s="120">
        <f t="shared" si="7"/>
        <v>675.59972530333789</v>
      </c>
      <c r="M21" s="120">
        <f t="shared" si="7"/>
        <v>812.59972530333835</v>
      </c>
      <c r="N21" s="120">
        <f t="shared" si="7"/>
        <v>748.57894736842218</v>
      </c>
      <c r="O21" s="120">
        <f t="shared" si="7"/>
        <v>645.57894736842172</v>
      </c>
      <c r="P21" s="120">
        <f t="shared" si="7"/>
        <v>535.57894736842127</v>
      </c>
      <c r="Q21" s="120">
        <f t="shared" si="7"/>
        <v>742.13494736842131</v>
      </c>
    </row>
    <row r="22" spans="1:17" x14ac:dyDescent="0.25">
      <c r="A22" s="108" t="s">
        <v>45</v>
      </c>
      <c r="B22" s="118">
        <f>B13-B9</f>
        <v>104.84210526315792</v>
      </c>
      <c r="C22" s="118">
        <f t="shared" ref="C22:Q22" si="8">C13-C9</f>
        <v>226.84210526315792</v>
      </c>
      <c r="D22" s="118">
        <f t="shared" si="8"/>
        <v>156.84210526315792</v>
      </c>
      <c r="E22" s="118">
        <f t="shared" si="8"/>
        <v>274.84210526315792</v>
      </c>
      <c r="F22" s="118">
        <f t="shared" si="8"/>
        <v>222.84210526315792</v>
      </c>
      <c r="G22" s="118">
        <f t="shared" si="8"/>
        <v>297.84210526315792</v>
      </c>
      <c r="H22" s="118">
        <f t="shared" si="8"/>
        <v>215.84210526315792</v>
      </c>
      <c r="I22" s="118">
        <f t="shared" si="8"/>
        <v>173.84210526315792</v>
      </c>
      <c r="J22" s="118">
        <f t="shared" si="8"/>
        <v>107.93574595356722</v>
      </c>
      <c r="K22" s="118">
        <f t="shared" si="8"/>
        <v>897.93574595356699</v>
      </c>
      <c r="L22" s="118">
        <f t="shared" si="8"/>
        <v>347.93574595356677</v>
      </c>
      <c r="M22" s="118">
        <f t="shared" si="8"/>
        <v>189.93574595356699</v>
      </c>
      <c r="N22" s="118">
        <f t="shared" si="8"/>
        <v>190.02938664397607</v>
      </c>
      <c r="O22" s="118">
        <f t="shared" si="8"/>
        <v>215.02938664397607</v>
      </c>
      <c r="P22" s="118">
        <f t="shared" si="8"/>
        <v>190.02938664397607</v>
      </c>
      <c r="Q22" s="118">
        <f t="shared" si="8"/>
        <v>148.02938664397607</v>
      </c>
    </row>
    <row r="23" spans="1:17" x14ac:dyDescent="0.25">
      <c r="A23" s="123"/>
      <c r="B23" s="122"/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</row>
    <row r="24" spans="1:17" x14ac:dyDescent="0.25">
      <c r="A24" s="31" t="s">
        <v>77</v>
      </c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</row>
    <row r="25" spans="1:17" x14ac:dyDescent="0.25">
      <c r="A25" s="50" t="s">
        <v>69</v>
      </c>
      <c r="B25" s="38">
        <v>1755.4410962084819</v>
      </c>
      <c r="C25" s="38">
        <v>1785.1377899999977</v>
      </c>
      <c r="D25" s="38">
        <v>1964.0537300000067</v>
      </c>
      <c r="E25" s="38">
        <v>2022.8630299999986</v>
      </c>
      <c r="F25" s="38">
        <v>2089.8348799999976</v>
      </c>
      <c r="G25" s="38">
        <v>2045.787730629525</v>
      </c>
      <c r="H25" s="38">
        <v>1867.6265299999998</v>
      </c>
      <c r="I25" s="38">
        <v>1939.2546499999992</v>
      </c>
      <c r="J25" s="38">
        <v>1849.5178300000009</v>
      </c>
      <c r="K25" s="38">
        <v>1136.5065299999997</v>
      </c>
      <c r="L25" s="38">
        <v>1751.293047643481</v>
      </c>
      <c r="M25" s="38">
        <v>1716.1934978758159</v>
      </c>
      <c r="N25" s="38">
        <v>1534.6688134726671</v>
      </c>
      <c r="O25" s="38">
        <v>1565.9185049394421</v>
      </c>
      <c r="P25" s="38">
        <v>1534.5166148890046</v>
      </c>
      <c r="Q25" s="38">
        <v>1548.9895644309131</v>
      </c>
    </row>
    <row r="26" spans="1:17" x14ac:dyDescent="0.25">
      <c r="A26" s="55" t="s">
        <v>33</v>
      </c>
      <c r="B26" s="54">
        <v>768.86083682033222</v>
      </c>
      <c r="C26" s="54">
        <v>815.98365999999828</v>
      </c>
      <c r="D26" s="54">
        <v>985.05145000000607</v>
      </c>
      <c r="E26" s="54">
        <v>1034.7837099999992</v>
      </c>
      <c r="F26" s="54">
        <v>1080.703189999997</v>
      </c>
      <c r="G26" s="54">
        <v>998.68834832246853</v>
      </c>
      <c r="H26" s="54">
        <v>844.95581000000004</v>
      </c>
      <c r="I26" s="54">
        <v>923.32364999999982</v>
      </c>
      <c r="J26" s="54">
        <v>872.66627999999992</v>
      </c>
      <c r="K26" s="54">
        <v>470.02122999999995</v>
      </c>
      <c r="L26" s="54">
        <v>904.98666311967588</v>
      </c>
      <c r="M26" s="54">
        <v>849.58967501780853</v>
      </c>
      <c r="N26" s="54">
        <v>700.14317707966234</v>
      </c>
      <c r="O26" s="54">
        <v>739.77511007224916</v>
      </c>
      <c r="P26" s="54">
        <v>737.08238722412966</v>
      </c>
      <c r="Q26" s="54">
        <v>726.17516193971835</v>
      </c>
    </row>
    <row r="27" spans="1:17" x14ac:dyDescent="0.25">
      <c r="A27" s="53" t="s">
        <v>48</v>
      </c>
      <c r="B27" s="51">
        <v>200.79502923656798</v>
      </c>
      <c r="C27" s="51">
        <v>309.88607999999829</v>
      </c>
      <c r="D27" s="51">
        <v>325.33019000000604</v>
      </c>
      <c r="E27" s="51">
        <v>314.98717999999928</v>
      </c>
      <c r="F27" s="51">
        <v>363.80185999999696</v>
      </c>
      <c r="G27" s="51">
        <v>337.4422998963928</v>
      </c>
      <c r="H27" s="51">
        <v>329.75129000000004</v>
      </c>
      <c r="I27" s="51">
        <v>354.69110999999987</v>
      </c>
      <c r="J27" s="51">
        <v>341.27901999999995</v>
      </c>
      <c r="K27" s="51">
        <v>146.88264999999996</v>
      </c>
      <c r="L27" s="51">
        <v>277.13461011089794</v>
      </c>
      <c r="M27" s="51">
        <v>293.83141057973842</v>
      </c>
      <c r="N27" s="51">
        <v>236.06899585815484</v>
      </c>
      <c r="O27" s="51">
        <v>295.11618938615663</v>
      </c>
      <c r="P27" s="51">
        <v>262.38758003519388</v>
      </c>
      <c r="Q27" s="51">
        <v>207.84505075023674</v>
      </c>
    </row>
    <row r="28" spans="1:17" x14ac:dyDescent="0.25">
      <c r="A28" s="53" t="s">
        <v>47</v>
      </c>
      <c r="B28" s="51">
        <v>568.06580758376424</v>
      </c>
      <c r="C28" s="51">
        <v>506.09757999999999</v>
      </c>
      <c r="D28" s="51">
        <v>659.72126000000003</v>
      </c>
      <c r="E28" s="51">
        <v>719.79652999999996</v>
      </c>
      <c r="F28" s="51">
        <v>716.90133000000003</v>
      </c>
      <c r="G28" s="51">
        <v>661.24604842607573</v>
      </c>
      <c r="H28" s="51">
        <v>515.20452</v>
      </c>
      <c r="I28" s="51">
        <v>568.63253999999995</v>
      </c>
      <c r="J28" s="51">
        <v>531.38725999999997</v>
      </c>
      <c r="K28" s="51">
        <v>323.13857999999999</v>
      </c>
      <c r="L28" s="51">
        <v>627.85205300877794</v>
      </c>
      <c r="M28" s="51">
        <v>555.75826443807011</v>
      </c>
      <c r="N28" s="51">
        <v>464.0741812215075</v>
      </c>
      <c r="O28" s="51">
        <v>444.65892068609253</v>
      </c>
      <c r="P28" s="51">
        <v>474.69480718893578</v>
      </c>
      <c r="Q28" s="51">
        <v>518.33011118948161</v>
      </c>
    </row>
    <row r="29" spans="1:17" x14ac:dyDescent="0.25">
      <c r="A29" s="52" t="s">
        <v>32</v>
      </c>
      <c r="B29" s="51">
        <v>311.2151467687022</v>
      </c>
      <c r="C29" s="51">
        <v>313.76237999999944</v>
      </c>
      <c r="D29" s="51">
        <v>337.78500000000088</v>
      </c>
      <c r="E29" s="51">
        <v>347.84174000000053</v>
      </c>
      <c r="F29" s="51">
        <v>351.77291999999994</v>
      </c>
      <c r="G29" s="51">
        <v>347.49656436880389</v>
      </c>
      <c r="H29" s="51">
        <v>342.93979000000104</v>
      </c>
      <c r="I29" s="51">
        <v>342.33611999999994</v>
      </c>
      <c r="J29" s="51">
        <v>309.91904</v>
      </c>
      <c r="K29" s="51">
        <v>211.56154000000046</v>
      </c>
      <c r="L29" s="51">
        <v>275.00797728465903</v>
      </c>
      <c r="M29" s="51">
        <v>272.78711152167637</v>
      </c>
      <c r="N29" s="51">
        <v>249.92930687521547</v>
      </c>
      <c r="O29" s="51">
        <v>242.95335983482471</v>
      </c>
      <c r="P29" s="51">
        <v>260.65189037947778</v>
      </c>
      <c r="Q29" s="51">
        <v>192.36581249785752</v>
      </c>
    </row>
    <row r="30" spans="1:17" x14ac:dyDescent="0.25">
      <c r="A30" s="53" t="s">
        <v>31</v>
      </c>
      <c r="B30" s="51">
        <v>0</v>
      </c>
      <c r="C30" s="51">
        <v>0</v>
      </c>
      <c r="D30" s="51">
        <v>0</v>
      </c>
      <c r="E30" s="51">
        <v>0</v>
      </c>
      <c r="F30" s="51">
        <v>0</v>
      </c>
      <c r="G30" s="51">
        <v>0</v>
      </c>
      <c r="H30" s="51">
        <v>0</v>
      </c>
      <c r="I30" s="51">
        <v>0</v>
      </c>
      <c r="J30" s="51">
        <v>0</v>
      </c>
      <c r="K30" s="51">
        <v>0</v>
      </c>
      <c r="L30" s="51">
        <v>0</v>
      </c>
      <c r="M30" s="51">
        <v>0</v>
      </c>
      <c r="N30" s="51">
        <v>0</v>
      </c>
      <c r="O30" s="51">
        <v>0</v>
      </c>
      <c r="P30" s="51">
        <v>0</v>
      </c>
      <c r="Q30" s="51">
        <v>0</v>
      </c>
    </row>
    <row r="31" spans="1:17" x14ac:dyDescent="0.25">
      <c r="A31" s="53" t="s">
        <v>30</v>
      </c>
      <c r="B31" s="51">
        <v>168.09786260446052</v>
      </c>
      <c r="C31" s="51">
        <v>176.86098999999999</v>
      </c>
      <c r="D31" s="51">
        <v>199.97284999999994</v>
      </c>
      <c r="E31" s="51">
        <v>202.13572000000002</v>
      </c>
      <c r="F31" s="51">
        <v>210.86505000000005</v>
      </c>
      <c r="G31" s="51">
        <v>206.55430225770661</v>
      </c>
      <c r="H31" s="51">
        <v>201.02294000000001</v>
      </c>
      <c r="I31" s="51">
        <v>204.34344999999999</v>
      </c>
      <c r="J31" s="51">
        <v>184.52567999999994</v>
      </c>
      <c r="K31" s="51">
        <v>123.03139000000002</v>
      </c>
      <c r="L31" s="51">
        <v>160.41030166100916</v>
      </c>
      <c r="M31" s="51">
        <v>164.80255429420444</v>
      </c>
      <c r="N31" s="51">
        <v>145.02779362454234</v>
      </c>
      <c r="O31" s="51">
        <v>143.92914242286582</v>
      </c>
      <c r="P31" s="51">
        <v>148.32372376051055</v>
      </c>
      <c r="Q31" s="51">
        <v>148.32307022314825</v>
      </c>
    </row>
    <row r="32" spans="1:17" x14ac:dyDescent="0.25">
      <c r="A32" s="53" t="s">
        <v>76</v>
      </c>
      <c r="B32" s="51">
        <v>25.606583455823511</v>
      </c>
      <c r="C32" s="51">
        <v>18.409559999999544</v>
      </c>
      <c r="D32" s="51">
        <v>17.407530000000918</v>
      </c>
      <c r="E32" s="51">
        <v>22.503370000000416</v>
      </c>
      <c r="F32" s="51">
        <v>20.50138000000004</v>
      </c>
      <c r="G32" s="51">
        <v>21.518877245378974</v>
      </c>
      <c r="H32" s="51">
        <v>22.505920000000685</v>
      </c>
      <c r="I32" s="51">
        <v>20.504609999999843</v>
      </c>
      <c r="J32" s="51">
        <v>18.414700000000153</v>
      </c>
      <c r="K32" s="51">
        <v>10.206630000000473</v>
      </c>
      <c r="L32" s="51">
        <v>13.326335888601989</v>
      </c>
      <c r="M32" s="51">
        <v>14.356938194712711</v>
      </c>
      <c r="N32" s="51">
        <v>11.27277114221863</v>
      </c>
      <c r="O32" s="51">
        <v>9.2181059587254026</v>
      </c>
      <c r="P32" s="51">
        <v>8.1909236538800201</v>
      </c>
      <c r="Q32" s="51">
        <v>15.381549140440939</v>
      </c>
    </row>
    <row r="33" spans="1:17" x14ac:dyDescent="0.25">
      <c r="A33" s="53" t="s">
        <v>29</v>
      </c>
      <c r="B33" s="51">
        <v>117.5107007084182</v>
      </c>
      <c r="C33" s="51">
        <v>118.49182999999994</v>
      </c>
      <c r="D33" s="51">
        <v>120.40462000000002</v>
      </c>
      <c r="E33" s="51">
        <v>123.20265000000006</v>
      </c>
      <c r="F33" s="51">
        <v>120.40648999999985</v>
      </c>
      <c r="G33" s="51">
        <v>119.42338486571828</v>
      </c>
      <c r="H33" s="51">
        <v>119.41093000000035</v>
      </c>
      <c r="I33" s="51">
        <v>117.48806000000013</v>
      </c>
      <c r="J33" s="51">
        <v>106.97865999999988</v>
      </c>
      <c r="K33" s="51">
        <v>78.323519999999974</v>
      </c>
      <c r="L33" s="51">
        <v>101.27133973504789</v>
      </c>
      <c r="M33" s="51">
        <v>93.627619032759185</v>
      </c>
      <c r="N33" s="51">
        <v>93.628742108454503</v>
      </c>
      <c r="O33" s="51">
        <v>89.806111453233484</v>
      </c>
      <c r="P33" s="51">
        <v>104.13724296508718</v>
      </c>
      <c r="Q33" s="51">
        <v>28.661193134268331</v>
      </c>
    </row>
    <row r="34" spans="1:17" x14ac:dyDescent="0.25">
      <c r="A34" s="53" t="s">
        <v>28</v>
      </c>
      <c r="B34" s="51">
        <v>0</v>
      </c>
      <c r="C34" s="51">
        <v>0</v>
      </c>
      <c r="D34" s="51">
        <v>0</v>
      </c>
      <c r="E34" s="51">
        <v>0</v>
      </c>
      <c r="F34" s="51">
        <v>0</v>
      </c>
      <c r="G34" s="51">
        <v>0</v>
      </c>
      <c r="H34" s="51">
        <v>0</v>
      </c>
      <c r="I34" s="51">
        <v>0</v>
      </c>
      <c r="J34" s="51">
        <v>0</v>
      </c>
      <c r="K34" s="51">
        <v>0</v>
      </c>
      <c r="L34" s="51">
        <v>0</v>
      </c>
      <c r="M34" s="51">
        <v>0</v>
      </c>
      <c r="N34" s="51">
        <v>0</v>
      </c>
      <c r="O34" s="51">
        <v>0</v>
      </c>
      <c r="P34" s="51">
        <v>0</v>
      </c>
      <c r="Q34" s="51">
        <v>0</v>
      </c>
    </row>
    <row r="35" spans="1:17" x14ac:dyDescent="0.25">
      <c r="A35" s="52" t="s">
        <v>27</v>
      </c>
      <c r="B35" s="51">
        <v>214.05706350091555</v>
      </c>
      <c r="C35" s="51">
        <v>228.97696999999999</v>
      </c>
      <c r="D35" s="51">
        <v>222.22385000000006</v>
      </c>
      <c r="E35" s="51">
        <v>223.22616000000005</v>
      </c>
      <c r="F35" s="51">
        <v>231.96576000000005</v>
      </c>
      <c r="G35" s="51">
        <v>239.05979556297868</v>
      </c>
      <c r="H35" s="51">
        <v>225.12362000000013</v>
      </c>
      <c r="I35" s="51">
        <v>224.9035099999999</v>
      </c>
      <c r="J35" s="51">
        <v>219.70559000000003</v>
      </c>
      <c r="K35" s="51">
        <v>140.02877999999995</v>
      </c>
      <c r="L35" s="51">
        <v>178.17776245981685</v>
      </c>
      <c r="M35" s="51">
        <v>165.08869656140234</v>
      </c>
      <c r="N35" s="51">
        <v>197.06603700164158</v>
      </c>
      <c r="O35" s="51">
        <v>201.58403002178804</v>
      </c>
      <c r="P35" s="51">
        <v>164.55777414654477</v>
      </c>
      <c r="Q35" s="51">
        <v>252.21473987010916</v>
      </c>
    </row>
    <row r="36" spans="1:17" x14ac:dyDescent="0.25">
      <c r="A36" s="53" t="s">
        <v>66</v>
      </c>
      <c r="B36" s="51">
        <v>23.744479336312452</v>
      </c>
      <c r="C36" s="51">
        <v>21.696030000000007</v>
      </c>
      <c r="D36" s="51">
        <v>24.407110000000046</v>
      </c>
      <c r="E36" s="51">
        <v>21.695340000000044</v>
      </c>
      <c r="F36" s="51">
        <v>25.287570000000017</v>
      </c>
      <c r="G36" s="51">
        <v>27.10794689573828</v>
      </c>
      <c r="H36" s="51">
        <v>29.820870000000127</v>
      </c>
      <c r="I36" s="51">
        <v>31.603719999999896</v>
      </c>
      <c r="J36" s="51">
        <v>32.591410000000053</v>
      </c>
      <c r="K36" s="51">
        <v>28.00440999999995</v>
      </c>
      <c r="L36" s="51">
        <v>27.847294663663035</v>
      </c>
      <c r="M36" s="51">
        <v>26.6071282607233</v>
      </c>
      <c r="N36" s="51">
        <v>30.522783002486619</v>
      </c>
      <c r="O36" s="51">
        <v>34.676146703352742</v>
      </c>
      <c r="P36" s="51">
        <v>0</v>
      </c>
      <c r="Q36" s="51">
        <v>79.744723109750339</v>
      </c>
    </row>
    <row r="37" spans="1:17" x14ac:dyDescent="0.25">
      <c r="A37" s="53" t="s">
        <v>25</v>
      </c>
      <c r="B37" s="51">
        <v>190.31258416460309</v>
      </c>
      <c r="C37" s="51">
        <v>207.28093999999999</v>
      </c>
      <c r="D37" s="51">
        <v>197.81674000000001</v>
      </c>
      <c r="E37" s="51">
        <v>201.53082000000001</v>
      </c>
      <c r="F37" s="51">
        <v>206.67819000000003</v>
      </c>
      <c r="G37" s="51">
        <v>211.9518486672404</v>
      </c>
      <c r="H37" s="51">
        <v>195.30275</v>
      </c>
      <c r="I37" s="51">
        <v>193.29979</v>
      </c>
      <c r="J37" s="51">
        <v>187.11417999999998</v>
      </c>
      <c r="K37" s="51">
        <v>112.02437</v>
      </c>
      <c r="L37" s="51">
        <v>150.33046779615381</v>
      </c>
      <c r="M37" s="51">
        <v>138.48156830067904</v>
      </c>
      <c r="N37" s="51">
        <v>166.54325399915496</v>
      </c>
      <c r="O37" s="51">
        <v>166.9078833184353</v>
      </c>
      <c r="P37" s="51">
        <v>164.55777414654477</v>
      </c>
      <c r="Q37" s="51">
        <v>172.47001676035882</v>
      </c>
    </row>
    <row r="38" spans="1:17" x14ac:dyDescent="0.25">
      <c r="A38" s="52" t="s">
        <v>24</v>
      </c>
      <c r="B38" s="51">
        <v>0</v>
      </c>
      <c r="C38" s="51">
        <v>0</v>
      </c>
      <c r="D38" s="51">
        <v>0</v>
      </c>
      <c r="E38" s="51">
        <v>0</v>
      </c>
      <c r="F38" s="51">
        <v>0</v>
      </c>
      <c r="G38" s="51">
        <v>0</v>
      </c>
      <c r="H38" s="51">
        <v>0</v>
      </c>
      <c r="I38" s="51">
        <v>0</v>
      </c>
      <c r="J38" s="51">
        <v>0</v>
      </c>
      <c r="K38" s="51">
        <v>0</v>
      </c>
      <c r="L38" s="51">
        <v>0</v>
      </c>
      <c r="M38" s="51">
        <v>0</v>
      </c>
      <c r="N38" s="51">
        <v>0</v>
      </c>
      <c r="O38" s="51">
        <v>0</v>
      </c>
      <c r="P38" s="51">
        <v>0</v>
      </c>
      <c r="Q38" s="51">
        <v>0</v>
      </c>
    </row>
    <row r="39" spans="1:17" x14ac:dyDescent="0.25">
      <c r="A39" s="53" t="s">
        <v>23</v>
      </c>
      <c r="B39" s="51">
        <v>0</v>
      </c>
      <c r="C39" s="51">
        <v>0</v>
      </c>
      <c r="D39" s="51">
        <v>0</v>
      </c>
      <c r="E39" s="51">
        <v>0</v>
      </c>
      <c r="F39" s="51">
        <v>0</v>
      </c>
      <c r="G39" s="51">
        <v>0</v>
      </c>
      <c r="H39" s="51">
        <v>0</v>
      </c>
      <c r="I39" s="51">
        <v>0</v>
      </c>
      <c r="J39" s="51">
        <v>0</v>
      </c>
      <c r="K39" s="51">
        <v>0</v>
      </c>
      <c r="L39" s="51">
        <v>0</v>
      </c>
      <c r="M39" s="51">
        <v>0</v>
      </c>
      <c r="N39" s="51">
        <v>0</v>
      </c>
      <c r="O39" s="51">
        <v>0</v>
      </c>
      <c r="P39" s="51">
        <v>0</v>
      </c>
      <c r="Q39" s="51">
        <v>0</v>
      </c>
    </row>
    <row r="40" spans="1:17" x14ac:dyDescent="0.25">
      <c r="A40" s="53" t="s">
        <v>74</v>
      </c>
      <c r="B40" s="51">
        <v>0</v>
      </c>
      <c r="C40" s="51">
        <v>0</v>
      </c>
      <c r="D40" s="51">
        <v>0</v>
      </c>
      <c r="E40" s="51">
        <v>0</v>
      </c>
      <c r="F40" s="51">
        <v>0</v>
      </c>
      <c r="G40" s="51">
        <v>0</v>
      </c>
      <c r="H40" s="51">
        <v>0</v>
      </c>
      <c r="I40" s="51">
        <v>0</v>
      </c>
      <c r="J40" s="51">
        <v>0</v>
      </c>
      <c r="K40" s="51">
        <v>0</v>
      </c>
      <c r="L40" s="51">
        <v>0</v>
      </c>
      <c r="M40" s="51">
        <v>0</v>
      </c>
      <c r="N40" s="51">
        <v>0</v>
      </c>
      <c r="O40" s="51">
        <v>0</v>
      </c>
      <c r="P40" s="51">
        <v>0</v>
      </c>
      <c r="Q40" s="51">
        <v>0</v>
      </c>
    </row>
    <row r="41" spans="1:17" x14ac:dyDescent="0.25">
      <c r="A41" s="53" t="s">
        <v>73</v>
      </c>
      <c r="B41" s="51">
        <v>0</v>
      </c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  <c r="K41" s="51">
        <v>0</v>
      </c>
      <c r="L41" s="51">
        <v>0</v>
      </c>
      <c r="M41" s="51">
        <v>0</v>
      </c>
      <c r="N41" s="51">
        <v>0</v>
      </c>
      <c r="O41" s="51">
        <v>0</v>
      </c>
      <c r="P41" s="51">
        <v>0</v>
      </c>
      <c r="Q41" s="51">
        <v>0</v>
      </c>
    </row>
    <row r="42" spans="1:17" x14ac:dyDescent="0.25">
      <c r="A42" s="53" t="s">
        <v>72</v>
      </c>
      <c r="B42" s="51">
        <v>0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1">
        <v>0</v>
      </c>
      <c r="P42" s="51">
        <v>0</v>
      </c>
      <c r="Q42" s="51">
        <v>0</v>
      </c>
    </row>
    <row r="43" spans="1:17" x14ac:dyDescent="0.25">
      <c r="A43" s="53" t="s">
        <v>71</v>
      </c>
      <c r="B43" s="51">
        <v>0</v>
      </c>
      <c r="C43" s="51">
        <v>0</v>
      </c>
      <c r="D43" s="51">
        <v>0</v>
      </c>
      <c r="E43" s="51">
        <v>0</v>
      </c>
      <c r="F43" s="51">
        <v>0</v>
      </c>
      <c r="G43" s="51">
        <v>0</v>
      </c>
      <c r="H43" s="51">
        <v>0</v>
      </c>
      <c r="I43" s="51">
        <v>0</v>
      </c>
      <c r="J43" s="51">
        <v>0</v>
      </c>
      <c r="K43" s="51">
        <v>0</v>
      </c>
      <c r="L43" s="51">
        <v>0</v>
      </c>
      <c r="M43" s="51">
        <v>0</v>
      </c>
      <c r="N43" s="51">
        <v>0</v>
      </c>
      <c r="O43" s="51">
        <v>0</v>
      </c>
      <c r="P43" s="51">
        <v>0</v>
      </c>
      <c r="Q43" s="51">
        <v>0</v>
      </c>
    </row>
    <row r="44" spans="1:17" x14ac:dyDescent="0.25">
      <c r="A44" s="52" t="s">
        <v>22</v>
      </c>
      <c r="B44" s="51">
        <v>0</v>
      </c>
      <c r="C44" s="51">
        <v>0</v>
      </c>
      <c r="D44" s="51">
        <v>0</v>
      </c>
      <c r="E44" s="51">
        <v>0</v>
      </c>
      <c r="F44" s="51">
        <v>0</v>
      </c>
      <c r="G44" s="51">
        <v>0</v>
      </c>
      <c r="H44" s="51">
        <v>0</v>
      </c>
      <c r="I44" s="51">
        <v>0</v>
      </c>
      <c r="J44" s="51">
        <v>0</v>
      </c>
      <c r="K44" s="51">
        <v>0</v>
      </c>
      <c r="L44" s="51">
        <v>0</v>
      </c>
      <c r="M44" s="51">
        <v>0</v>
      </c>
      <c r="N44" s="51">
        <v>0</v>
      </c>
      <c r="O44" s="51">
        <v>0</v>
      </c>
      <c r="P44" s="51">
        <v>0</v>
      </c>
      <c r="Q44" s="51">
        <v>0</v>
      </c>
    </row>
    <row r="45" spans="1:17" x14ac:dyDescent="0.25">
      <c r="A45" s="63" t="s">
        <v>21</v>
      </c>
      <c r="B45" s="62">
        <v>461.30804911853193</v>
      </c>
      <c r="C45" s="62">
        <v>426.41478000000006</v>
      </c>
      <c r="D45" s="62">
        <v>418.99342999999953</v>
      </c>
      <c r="E45" s="62">
        <v>417.01141999999891</v>
      </c>
      <c r="F45" s="62">
        <v>425.39301000000069</v>
      </c>
      <c r="G45" s="62">
        <v>460.54302237527372</v>
      </c>
      <c r="H45" s="62">
        <v>454.60730999999851</v>
      </c>
      <c r="I45" s="62">
        <v>448.69136999999955</v>
      </c>
      <c r="J45" s="62">
        <v>447.22692000000097</v>
      </c>
      <c r="K45" s="62">
        <v>314.89497999999912</v>
      </c>
      <c r="L45" s="62">
        <v>393.12064477932927</v>
      </c>
      <c r="M45" s="62">
        <v>428.72801477492885</v>
      </c>
      <c r="N45" s="62">
        <v>387.53029251614771</v>
      </c>
      <c r="O45" s="62">
        <v>381.60600501058025</v>
      </c>
      <c r="P45" s="62">
        <v>372.22456313885232</v>
      </c>
      <c r="Q45" s="62">
        <v>378.23385012322797</v>
      </c>
    </row>
    <row r="46" spans="1:17" x14ac:dyDescent="0.25">
      <c r="A46" s="50" t="s">
        <v>105</v>
      </c>
      <c r="B46" s="38">
        <f t="shared" ref="B46:Q46" si="9">SUM(B47:B48)</f>
        <v>1755.4410962084819</v>
      </c>
      <c r="C46" s="38">
        <f t="shared" si="9"/>
        <v>1785.1377899999975</v>
      </c>
      <c r="D46" s="38">
        <f t="shared" si="9"/>
        <v>1964.0537300000065</v>
      </c>
      <c r="E46" s="38">
        <f t="shared" si="9"/>
        <v>2022.8630299999986</v>
      </c>
      <c r="F46" s="38">
        <f t="shared" si="9"/>
        <v>2089.8348799999976</v>
      </c>
      <c r="G46" s="38">
        <f t="shared" si="9"/>
        <v>2045.7877306295245</v>
      </c>
      <c r="H46" s="38">
        <f t="shared" si="9"/>
        <v>1867.62653</v>
      </c>
      <c r="I46" s="38">
        <f t="shared" si="9"/>
        <v>1939.2546499999992</v>
      </c>
      <c r="J46" s="38">
        <f t="shared" si="9"/>
        <v>1849.5178300000009</v>
      </c>
      <c r="K46" s="38">
        <f t="shared" si="9"/>
        <v>1136.5065299999997</v>
      </c>
      <c r="L46" s="38">
        <f t="shared" si="9"/>
        <v>1751.2930476434813</v>
      </c>
      <c r="M46" s="38">
        <f t="shared" si="9"/>
        <v>1716.1934978758159</v>
      </c>
      <c r="N46" s="38">
        <f t="shared" si="9"/>
        <v>1534.6688134726671</v>
      </c>
      <c r="O46" s="38">
        <f t="shared" si="9"/>
        <v>1565.9185049394421</v>
      </c>
      <c r="P46" s="38">
        <f t="shared" si="9"/>
        <v>1534.5166148890048</v>
      </c>
      <c r="Q46" s="38">
        <f t="shared" si="9"/>
        <v>1548.9895644309129</v>
      </c>
    </row>
    <row r="47" spans="1:17" x14ac:dyDescent="0.25">
      <c r="A47" s="121" t="s">
        <v>46</v>
      </c>
      <c r="B47" s="120">
        <v>1523.3884790868935</v>
      </c>
      <c r="C47" s="120">
        <v>1579.8965523130751</v>
      </c>
      <c r="D47" s="120">
        <v>1742.8604101577496</v>
      </c>
      <c r="E47" s="120">
        <v>1812.0785708448036</v>
      </c>
      <c r="F47" s="120">
        <v>1876.1051988875397</v>
      </c>
      <c r="G47" s="120">
        <v>1837.1135815727662</v>
      </c>
      <c r="H47" s="120">
        <v>1651.8898445648774</v>
      </c>
      <c r="I47" s="120">
        <v>1719.4673459298101</v>
      </c>
      <c r="J47" s="120">
        <v>1642.8587950730612</v>
      </c>
      <c r="K47" s="120">
        <v>1010.7231404221305</v>
      </c>
      <c r="L47" s="120">
        <v>1574.0901705468259</v>
      </c>
      <c r="M47" s="120">
        <v>1519.5893454620521</v>
      </c>
      <c r="N47" s="120">
        <v>1365.8751188830436</v>
      </c>
      <c r="O47" s="120">
        <v>1401.173248449451</v>
      </c>
      <c r="P47" s="120">
        <v>1373.4148818674007</v>
      </c>
      <c r="Q47" s="120">
        <v>1374.7499918370784</v>
      </c>
    </row>
    <row r="48" spans="1:17" x14ac:dyDescent="0.25">
      <c r="A48" s="119" t="s">
        <v>45</v>
      </c>
      <c r="B48" s="118">
        <v>232.05261712158833</v>
      </c>
      <c r="C48" s="118">
        <v>205.24123768692243</v>
      </c>
      <c r="D48" s="118">
        <v>221.1933198422569</v>
      </c>
      <c r="E48" s="118">
        <v>210.78445915519495</v>
      </c>
      <c r="F48" s="118">
        <v>213.72968111245768</v>
      </c>
      <c r="G48" s="118">
        <v>208.67414905675841</v>
      </c>
      <c r="H48" s="118">
        <v>215.73668543512255</v>
      </c>
      <c r="I48" s="118">
        <v>219.78730407018912</v>
      </c>
      <c r="J48" s="118">
        <v>206.65903492693974</v>
      </c>
      <c r="K48" s="118">
        <v>125.78338957786913</v>
      </c>
      <c r="L48" s="118">
        <v>177.20287709665527</v>
      </c>
      <c r="M48" s="118">
        <v>196.6041524137639</v>
      </c>
      <c r="N48" s="118">
        <v>168.7936945896235</v>
      </c>
      <c r="O48" s="118">
        <v>164.74525648999108</v>
      </c>
      <c r="P48" s="118">
        <v>161.10173302160399</v>
      </c>
      <c r="Q48" s="118">
        <v>174.23957259383459</v>
      </c>
    </row>
    <row r="49" spans="1:17" x14ac:dyDescent="0.25">
      <c r="A49" s="117"/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</row>
    <row r="50" spans="1:17" x14ac:dyDescent="0.25">
      <c r="A50" s="31" t="s">
        <v>63</v>
      </c>
      <c r="B50" s="70">
        <f t="shared" ref="B50:Q50" si="10">SUM(B51:B52)</f>
        <v>6014.6976409658109</v>
      </c>
      <c r="C50" s="70">
        <f t="shared" si="10"/>
        <v>6453.499364987737</v>
      </c>
      <c r="D50" s="70">
        <f t="shared" si="10"/>
        <v>7137.1197226090198</v>
      </c>
      <c r="E50" s="70">
        <f t="shared" si="10"/>
        <v>7428.4085405371316</v>
      </c>
      <c r="F50" s="70">
        <f t="shared" si="10"/>
        <v>7608.0042035631568</v>
      </c>
      <c r="G50" s="70">
        <f t="shared" si="10"/>
        <v>7329.1172777409593</v>
      </c>
      <c r="H50" s="70">
        <f t="shared" si="10"/>
        <v>6388.0818157225976</v>
      </c>
      <c r="I50" s="70">
        <f t="shared" si="10"/>
        <v>6771.764330340352</v>
      </c>
      <c r="J50" s="70">
        <f t="shared" si="10"/>
        <v>6391.5293023386039</v>
      </c>
      <c r="K50" s="70">
        <f t="shared" si="10"/>
        <v>3592.5756249101814</v>
      </c>
      <c r="L50" s="70">
        <f t="shared" si="10"/>
        <v>6238.0974020517851</v>
      </c>
      <c r="M50" s="70">
        <f t="shared" si="10"/>
        <v>5937.370234432894</v>
      </c>
      <c r="N50" s="70">
        <f t="shared" si="10"/>
        <v>5272.1150991141803</v>
      </c>
      <c r="O50" s="70">
        <f t="shared" si="10"/>
        <v>5424.5155284579196</v>
      </c>
      <c r="P50" s="70">
        <f t="shared" si="10"/>
        <v>5351.9111352192376</v>
      </c>
      <c r="Q50" s="70">
        <f t="shared" si="10"/>
        <v>5413.7652865114469</v>
      </c>
    </row>
    <row r="51" spans="1:17" x14ac:dyDescent="0.25">
      <c r="A51" s="55" t="s">
        <v>343</v>
      </c>
      <c r="B51" s="54">
        <v>5561.0738360496744</v>
      </c>
      <c r="C51" s="54">
        <v>5954.9521998204636</v>
      </c>
      <c r="D51" s="54">
        <v>6655.3886030085996</v>
      </c>
      <c r="E51" s="54">
        <v>7035.5054891763702</v>
      </c>
      <c r="F51" s="54">
        <v>7193.8301743560123</v>
      </c>
      <c r="G51" s="54">
        <v>6943.681107360233</v>
      </c>
      <c r="H51" s="54">
        <v>5992.7992387591357</v>
      </c>
      <c r="I51" s="54">
        <v>6326.823337881191</v>
      </c>
      <c r="J51" s="54">
        <v>5990.4566552444048</v>
      </c>
      <c r="K51" s="54">
        <v>3361.7302009682771</v>
      </c>
      <c r="L51" s="54">
        <v>5805.920269255138</v>
      </c>
      <c r="M51" s="54">
        <v>5543.0630028787691</v>
      </c>
      <c r="N51" s="54">
        <v>4927.2196500448754</v>
      </c>
      <c r="O51" s="54">
        <v>5061.8297769453566</v>
      </c>
      <c r="P51" s="54">
        <v>5011.8824458411782</v>
      </c>
      <c r="Q51" s="54">
        <v>5089.857173450906</v>
      </c>
    </row>
    <row r="52" spans="1:17" x14ac:dyDescent="0.25">
      <c r="A52" s="52" t="s">
        <v>106</v>
      </c>
      <c r="B52" s="51">
        <v>453.62380491613641</v>
      </c>
      <c r="C52" s="51">
        <v>498.54716516727325</v>
      </c>
      <c r="D52" s="51">
        <v>481.73111960042019</v>
      </c>
      <c r="E52" s="51">
        <v>392.90305136076086</v>
      </c>
      <c r="F52" s="51">
        <v>414.1740292071446</v>
      </c>
      <c r="G52" s="51">
        <v>385.43617038072614</v>
      </c>
      <c r="H52" s="51">
        <v>395.28257696346185</v>
      </c>
      <c r="I52" s="51">
        <v>444.94099245916112</v>
      </c>
      <c r="J52" s="51">
        <v>401.072647094199</v>
      </c>
      <c r="K52" s="51">
        <v>230.84542394190453</v>
      </c>
      <c r="L52" s="51">
        <v>432.17713279664747</v>
      </c>
      <c r="M52" s="51">
        <v>394.30723155412454</v>
      </c>
      <c r="N52" s="51">
        <v>344.89544906930536</v>
      </c>
      <c r="O52" s="51">
        <v>362.685751512563</v>
      </c>
      <c r="P52" s="51">
        <v>340.02868937805948</v>
      </c>
      <c r="Q52" s="51">
        <v>323.90811306054064</v>
      </c>
    </row>
    <row r="53" spans="1:17" x14ac:dyDescent="0.25">
      <c r="A53" s="50" t="s">
        <v>105</v>
      </c>
      <c r="B53" s="38">
        <f t="shared" ref="B53:Q53" si="11">SUM(B54:B55)</f>
        <v>6014.6976409658118</v>
      </c>
      <c r="C53" s="38">
        <f t="shared" si="11"/>
        <v>6453.499364987737</v>
      </c>
      <c r="D53" s="38">
        <f t="shared" si="11"/>
        <v>7137.1197226090208</v>
      </c>
      <c r="E53" s="38">
        <f t="shared" si="11"/>
        <v>7428.4085405371316</v>
      </c>
      <c r="F53" s="38">
        <f t="shared" si="11"/>
        <v>7608.0042035631568</v>
      </c>
      <c r="G53" s="38">
        <f t="shared" si="11"/>
        <v>7329.1172777409593</v>
      </c>
      <c r="H53" s="38">
        <f t="shared" si="11"/>
        <v>6388.0818157225995</v>
      </c>
      <c r="I53" s="38">
        <f t="shared" si="11"/>
        <v>6771.764330340352</v>
      </c>
      <c r="J53" s="38">
        <f t="shared" si="11"/>
        <v>6391.529302338603</v>
      </c>
      <c r="K53" s="38">
        <f t="shared" si="11"/>
        <v>3592.575624910181</v>
      </c>
      <c r="L53" s="38">
        <f t="shared" si="11"/>
        <v>6238.097402051787</v>
      </c>
      <c r="M53" s="38">
        <f t="shared" si="11"/>
        <v>5937.370234432894</v>
      </c>
      <c r="N53" s="38">
        <f t="shared" si="11"/>
        <v>5272.1150991141803</v>
      </c>
      <c r="O53" s="38">
        <f t="shared" si="11"/>
        <v>5424.5155284579196</v>
      </c>
      <c r="P53" s="38">
        <f t="shared" si="11"/>
        <v>5351.9111352192376</v>
      </c>
      <c r="Q53" s="38">
        <f t="shared" si="11"/>
        <v>5413.7652865114478</v>
      </c>
    </row>
    <row r="54" spans="1:17" x14ac:dyDescent="0.25">
      <c r="A54" s="121" t="s">
        <v>46</v>
      </c>
      <c r="B54" s="120">
        <f>ISI_emi!B$5</f>
        <v>5810.617810371381</v>
      </c>
      <c r="C54" s="120">
        <f>ISI_emi!C$5</f>
        <v>6266.1802920219643</v>
      </c>
      <c r="D54" s="120">
        <f>ISI_emi!D$5</f>
        <v>6927.7430500156343</v>
      </c>
      <c r="E54" s="120">
        <f>ISI_emi!E$5</f>
        <v>7230.2178212716635</v>
      </c>
      <c r="F54" s="120">
        <f>ISI_emi!F$5</f>
        <v>7406.1888625403526</v>
      </c>
      <c r="G54" s="120">
        <f>ISI_emi!G$5</f>
        <v>7140.3259579480282</v>
      </c>
      <c r="H54" s="120">
        <f>ISI_emi!H$5</f>
        <v>6194.3787274905244</v>
      </c>
      <c r="I54" s="120">
        <f>ISI_emi!I$5</f>
        <v>6570.1507144461866</v>
      </c>
      <c r="J54" s="120">
        <f>ISI_emi!J$5</f>
        <v>6207.6229425060201</v>
      </c>
      <c r="K54" s="120">
        <f>ISI_emi!K$5</f>
        <v>3487.4972567353652</v>
      </c>
      <c r="L54" s="120">
        <f>ISI_emi!L$5</f>
        <v>6077.7967761933596</v>
      </c>
      <c r="M54" s="120">
        <f>ISI_emi!M$5</f>
        <v>5765.5052175652054</v>
      </c>
      <c r="N54" s="120">
        <f>ISI_emi!N$5</f>
        <v>5127.1640618869251</v>
      </c>
      <c r="O54" s="120">
        <f>ISI_emi!O$5</f>
        <v>5281.2364386475101</v>
      </c>
      <c r="P54" s="120">
        <f>ISI_emi!P$5</f>
        <v>5206.7592059290546</v>
      </c>
      <c r="Q54" s="120">
        <f>ISI_emi!Q$5</f>
        <v>5278.8697921876583</v>
      </c>
    </row>
    <row r="55" spans="1:17" x14ac:dyDescent="0.25">
      <c r="A55" s="119" t="s">
        <v>45</v>
      </c>
      <c r="B55" s="118">
        <f>ISI_emi!B$53</f>
        <v>204.07983059443043</v>
      </c>
      <c r="C55" s="118">
        <f>ISI_emi!C$53</f>
        <v>187.3190729657729</v>
      </c>
      <c r="D55" s="118">
        <f>ISI_emi!D$53</f>
        <v>209.37667259338608</v>
      </c>
      <c r="E55" s="118">
        <f>ISI_emi!E$53</f>
        <v>198.19071926546815</v>
      </c>
      <c r="F55" s="118">
        <f>ISI_emi!F$53</f>
        <v>201.81534102280435</v>
      </c>
      <c r="G55" s="118">
        <f>ISI_emi!G$53</f>
        <v>188.79131979293066</v>
      </c>
      <c r="H55" s="118">
        <f>ISI_emi!H$53</f>
        <v>193.70308823207463</v>
      </c>
      <c r="I55" s="118">
        <f>ISI_emi!I$53</f>
        <v>201.61361589416546</v>
      </c>
      <c r="J55" s="118">
        <f>ISI_emi!J$53</f>
        <v>183.90635983258289</v>
      </c>
      <c r="K55" s="118">
        <f>ISI_emi!K$53</f>
        <v>105.07836817481588</v>
      </c>
      <c r="L55" s="118">
        <f>ISI_emi!L$53</f>
        <v>160.30062585842714</v>
      </c>
      <c r="M55" s="118">
        <f>ISI_emi!M$53</f>
        <v>171.86501686768815</v>
      </c>
      <c r="N55" s="118">
        <f>ISI_emi!N$53</f>
        <v>144.95103722725514</v>
      </c>
      <c r="O55" s="118">
        <f>ISI_emi!O$53</f>
        <v>143.2790898104094</v>
      </c>
      <c r="P55" s="118">
        <f>ISI_emi!P$53</f>
        <v>145.1519292901834</v>
      </c>
      <c r="Q55" s="118">
        <f>ISI_emi!Q$53</f>
        <v>134.89549432378922</v>
      </c>
    </row>
    <row r="56" spans="1:17" x14ac:dyDescent="0.25">
      <c r="A56" s="117"/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</row>
    <row r="57" spans="1:17" x14ac:dyDescent="0.25">
      <c r="A57" s="39" t="s">
        <v>104</v>
      </c>
      <c r="B57" s="115">
        <f t="shared" ref="B57:Q57" si="12">IF(B$7=0,"",B$3/B$7*1000)</f>
        <v>413.94508496025441</v>
      </c>
      <c r="C57" s="115">
        <f t="shared" si="12"/>
        <v>396.51591317520956</v>
      </c>
      <c r="D57" s="115">
        <f t="shared" si="12"/>
        <v>380.06950283494928</v>
      </c>
      <c r="E57" s="115">
        <f t="shared" si="12"/>
        <v>373.40861409956068</v>
      </c>
      <c r="F57" s="115">
        <f t="shared" si="12"/>
        <v>412.0180077861753</v>
      </c>
      <c r="G57" s="115">
        <f t="shared" si="12"/>
        <v>469.93495008684863</v>
      </c>
      <c r="H57" s="115">
        <f t="shared" si="12"/>
        <v>528.66100325158709</v>
      </c>
      <c r="I57" s="115">
        <f t="shared" si="12"/>
        <v>635.01350165315171</v>
      </c>
      <c r="J57" s="115">
        <f t="shared" si="12"/>
        <v>547.18609043989204</v>
      </c>
      <c r="K57" s="115">
        <f t="shared" si="12"/>
        <v>370.42508752317843</v>
      </c>
      <c r="L57" s="115">
        <f t="shared" si="12"/>
        <v>411.47004662546072</v>
      </c>
      <c r="M57" s="115">
        <f t="shared" si="12"/>
        <v>420.70282574994758</v>
      </c>
      <c r="N57" s="115">
        <f t="shared" si="12"/>
        <v>399.27895841815547</v>
      </c>
      <c r="O57" s="115">
        <f t="shared" si="12"/>
        <v>435.76933834784671</v>
      </c>
      <c r="P57" s="115">
        <f t="shared" si="12"/>
        <v>462.41157642244463</v>
      </c>
      <c r="Q57" s="115">
        <f t="shared" si="12"/>
        <v>475.17748114000472</v>
      </c>
    </row>
    <row r="58" spans="1:17" x14ac:dyDescent="0.25">
      <c r="A58" s="39" t="s">
        <v>103</v>
      </c>
      <c r="B58" s="114">
        <f t="shared" ref="B58:Q58" si="13">IF(B$46=0,"",B$46/B$7)</f>
        <v>0.33584103619829386</v>
      </c>
      <c r="C58" s="114">
        <f t="shared" si="13"/>
        <v>0.32351174157303325</v>
      </c>
      <c r="D58" s="114">
        <f t="shared" si="13"/>
        <v>0.34133710983663651</v>
      </c>
      <c r="E58" s="114">
        <f t="shared" si="13"/>
        <v>0.35445295777115798</v>
      </c>
      <c r="F58" s="114">
        <f t="shared" si="13"/>
        <v>0.34958763466042114</v>
      </c>
      <c r="G58" s="114">
        <f t="shared" si="13"/>
        <v>0.35746771459540877</v>
      </c>
      <c r="H58" s="114">
        <f t="shared" si="13"/>
        <v>0.34168066776436151</v>
      </c>
      <c r="I58" s="114">
        <f t="shared" si="13"/>
        <v>0.34183935307597374</v>
      </c>
      <c r="J58" s="114">
        <f t="shared" si="13"/>
        <v>0.35581335706040801</v>
      </c>
      <c r="K58" s="114">
        <f t="shared" si="13"/>
        <v>0.40531616619115535</v>
      </c>
      <c r="L58" s="114">
        <f t="shared" si="13"/>
        <v>0.3613894031455801</v>
      </c>
      <c r="M58" s="114">
        <f t="shared" si="13"/>
        <v>0.35261834762190586</v>
      </c>
      <c r="N58" s="114">
        <f t="shared" si="13"/>
        <v>0.35475469567098178</v>
      </c>
      <c r="O58" s="114">
        <f t="shared" si="13"/>
        <v>0.35556732628052728</v>
      </c>
      <c r="P58" s="114">
        <f t="shared" si="13"/>
        <v>0.33807371995792129</v>
      </c>
      <c r="Q58" s="114">
        <f t="shared" si="13"/>
        <v>0.35409975860495935</v>
      </c>
    </row>
    <row r="59" spans="1:17" x14ac:dyDescent="0.25">
      <c r="A59" s="110" t="s">
        <v>46</v>
      </c>
      <c r="B59" s="113">
        <f t="shared" ref="B59:Q59" si="14">IF(B$47=0,"",B$47/B$8)</f>
        <v>0.47090833974865332</v>
      </c>
      <c r="C59" s="113">
        <f t="shared" si="14"/>
        <v>0.43308567771739997</v>
      </c>
      <c r="D59" s="113">
        <f t="shared" si="14"/>
        <v>0.45696392505447025</v>
      </c>
      <c r="E59" s="113">
        <f t="shared" si="14"/>
        <v>0.46642949056494304</v>
      </c>
      <c r="F59" s="113">
        <f t="shared" si="14"/>
        <v>0.45714064300378648</v>
      </c>
      <c r="G59" s="113">
        <f t="shared" si="14"/>
        <v>0.46817369560977734</v>
      </c>
      <c r="H59" s="113">
        <f t="shared" si="14"/>
        <v>0.46077819932074682</v>
      </c>
      <c r="I59" s="113">
        <f t="shared" si="14"/>
        <v>0.45852462558128271</v>
      </c>
      <c r="J59" s="113">
        <f t="shared" si="14"/>
        <v>0.477436441462674</v>
      </c>
      <c r="K59" s="113">
        <f t="shared" si="14"/>
        <v>0.5502031248895648</v>
      </c>
      <c r="L59" s="113">
        <f t="shared" si="14"/>
        <v>0.4728417454331108</v>
      </c>
      <c r="M59" s="113">
        <f t="shared" si="14"/>
        <v>0.47606182501943989</v>
      </c>
      <c r="N59" s="113">
        <f t="shared" si="14"/>
        <v>0.47376868500972724</v>
      </c>
      <c r="O59" s="113">
        <f t="shared" si="14"/>
        <v>0.46924757148340623</v>
      </c>
      <c r="P59" s="113">
        <f t="shared" si="14"/>
        <v>0.44360945796750667</v>
      </c>
      <c r="Q59" s="113">
        <f t="shared" si="14"/>
        <v>0.47578357353078243</v>
      </c>
    </row>
    <row r="60" spans="1:17" x14ac:dyDescent="0.25">
      <c r="A60" s="108" t="s">
        <v>45</v>
      </c>
      <c r="B60" s="112">
        <f t="shared" ref="B60:Q60" si="15">IF(B$48=0,"",B$48/B$9)</f>
        <v>0.11649227767148009</v>
      </c>
      <c r="C60" s="112">
        <f t="shared" si="15"/>
        <v>0.10975467255985157</v>
      </c>
      <c r="D60" s="112">
        <f t="shared" si="15"/>
        <v>0.11401717517642108</v>
      </c>
      <c r="E60" s="112">
        <f t="shared" si="15"/>
        <v>0.11568850667134739</v>
      </c>
      <c r="F60" s="112">
        <f t="shared" si="15"/>
        <v>0.11404998992126877</v>
      </c>
      <c r="G60" s="112">
        <f t="shared" si="15"/>
        <v>0.11599452421165003</v>
      </c>
      <c r="H60" s="112">
        <f t="shared" si="15"/>
        <v>0.11469254940729535</v>
      </c>
      <c r="I60" s="112">
        <f t="shared" si="15"/>
        <v>0.11429396987529336</v>
      </c>
      <c r="J60" s="112">
        <f t="shared" si="15"/>
        <v>0.11762039551903229</v>
      </c>
      <c r="K60" s="112">
        <f t="shared" si="15"/>
        <v>0.13007589408259476</v>
      </c>
      <c r="L60" s="112">
        <f t="shared" si="15"/>
        <v>0.11681138898922562</v>
      </c>
      <c r="M60" s="112">
        <f t="shared" si="15"/>
        <v>0.11737561338135158</v>
      </c>
      <c r="N60" s="112">
        <f t="shared" si="15"/>
        <v>0.1169741473247564</v>
      </c>
      <c r="O60" s="112">
        <f t="shared" si="15"/>
        <v>0.11618142206628426</v>
      </c>
      <c r="P60" s="112">
        <f t="shared" si="15"/>
        <v>0.1116436126275842</v>
      </c>
      <c r="Q60" s="112">
        <f t="shared" si="15"/>
        <v>0.11733304551773373</v>
      </c>
    </row>
    <row r="61" spans="1:17" x14ac:dyDescent="0.25">
      <c r="A61" s="39" t="s">
        <v>102</v>
      </c>
      <c r="B61" s="114">
        <f>IF(SUM(ISI_ued!B$5,ISI_ued!B$53)=0,"",SUM(ISI_ued!B$5,ISI_ued!B$53)/B$7)</f>
        <v>0.18389059977095146</v>
      </c>
      <c r="C61" s="114">
        <f>IF(SUM(ISI_ued!C$5,ISI_ued!C$53)=0,"",SUM(ISI_ued!C$5,ISI_ued!C$53)/C$7)</f>
        <v>0.17563483848083239</v>
      </c>
      <c r="D61" s="114">
        <f>IF(SUM(ISI_ued!D$5,ISI_ued!D$53)=0,"",SUM(ISI_ued!D$5,ISI_ued!D$53)/D$7)</f>
        <v>0.1849594080030629</v>
      </c>
      <c r="E61" s="114">
        <f>IF(SUM(ISI_ued!E$5,ISI_ued!E$53)=0,"",SUM(ISI_ued!E$5,ISI_ued!E$53)/E$7)</f>
        <v>0.19299708137009045</v>
      </c>
      <c r="F61" s="114">
        <f>IF(SUM(ISI_ued!F$5,ISI_ued!F$53)=0,"",SUM(ISI_ued!F$5,ISI_ued!F$53)/F$7)</f>
        <v>0.19026241298245281</v>
      </c>
      <c r="G61" s="114">
        <f>IF(SUM(ISI_ued!G$5,ISI_ued!G$53)=0,"",SUM(ISI_ued!G$5,ISI_ued!G$53)/G$7)</f>
        <v>0.19585486431063973</v>
      </c>
      <c r="H61" s="114">
        <f>IF(SUM(ISI_ued!H$5,ISI_ued!H$53)=0,"",SUM(ISI_ued!H$5,ISI_ued!H$53)/H$7)</f>
        <v>0.18781722588875066</v>
      </c>
      <c r="I61" s="114">
        <f>IF(SUM(ISI_ued!I$5,ISI_ued!I$53)=0,"",SUM(ISI_ued!I$5,ISI_ued!I$53)/I$7)</f>
        <v>0.18724303465383862</v>
      </c>
      <c r="J61" s="114">
        <f>IF(SUM(ISI_ued!J$5,ISI_ued!J$53)=0,"",SUM(ISI_ued!J$5,ISI_ued!J$53)/J$7)</f>
        <v>0.19544700006759924</v>
      </c>
      <c r="K61" s="114">
        <f>IF(SUM(ISI_ued!K$5,ISI_ued!K$53)=0,"",SUM(ISI_ued!K$5,ISI_ued!K$53)/K$7)</f>
        <v>0.22559532759368314</v>
      </c>
      <c r="L61" s="114">
        <f>IF(SUM(ISI_ued!L$5,ISI_ued!L$53)=0,"",SUM(ISI_ued!L$5,ISI_ued!L$53)/L$7)</f>
        <v>0.19805419242424163</v>
      </c>
      <c r="M61" s="114">
        <f>IF(SUM(ISI_ued!M$5,ISI_ued!M$53)=0,"",SUM(ISI_ued!M$5,ISI_ued!M$53)/M$7)</f>
        <v>0.19427420558128775</v>
      </c>
      <c r="N61" s="114">
        <f>IF(SUM(ISI_ued!N$5,ISI_ued!N$53)=0,"",SUM(ISI_ued!N$5,ISI_ued!N$53)/N$7)</f>
        <v>0.19592359385990149</v>
      </c>
      <c r="O61" s="114">
        <f>IF(SUM(ISI_ued!O$5,ISI_ued!O$53)=0,"",SUM(ISI_ued!O$5,ISI_ued!O$53)/O$7)</f>
        <v>0.1954093531114221</v>
      </c>
      <c r="P61" s="114">
        <f>IF(SUM(ISI_ued!P$5,ISI_ued!P$53)=0,"",SUM(ISI_ued!P$5,ISI_ued!P$53)/P$7)</f>
        <v>0.18569077460081873</v>
      </c>
      <c r="Q61" s="114">
        <f>IF(SUM(ISI_ued!Q$5,ISI_ued!Q$53)=0,"",SUM(ISI_ued!Q$5,ISI_ued!Q$53)/Q$7)</f>
        <v>0.19640918765399509</v>
      </c>
    </row>
    <row r="62" spans="1:17" x14ac:dyDescent="0.25">
      <c r="A62" s="110" t="s">
        <v>46</v>
      </c>
      <c r="B62" s="113">
        <f>IF(ISI_ued!B$5=0,"",ISI_ued!B$5/B$8)</f>
        <v>0.2542552385328819</v>
      </c>
      <c r="C62" s="113">
        <f>IF(ISI_ued!C$5=0,"",ISI_ued!C$5/C$8)</f>
        <v>0.23212961502275462</v>
      </c>
      <c r="D62" s="113">
        <f>IF(ISI_ued!D$5=0,"",ISI_ued!D$5/D$8)</f>
        <v>0.24458538833015556</v>
      </c>
      <c r="E62" s="113">
        <f>IF(ISI_ued!E$5=0,"",ISI_ued!E$5/E$8)</f>
        <v>0.25129195872411431</v>
      </c>
      <c r="F62" s="113">
        <f>IF(ISI_ued!F$5=0,"",ISI_ued!F$5/F$8)</f>
        <v>0.24582471261281419</v>
      </c>
      <c r="G62" s="113">
        <f>IF(ISI_ued!G$5=0,"",ISI_ued!G$5/G$8)</f>
        <v>0.25356825203548122</v>
      </c>
      <c r="H62" s="113">
        <f>IF(ISI_ued!H$5=0,"",ISI_ued!H$5/H$8)</f>
        <v>0.25001245984354581</v>
      </c>
      <c r="I62" s="113">
        <f>IF(ISI_ued!I$5=0,"",ISI_ued!I$5/I$8)</f>
        <v>0.24789676916519102</v>
      </c>
      <c r="J62" s="113">
        <f>IF(ISI_ued!J$5=0,"",ISI_ued!J$5/J$8)</f>
        <v>0.25893691987151596</v>
      </c>
      <c r="K62" s="113">
        <f>IF(ISI_ued!K$5=0,"",ISI_ued!K$5/K$8)</f>
        <v>0.30276910588418837</v>
      </c>
      <c r="L62" s="113">
        <f>IF(ISI_ued!L$5=0,"",ISI_ued!L$5/L$8)</f>
        <v>0.25615742223282345</v>
      </c>
      <c r="M62" s="113">
        <f>IF(ISI_ued!M$5=0,"",ISI_ued!M$5/M$8)</f>
        <v>0.25893471241588389</v>
      </c>
      <c r="N62" s="113">
        <f>IF(ISI_ued!N$5=0,"",ISI_ued!N$5/N$8)</f>
        <v>0.25850790076278013</v>
      </c>
      <c r="O62" s="113">
        <f>IF(ISI_ued!O$5=0,"",ISI_ued!O$5/O$8)</f>
        <v>0.25480223063414725</v>
      </c>
      <c r="P62" s="113">
        <f>IF(ISI_ued!P$5=0,"",ISI_ued!P$5/P$8)</f>
        <v>0.24086212797548287</v>
      </c>
      <c r="Q62" s="113">
        <f>IF(ISI_ued!Q$5=0,"",ISI_ued!Q$5/Q$8)</f>
        <v>0.26048686891779893</v>
      </c>
    </row>
    <row r="63" spans="1:17" x14ac:dyDescent="0.25">
      <c r="A63" s="108" t="s">
        <v>45</v>
      </c>
      <c r="B63" s="112">
        <f>IF(ISI_ued!B$53=0,"",ISI_ued!B$53/B$9)</f>
        <v>6.9618709010487084E-2</v>
      </c>
      <c r="C63" s="112">
        <f>IF(ISI_ued!C$53=0,"",ISI_ued!C$53/C$9)</f>
        <v>6.5424707558408762E-2</v>
      </c>
      <c r="D63" s="112">
        <f>IF(ISI_ued!D$53=0,"",ISI_ued!D$53/D$9)</f>
        <v>6.7735960081654945E-2</v>
      </c>
      <c r="E63" s="112">
        <f>IF(ISI_ued!E$53=0,"",ISI_ued!E$53/E$9)</f>
        <v>6.8696533334754104E-2</v>
      </c>
      <c r="F63" s="112">
        <f>IF(ISI_ued!F$53=0,"",ISI_ued!F$53/F$9)</f>
        <v>6.8582755734318837E-2</v>
      </c>
      <c r="G63" s="112">
        <f>IF(ISI_ued!G$53=0,"",ISI_ued!G$53/G$9)</f>
        <v>6.9969742891919401E-2</v>
      </c>
      <c r="H63" s="112">
        <f>IF(ISI_ued!H$53=0,"",ISI_ued!H$53/H$9)</f>
        <v>6.9279260057841269E-2</v>
      </c>
      <c r="I63" s="112">
        <f>IF(ISI_ued!I$53=0,"",ISI_ued!I$53/I$9)</f>
        <v>6.8963521176162307E-2</v>
      </c>
      <c r="J63" s="112">
        <f>IF(ISI_ued!J$53=0,"",ISI_ued!J$53/J$9)</f>
        <v>7.1105045573986683E-2</v>
      </c>
      <c r="K63" s="112">
        <f>IF(ISI_ued!K$53=0,"",ISI_ued!K$53/K$9)</f>
        <v>7.8989091068700654E-2</v>
      </c>
      <c r="L63" s="112">
        <f>IF(ISI_ued!L$53=0,"",ISI_ued!L$53/L$9)</f>
        <v>7.0548818638632604E-2</v>
      </c>
      <c r="M63" s="112">
        <f>IF(ISI_ued!M$53=0,"",ISI_ued!M$53/M$9)</f>
        <v>7.1052511362761833E-2</v>
      </c>
      <c r="N63" s="112">
        <f>IF(ISI_ued!N$53=0,"",ISI_ued!N$53/N$9)</f>
        <v>7.0885092958308277E-2</v>
      </c>
      <c r="O63" s="112">
        <f>IF(ISI_ued!O$53=0,"",ISI_ued!O$53/O$9)</f>
        <v>7.0340853617164426E-2</v>
      </c>
      <c r="P63" s="112">
        <f>IF(ISI_ued!P$53=0,"",ISI_ued!P$53/P$9)</f>
        <v>6.7318972765780499E-2</v>
      </c>
      <c r="Q63" s="112">
        <f>IF(ISI_ued!Q$53=0,"",ISI_ued!Q$53/Q$9)</f>
        <v>7.1729812797691778E-2</v>
      </c>
    </row>
    <row r="64" spans="1:17" x14ac:dyDescent="0.25">
      <c r="A64" s="39" t="s">
        <v>60</v>
      </c>
      <c r="B64" s="111">
        <f t="shared" ref="B64:Q64" si="16">IF(B$46=0,"",B$53/B$46)</f>
        <v>3.4263169832110885</v>
      </c>
      <c r="C64" s="111">
        <f t="shared" si="16"/>
        <v>3.6151267432346192</v>
      </c>
      <c r="D64" s="111">
        <f t="shared" si="16"/>
        <v>3.6338719321130779</v>
      </c>
      <c r="E64" s="111">
        <f t="shared" si="16"/>
        <v>3.6722251731186843</v>
      </c>
      <c r="F64" s="111">
        <f t="shared" si="16"/>
        <v>3.640481014252746</v>
      </c>
      <c r="G64" s="111">
        <f t="shared" si="16"/>
        <v>3.5825404405400665</v>
      </c>
      <c r="H64" s="111">
        <f t="shared" si="16"/>
        <v>3.4204278602331697</v>
      </c>
      <c r="I64" s="111">
        <f t="shared" si="16"/>
        <v>3.4919417779095463</v>
      </c>
      <c r="J64" s="111">
        <f t="shared" si="16"/>
        <v>3.4557813926771388</v>
      </c>
      <c r="K64" s="111">
        <f t="shared" si="16"/>
        <v>3.161069056866908</v>
      </c>
      <c r="L64" s="111">
        <f t="shared" si="16"/>
        <v>3.5619951843272006</v>
      </c>
      <c r="M64" s="111">
        <f t="shared" si="16"/>
        <v>3.4596158543787485</v>
      </c>
      <c r="N64" s="111">
        <f t="shared" si="16"/>
        <v>3.4353438688731641</v>
      </c>
      <c r="O64" s="111">
        <f t="shared" si="16"/>
        <v>3.4641110066374106</v>
      </c>
      <c r="P64" s="111">
        <f t="shared" si="16"/>
        <v>3.4876853618208323</v>
      </c>
      <c r="Q64" s="111">
        <f t="shared" si="16"/>
        <v>3.4950301866626354</v>
      </c>
    </row>
    <row r="65" spans="1:17" x14ac:dyDescent="0.25">
      <c r="A65" s="110" t="s">
        <v>101</v>
      </c>
      <c r="B65" s="109">
        <f t="shared" ref="B65:Q65" si="17">IF(B$47=0,"",B$54/B$47)</f>
        <v>3.814271861799964</v>
      </c>
      <c r="C65" s="109">
        <f t="shared" si="17"/>
        <v>3.9661965733439026</v>
      </c>
      <c r="D65" s="109">
        <f t="shared" si="17"/>
        <v>3.9749270851752212</v>
      </c>
      <c r="E65" s="109">
        <f t="shared" si="17"/>
        <v>3.9900134230387625</v>
      </c>
      <c r="F65" s="109">
        <f t="shared" si="17"/>
        <v>3.9476404984816127</v>
      </c>
      <c r="G65" s="109">
        <f t="shared" si="17"/>
        <v>3.8867090361583108</v>
      </c>
      <c r="H65" s="109">
        <f t="shared" si="17"/>
        <v>3.7498739688191369</v>
      </c>
      <c r="I65" s="109">
        <f t="shared" si="17"/>
        <v>3.8210383756333255</v>
      </c>
      <c r="J65" s="109">
        <f t="shared" si="17"/>
        <v>3.778549295364094</v>
      </c>
      <c r="K65" s="109">
        <f t="shared" si="17"/>
        <v>3.4504970918928453</v>
      </c>
      <c r="L65" s="109">
        <f t="shared" si="17"/>
        <v>3.8611490560810653</v>
      </c>
      <c r="M65" s="109">
        <f t="shared" si="17"/>
        <v>3.7941205857903171</v>
      </c>
      <c r="N65" s="109">
        <f t="shared" si="17"/>
        <v>3.7537575661234013</v>
      </c>
      <c r="O65" s="109">
        <f t="shared" si="17"/>
        <v>3.7691530611876631</v>
      </c>
      <c r="P65" s="109">
        <f t="shared" si="17"/>
        <v>3.7911044030988972</v>
      </c>
      <c r="Q65" s="109">
        <f t="shared" si="17"/>
        <v>3.8398762127894286</v>
      </c>
    </row>
    <row r="66" spans="1:17" x14ac:dyDescent="0.25">
      <c r="A66" s="108" t="s">
        <v>100</v>
      </c>
      <c r="B66" s="107">
        <f t="shared" ref="B66:Q66" si="18">IF(B$48=0,"",B$55/B$48)</f>
        <v>0.87945498364062391</v>
      </c>
      <c r="C66" s="107">
        <f t="shared" si="18"/>
        <v>0.91267756459114602</v>
      </c>
      <c r="D66" s="107">
        <f t="shared" si="18"/>
        <v>0.94657773906871234</v>
      </c>
      <c r="E66" s="107">
        <f t="shared" si="18"/>
        <v>0.9402529961639422</v>
      </c>
      <c r="F66" s="107">
        <f t="shared" si="18"/>
        <v>0.94425509817990894</v>
      </c>
      <c r="G66" s="107">
        <f t="shared" si="18"/>
        <v>0.90471829235340639</v>
      </c>
      <c r="H66" s="107">
        <f t="shared" si="18"/>
        <v>0.89786810176207155</v>
      </c>
      <c r="I66" s="107">
        <f t="shared" si="18"/>
        <v>0.91731238411195992</v>
      </c>
      <c r="J66" s="107">
        <f t="shared" si="18"/>
        <v>0.88990234517256595</v>
      </c>
      <c r="K66" s="107">
        <f t="shared" si="18"/>
        <v>0.83539144975708157</v>
      </c>
      <c r="L66" s="107">
        <f t="shared" si="18"/>
        <v>0.90461638368879982</v>
      </c>
      <c r="M66" s="107">
        <f t="shared" si="18"/>
        <v>0.87416778718889454</v>
      </c>
      <c r="N66" s="107">
        <f t="shared" si="18"/>
        <v>0.85874675342384454</v>
      </c>
      <c r="O66" s="107">
        <f t="shared" si="18"/>
        <v>0.86970085126010388</v>
      </c>
      <c r="P66" s="107">
        <f t="shared" si="18"/>
        <v>0.90099545527991498</v>
      </c>
      <c r="Q66" s="107">
        <f t="shared" si="18"/>
        <v>0.77419550745937982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theme="4" tint="0.39997558519241921"/>
    <pageSetUpPr fitToPage="1"/>
  </sheetPr>
  <dimension ref="A1:Q15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2.75" x14ac:dyDescent="0.25">
      <c r="A3" s="98" t="s">
        <v>127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x14ac:dyDescent="0.25">
      <c r="A4" s="162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</row>
    <row r="5" spans="1:17" ht="12.75" x14ac:dyDescent="0.25">
      <c r="A5" s="97" t="s">
        <v>46</v>
      </c>
      <c r="B5" s="96">
        <v>1523.3884790868933</v>
      </c>
      <c r="C5" s="96">
        <v>1579.8965523130748</v>
      </c>
      <c r="D5" s="96">
        <v>1742.8604101577496</v>
      </c>
      <c r="E5" s="96">
        <v>1812.0785708448038</v>
      </c>
      <c r="F5" s="96">
        <v>1876.1051988875392</v>
      </c>
      <c r="G5" s="96">
        <v>1837.1135815727669</v>
      </c>
      <c r="H5" s="96">
        <v>1651.8898445648774</v>
      </c>
      <c r="I5" s="96">
        <v>1719.4673459298103</v>
      </c>
      <c r="J5" s="96">
        <v>1642.8587950730614</v>
      </c>
      <c r="K5" s="96">
        <v>1010.7231404221303</v>
      </c>
      <c r="L5" s="96">
        <v>1574.0901705468252</v>
      </c>
      <c r="M5" s="96">
        <v>1519.5893454620518</v>
      </c>
      <c r="N5" s="96">
        <v>1365.8751188830436</v>
      </c>
      <c r="O5" s="96">
        <v>1401.1732484494507</v>
      </c>
      <c r="P5" s="96">
        <v>1373.4148818674005</v>
      </c>
      <c r="Q5" s="96">
        <v>1374.7499918370784</v>
      </c>
    </row>
    <row r="6" spans="1:17" x14ac:dyDescent="0.25">
      <c r="A6" s="132" t="s">
        <v>83</v>
      </c>
      <c r="B6" s="160">
        <v>2.2141392088291174</v>
      </c>
      <c r="C6" s="160">
        <v>2.2962697633548217</v>
      </c>
      <c r="D6" s="160">
        <v>2.5331263972531057</v>
      </c>
      <c r="E6" s="160">
        <v>2.6337301799678752</v>
      </c>
      <c r="F6" s="160">
        <v>2.726788431034282</v>
      </c>
      <c r="G6" s="160">
        <v>2.6701168269769586</v>
      </c>
      <c r="H6" s="160">
        <v>2.4009070067997462</v>
      </c>
      <c r="I6" s="160">
        <v>2.4991262052910499</v>
      </c>
      <c r="J6" s="160">
        <v>2.3877810044364542</v>
      </c>
      <c r="K6" s="160">
        <v>1.4690157928862013</v>
      </c>
      <c r="L6" s="160">
        <v>2.2878305912680084</v>
      </c>
      <c r="M6" s="160">
        <v>2.2086174323198291</v>
      </c>
      <c r="N6" s="160">
        <v>1.9852044941916469</v>
      </c>
      <c r="O6" s="160">
        <v>2.0365078706738942</v>
      </c>
      <c r="P6" s="160">
        <v>1.9961630153293084</v>
      </c>
      <c r="Q6" s="160">
        <v>1.9981035048187221</v>
      </c>
    </row>
    <row r="7" spans="1:17" x14ac:dyDescent="0.25">
      <c r="A7" s="76" t="s">
        <v>82</v>
      </c>
      <c r="B7" s="159">
        <v>1.1808742447088627</v>
      </c>
      <c r="C7" s="159">
        <v>1.2246772071225713</v>
      </c>
      <c r="D7" s="159">
        <v>1.3510007452016564</v>
      </c>
      <c r="E7" s="159">
        <v>1.4046560959828667</v>
      </c>
      <c r="F7" s="159">
        <v>1.4542871632182837</v>
      </c>
      <c r="G7" s="159">
        <v>1.4240623077210444</v>
      </c>
      <c r="H7" s="159">
        <v>1.2804837369598647</v>
      </c>
      <c r="I7" s="159">
        <v>1.3328673094885599</v>
      </c>
      <c r="J7" s="159">
        <v>1.2734832023661089</v>
      </c>
      <c r="K7" s="159">
        <v>0.78347508953930733</v>
      </c>
      <c r="L7" s="159">
        <v>1.2201763153429377</v>
      </c>
      <c r="M7" s="159">
        <v>1.1779292972372422</v>
      </c>
      <c r="N7" s="159">
        <v>1.0587757302355449</v>
      </c>
      <c r="O7" s="159">
        <v>1.0861375310260768</v>
      </c>
      <c r="P7" s="159">
        <v>1.0646202748422977</v>
      </c>
      <c r="Q7" s="159">
        <v>1.065655202569985</v>
      </c>
    </row>
    <row r="8" spans="1:17" x14ac:dyDescent="0.25">
      <c r="A8" s="76" t="s">
        <v>81</v>
      </c>
      <c r="B8" s="159">
        <v>29.521856117721562</v>
      </c>
      <c r="C8" s="159">
        <v>30.616930178064283</v>
      </c>
      <c r="D8" s="159">
        <v>33.775018630041409</v>
      </c>
      <c r="E8" s="159">
        <v>35.116402399571662</v>
      </c>
      <c r="F8" s="159">
        <v>36.357179080457087</v>
      </c>
      <c r="G8" s="159">
        <v>35.601557693026109</v>
      </c>
      <c r="H8" s="159">
        <v>32.01209342399661</v>
      </c>
      <c r="I8" s="159">
        <v>33.321682737213997</v>
      </c>
      <c r="J8" s="159">
        <v>31.837080059152719</v>
      </c>
      <c r="K8" s="159">
        <v>19.586877238482682</v>
      </c>
      <c r="L8" s="159">
        <v>30.504407883573446</v>
      </c>
      <c r="M8" s="159">
        <v>29.448232430931053</v>
      </c>
      <c r="N8" s="159">
        <v>26.469393255888622</v>
      </c>
      <c r="O8" s="159">
        <v>27.153438275651919</v>
      </c>
      <c r="P8" s="159">
        <v>26.615506871057441</v>
      </c>
      <c r="Q8" s="159">
        <v>26.641380064249624</v>
      </c>
    </row>
    <row r="9" spans="1:17" x14ac:dyDescent="0.25">
      <c r="A9" s="76" t="s">
        <v>80</v>
      </c>
      <c r="B9" s="159">
        <v>0.73804640294303925</v>
      </c>
      <c r="C9" s="159">
        <v>0.76542325445160719</v>
      </c>
      <c r="D9" s="159">
        <v>0.84437546575103528</v>
      </c>
      <c r="E9" s="159">
        <v>0.87791005998929172</v>
      </c>
      <c r="F9" s="159">
        <v>0.90892947701142734</v>
      </c>
      <c r="G9" s="159">
        <v>0.89003894232565295</v>
      </c>
      <c r="H9" s="159">
        <v>0.80030233559991548</v>
      </c>
      <c r="I9" s="159">
        <v>0.83304206843035</v>
      </c>
      <c r="J9" s="159">
        <v>0.79592700147881812</v>
      </c>
      <c r="K9" s="159">
        <v>0.48967193096206713</v>
      </c>
      <c r="L9" s="159">
        <v>0.76261019708933619</v>
      </c>
      <c r="M9" s="159">
        <v>0.7362058107732764</v>
      </c>
      <c r="N9" s="159">
        <v>0.66173483139721567</v>
      </c>
      <c r="O9" s="159">
        <v>0.67883595689129816</v>
      </c>
      <c r="P9" s="159">
        <v>0.66538767177643621</v>
      </c>
      <c r="Q9" s="159">
        <v>0.66603450160624078</v>
      </c>
    </row>
    <row r="10" spans="1:17" x14ac:dyDescent="0.25">
      <c r="A10" s="129" t="s">
        <v>79</v>
      </c>
      <c r="B10" s="158">
        <v>1.4760928058860785</v>
      </c>
      <c r="C10" s="158">
        <v>1.5308465089032142</v>
      </c>
      <c r="D10" s="158">
        <v>1.6887509315020708</v>
      </c>
      <c r="E10" s="158">
        <v>1.7558201199785837</v>
      </c>
      <c r="F10" s="158">
        <v>1.8178589540228547</v>
      </c>
      <c r="G10" s="158">
        <v>1.7800778846513059</v>
      </c>
      <c r="H10" s="158">
        <v>1.600604671199831</v>
      </c>
      <c r="I10" s="158">
        <v>1.6660841368607</v>
      </c>
      <c r="J10" s="158">
        <v>1.5918540029576365</v>
      </c>
      <c r="K10" s="158">
        <v>0.97934386192413414</v>
      </c>
      <c r="L10" s="158">
        <v>1.5252203941786724</v>
      </c>
      <c r="M10" s="158">
        <v>1.472411621546553</v>
      </c>
      <c r="N10" s="158">
        <v>1.3234696627944313</v>
      </c>
      <c r="O10" s="158">
        <v>1.3576719137825966</v>
      </c>
      <c r="P10" s="158">
        <v>1.3307753435528724</v>
      </c>
      <c r="Q10" s="158">
        <v>1.3320690032124816</v>
      </c>
    </row>
    <row r="11" spans="1:17" x14ac:dyDescent="0.25">
      <c r="A11" s="92" t="s">
        <v>125</v>
      </c>
      <c r="B11" s="91">
        <v>0.29521856117721568</v>
      </c>
      <c r="C11" s="91">
        <v>0.30616930178064289</v>
      </c>
      <c r="D11" s="91">
        <v>0.33775018630041415</v>
      </c>
      <c r="E11" s="91">
        <v>0.35116402399571672</v>
      </c>
      <c r="F11" s="91">
        <v>0.36357179080457097</v>
      </c>
      <c r="G11" s="91">
        <v>0.3560155769302612</v>
      </c>
      <c r="H11" s="91">
        <v>0.32012093423996618</v>
      </c>
      <c r="I11" s="91">
        <v>0.33321682737214003</v>
      </c>
      <c r="J11" s="91">
        <v>0.31837080059152728</v>
      </c>
      <c r="K11" s="91">
        <v>0.19586877238482686</v>
      </c>
      <c r="L11" s="91">
        <v>0.30504407883573448</v>
      </c>
      <c r="M11" s="91">
        <v>0.29448232430931059</v>
      </c>
      <c r="N11" s="91">
        <v>0.26469393255888629</v>
      </c>
      <c r="O11" s="91">
        <v>0.27153438275651925</v>
      </c>
      <c r="P11" s="91">
        <v>0.26615506871057448</v>
      </c>
      <c r="Q11" s="91">
        <v>0.26641380064249631</v>
      </c>
    </row>
    <row r="12" spans="1:17" x14ac:dyDescent="0.25">
      <c r="A12" s="92" t="s">
        <v>26</v>
      </c>
      <c r="B12" s="91">
        <v>0.44282784176582357</v>
      </c>
      <c r="C12" s="91">
        <v>0.4592539526709643</v>
      </c>
      <c r="D12" s="91">
        <v>0.50662527945062108</v>
      </c>
      <c r="E12" s="91">
        <v>0.52674603599357506</v>
      </c>
      <c r="F12" s="91">
        <v>0.54535768620685643</v>
      </c>
      <c r="G12" s="91">
        <v>0.53402336539539175</v>
      </c>
      <c r="H12" s="91">
        <v>0.48018140135994924</v>
      </c>
      <c r="I12" s="91">
        <v>0.49982524105820997</v>
      </c>
      <c r="J12" s="91">
        <v>0.47755620088729084</v>
      </c>
      <c r="K12" s="91">
        <v>0.29380315857724026</v>
      </c>
      <c r="L12" s="91">
        <v>0.45756611825360166</v>
      </c>
      <c r="M12" s="91">
        <v>0.44172348646396581</v>
      </c>
      <c r="N12" s="91">
        <v>0.39704089883832938</v>
      </c>
      <c r="O12" s="91">
        <v>0.40730157413477891</v>
      </c>
      <c r="P12" s="91">
        <v>0</v>
      </c>
      <c r="Q12" s="91">
        <v>0.39962070096374447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0.73804640294303925</v>
      </c>
      <c r="C14" s="157">
        <v>0.76542325445160708</v>
      </c>
      <c r="D14" s="157">
        <v>0.8443754657510355</v>
      </c>
      <c r="E14" s="157">
        <v>0.87791005998929195</v>
      </c>
      <c r="F14" s="157">
        <v>0.90892947701142734</v>
      </c>
      <c r="G14" s="157">
        <v>0.89003894232565295</v>
      </c>
      <c r="H14" s="157">
        <v>0.80030233559991548</v>
      </c>
      <c r="I14" s="157">
        <v>0.83304206843035</v>
      </c>
      <c r="J14" s="157">
        <v>0.79592700147881823</v>
      </c>
      <c r="K14" s="157">
        <v>0.48967193096206707</v>
      </c>
      <c r="L14" s="157">
        <v>0.76261019708933631</v>
      </c>
      <c r="M14" s="157">
        <v>0.73620581077327651</v>
      </c>
      <c r="N14" s="157">
        <v>0.66173483139721567</v>
      </c>
      <c r="O14" s="157">
        <v>0.67883595689129828</v>
      </c>
      <c r="P14" s="157">
        <v>1.0646202748422979</v>
      </c>
      <c r="Q14" s="157">
        <v>0.66603450160624089</v>
      </c>
    </row>
    <row r="15" spans="1:17" x14ac:dyDescent="0.25">
      <c r="A15" s="156" t="s">
        <v>117</v>
      </c>
      <c r="B15" s="155">
        <v>229.24260216753137</v>
      </c>
      <c r="C15" s="155">
        <v>237.74605215922878</v>
      </c>
      <c r="D15" s="155">
        <v>262.26918551912229</v>
      </c>
      <c r="E15" s="155">
        <v>272.68527536815515</v>
      </c>
      <c r="F15" s="155">
        <v>282.32013280735993</v>
      </c>
      <c r="G15" s="155">
        <v>276.45259479019126</v>
      </c>
      <c r="H15" s="155">
        <v>248.57974946032874</v>
      </c>
      <c r="I15" s="155">
        <v>258.74894955180031</v>
      </c>
      <c r="J15" s="155">
        <v>247.22073873244886</v>
      </c>
      <c r="K15" s="155">
        <v>160.09567747301585</v>
      </c>
      <c r="L15" s="155">
        <v>236.87229600080519</v>
      </c>
      <c r="M15" s="155">
        <v>228.67090079910386</v>
      </c>
      <c r="N15" s="155">
        <v>205.53967079776996</v>
      </c>
      <c r="O15" s="155">
        <v>210.85140525325176</v>
      </c>
      <c r="P15" s="155">
        <v>206.67426969357879</v>
      </c>
      <c r="Q15" s="155">
        <v>206.87517976204182</v>
      </c>
    </row>
    <row r="16" spans="1:17" x14ac:dyDescent="0.25">
      <c r="A16" s="84" t="s">
        <v>33</v>
      </c>
      <c r="B16" s="153">
        <v>12.726574675875781</v>
      </c>
      <c r="C16" s="153">
        <v>37.63187523967116</v>
      </c>
      <c r="D16" s="153">
        <v>96.404265184625416</v>
      </c>
      <c r="E16" s="153">
        <v>107.73818996044258</v>
      </c>
      <c r="F16" s="153">
        <v>117.76800293608079</v>
      </c>
      <c r="G16" s="153">
        <v>66.215980065062837</v>
      </c>
      <c r="H16" s="153">
        <v>11.044563675910979</v>
      </c>
      <c r="I16" s="153">
        <v>44.945075787952021</v>
      </c>
      <c r="J16" s="153">
        <v>35.649033404815327</v>
      </c>
      <c r="K16" s="153">
        <v>0</v>
      </c>
      <c r="L16" s="153">
        <v>75.428453780825748</v>
      </c>
      <c r="M16" s="153">
        <v>41.421901221369126</v>
      </c>
      <c r="N16" s="153">
        <v>17.191297686111739</v>
      </c>
      <c r="O16" s="153">
        <v>33.688627070748083</v>
      </c>
      <c r="P16" s="153">
        <v>45.555926214214992</v>
      </c>
      <c r="Q16" s="153">
        <v>47.422063872885758</v>
      </c>
    </row>
    <row r="17" spans="1:17" x14ac:dyDescent="0.25">
      <c r="A17" s="84" t="s">
        <v>29</v>
      </c>
      <c r="B17" s="153">
        <v>29.911204589851081</v>
      </c>
      <c r="C17" s="153">
        <v>32.023580532120349</v>
      </c>
      <c r="D17" s="153">
        <v>26.37512325729908</v>
      </c>
      <c r="E17" s="153">
        <v>27.232916342395669</v>
      </c>
      <c r="F17" s="153">
        <v>21.751576953829215</v>
      </c>
      <c r="G17" s="153">
        <v>23.320454943842606</v>
      </c>
      <c r="H17" s="153">
        <v>37.132298823507753</v>
      </c>
      <c r="I17" s="153">
        <v>29.351849329397169</v>
      </c>
      <c r="J17" s="153">
        <v>18.27243439437197</v>
      </c>
      <c r="K17" s="153">
        <v>0</v>
      </c>
      <c r="L17" s="153">
        <v>9.8870166285453962</v>
      </c>
      <c r="M17" s="153">
        <v>6.8552413700529797</v>
      </c>
      <c r="N17" s="153">
        <v>14.502999827290068</v>
      </c>
      <c r="O17" s="153">
        <v>7.4583032146058201</v>
      </c>
      <c r="P17" s="153">
        <v>19.972766166945036</v>
      </c>
      <c r="Q17" s="153">
        <v>0</v>
      </c>
    </row>
    <row r="18" spans="1:17" x14ac:dyDescent="0.25">
      <c r="A18" s="84" t="s">
        <v>26</v>
      </c>
      <c r="B18" s="153">
        <v>14.585325369398362</v>
      </c>
      <c r="C18" s="153">
        <v>11.831064256537246</v>
      </c>
      <c r="D18" s="153">
        <v>9.784137795801044</v>
      </c>
      <c r="E18" s="153">
        <v>7.4074137520448744</v>
      </c>
      <c r="F18" s="153">
        <v>10.444128133256612</v>
      </c>
      <c r="G18" s="153">
        <v>15.741466908297411</v>
      </c>
      <c r="H18" s="153">
        <v>20.584677184143331</v>
      </c>
      <c r="I18" s="153">
        <v>20.060162507968784</v>
      </c>
      <c r="J18" s="153">
        <v>22.727731122120929</v>
      </c>
      <c r="K18" s="153">
        <v>14.047706666082917</v>
      </c>
      <c r="L18" s="153">
        <v>16.816611087886187</v>
      </c>
      <c r="M18" s="153">
        <v>17.906140056268313</v>
      </c>
      <c r="N18" s="153">
        <v>22.789939885516276</v>
      </c>
      <c r="O18" s="153">
        <v>26.083566370300161</v>
      </c>
      <c r="P18" s="153">
        <v>0</v>
      </c>
      <c r="Q18" s="153">
        <v>63.407164615469796</v>
      </c>
    </row>
    <row r="19" spans="1:17" x14ac:dyDescent="0.25">
      <c r="A19" s="84" t="s">
        <v>25</v>
      </c>
      <c r="B19" s="153">
        <v>0</v>
      </c>
      <c r="C19" s="153">
        <v>0</v>
      </c>
      <c r="D19" s="153">
        <v>0</v>
      </c>
      <c r="E19" s="153">
        <v>0</v>
      </c>
      <c r="F19" s="153">
        <v>0</v>
      </c>
      <c r="G19" s="153">
        <v>0</v>
      </c>
      <c r="H19" s="153">
        <v>0</v>
      </c>
      <c r="I19" s="153">
        <v>0</v>
      </c>
      <c r="J19" s="153">
        <v>0</v>
      </c>
      <c r="K19" s="153">
        <v>0</v>
      </c>
      <c r="L19" s="153">
        <v>0</v>
      </c>
      <c r="M19" s="153">
        <v>0</v>
      </c>
      <c r="N19" s="153">
        <v>0</v>
      </c>
      <c r="O19" s="153">
        <v>0</v>
      </c>
      <c r="P19" s="153">
        <v>0</v>
      </c>
      <c r="Q19" s="153">
        <v>0</v>
      </c>
    </row>
    <row r="20" spans="1:17" x14ac:dyDescent="0.25">
      <c r="A20" s="84" t="s">
        <v>21</v>
      </c>
      <c r="B20" s="153">
        <v>172.01949753240615</v>
      </c>
      <c r="C20" s="153">
        <v>156.25953213090003</v>
      </c>
      <c r="D20" s="153">
        <v>129.70565928139675</v>
      </c>
      <c r="E20" s="153">
        <v>130.30675531327202</v>
      </c>
      <c r="F20" s="153">
        <v>132.35642478419331</v>
      </c>
      <c r="G20" s="153">
        <v>171.1746928729884</v>
      </c>
      <c r="H20" s="153">
        <v>179.81820977676668</v>
      </c>
      <c r="I20" s="153">
        <v>164.39186192648233</v>
      </c>
      <c r="J20" s="153">
        <v>170.57153981114064</v>
      </c>
      <c r="K20" s="153">
        <v>146.04797080693294</v>
      </c>
      <c r="L20" s="153">
        <v>134.74021450354786</v>
      </c>
      <c r="M20" s="153">
        <v>162.48761815141344</v>
      </c>
      <c r="N20" s="153">
        <v>151.05543339885187</v>
      </c>
      <c r="O20" s="153">
        <v>143.62090859759769</v>
      </c>
      <c r="P20" s="153">
        <v>141.14557731241877</v>
      </c>
      <c r="Q20" s="153">
        <v>96.045951273686271</v>
      </c>
    </row>
    <row r="21" spans="1:17" x14ac:dyDescent="0.25">
      <c r="A21" s="156" t="s">
        <v>116</v>
      </c>
      <c r="B21" s="155">
        <v>926.44576955971661</v>
      </c>
      <c r="C21" s="155">
        <v>960.81104545949609</v>
      </c>
      <c r="D21" s="155">
        <v>1059.9172017446112</v>
      </c>
      <c r="E21" s="155">
        <v>1102.0120928545027</v>
      </c>
      <c r="F21" s="155">
        <v>1140.9497633854762</v>
      </c>
      <c r="G21" s="155">
        <v>1117.2370864120917</v>
      </c>
      <c r="H21" s="155">
        <v>1004.5936274856756</v>
      </c>
      <c r="I21" s="155">
        <v>1045.6907547886756</v>
      </c>
      <c r="J21" s="155">
        <v>999.10141213073689</v>
      </c>
      <c r="K21" s="155">
        <v>606.66933122761486</v>
      </c>
      <c r="L21" s="155">
        <v>957.27990557125531</v>
      </c>
      <c r="M21" s="155">
        <v>924.13533376277792</v>
      </c>
      <c r="N21" s="155">
        <v>830.65432291738648</v>
      </c>
      <c r="O21" s="155">
        <v>852.12081243014029</v>
      </c>
      <c r="P21" s="155">
        <v>835.23961525498339</v>
      </c>
      <c r="Q21" s="155">
        <v>836.05155981166422</v>
      </c>
    </row>
    <row r="22" spans="1:17" x14ac:dyDescent="0.25">
      <c r="A22" s="84" t="s">
        <v>33</v>
      </c>
      <c r="B22" s="153">
        <v>168.06737781134927</v>
      </c>
      <c r="C22" s="153">
        <v>247.43252545949611</v>
      </c>
      <c r="D22" s="153">
        <v>202.37920174461121</v>
      </c>
      <c r="E22" s="153">
        <v>180.68474285450276</v>
      </c>
      <c r="F22" s="153">
        <v>217.37024338547616</v>
      </c>
      <c r="G22" s="153">
        <v>244.03918931877556</v>
      </c>
      <c r="H22" s="153">
        <v>294.08635748567548</v>
      </c>
      <c r="I22" s="153">
        <v>283.7584247886756</v>
      </c>
      <c r="J22" s="153">
        <v>280.59997213073694</v>
      </c>
      <c r="K22" s="153">
        <v>134.71376894298135</v>
      </c>
      <c r="L22" s="153">
        <v>179.09738476632356</v>
      </c>
      <c r="M22" s="153">
        <v>229.89550102402865</v>
      </c>
      <c r="N22" s="153">
        <v>200.03688769672402</v>
      </c>
      <c r="O22" s="153">
        <v>240.55400842561247</v>
      </c>
      <c r="P22" s="153">
        <v>195.98703391950284</v>
      </c>
      <c r="Q22" s="153">
        <v>145.25143186182379</v>
      </c>
    </row>
    <row r="23" spans="1:17" x14ac:dyDescent="0.25">
      <c r="A23" s="84" t="s">
        <v>47</v>
      </c>
      <c r="B23" s="153">
        <v>568.06580758376424</v>
      </c>
      <c r="C23" s="153">
        <v>506.09757999999999</v>
      </c>
      <c r="D23" s="153">
        <v>659.72126000000003</v>
      </c>
      <c r="E23" s="153">
        <v>719.79652999999996</v>
      </c>
      <c r="F23" s="153">
        <v>716.90133000000003</v>
      </c>
      <c r="G23" s="153">
        <v>661.24604842607573</v>
      </c>
      <c r="H23" s="153">
        <v>515.20452</v>
      </c>
      <c r="I23" s="153">
        <v>568.63253999999995</v>
      </c>
      <c r="J23" s="153">
        <v>531.38725999999997</v>
      </c>
      <c r="K23" s="153">
        <v>323.13857999999999</v>
      </c>
      <c r="L23" s="153">
        <v>627.85205300877794</v>
      </c>
      <c r="M23" s="153">
        <v>555.75826443807011</v>
      </c>
      <c r="N23" s="153">
        <v>464.0741812215075</v>
      </c>
      <c r="O23" s="153">
        <v>444.65892068609253</v>
      </c>
      <c r="P23" s="153">
        <v>474.69480718893578</v>
      </c>
      <c r="Q23" s="153">
        <v>518.33011118948161</v>
      </c>
    </row>
    <row r="24" spans="1:17" x14ac:dyDescent="0.25">
      <c r="A24" s="84" t="s">
        <v>29</v>
      </c>
      <c r="B24" s="153">
        <v>0</v>
      </c>
      <c r="C24" s="153">
        <v>0</v>
      </c>
      <c r="D24" s="153">
        <v>0</v>
      </c>
      <c r="E24" s="153">
        <v>0</v>
      </c>
      <c r="F24" s="153">
        <v>0</v>
      </c>
      <c r="G24" s="153">
        <v>0</v>
      </c>
      <c r="H24" s="153">
        <v>0</v>
      </c>
      <c r="I24" s="153">
        <v>0</v>
      </c>
      <c r="J24" s="153">
        <v>0</v>
      </c>
      <c r="K24" s="153">
        <v>26.708102426733056</v>
      </c>
      <c r="L24" s="153">
        <v>0</v>
      </c>
      <c r="M24" s="153">
        <v>0</v>
      </c>
      <c r="N24" s="153">
        <v>0</v>
      </c>
      <c r="O24" s="153">
        <v>0</v>
      </c>
      <c r="P24" s="153">
        <v>0</v>
      </c>
      <c r="Q24" s="153">
        <v>0</v>
      </c>
    </row>
    <row r="25" spans="1:17" x14ac:dyDescent="0.25">
      <c r="A25" s="84" t="s">
        <v>26</v>
      </c>
      <c r="B25" s="153">
        <v>0</v>
      </c>
      <c r="C25" s="153">
        <v>0</v>
      </c>
      <c r="D25" s="153">
        <v>0</v>
      </c>
      <c r="E25" s="153">
        <v>0</v>
      </c>
      <c r="F25" s="153">
        <v>0</v>
      </c>
      <c r="G25" s="153">
        <v>0</v>
      </c>
      <c r="H25" s="153">
        <v>0</v>
      </c>
      <c r="I25" s="153">
        <v>0</v>
      </c>
      <c r="J25" s="153">
        <v>0</v>
      </c>
      <c r="K25" s="153">
        <v>10.084509857900464</v>
      </c>
      <c r="L25" s="153">
        <v>0</v>
      </c>
      <c r="M25" s="153">
        <v>0</v>
      </c>
      <c r="N25" s="153">
        <v>0</v>
      </c>
      <c r="O25" s="153">
        <v>0</v>
      </c>
      <c r="P25" s="153">
        <v>0</v>
      </c>
      <c r="Q25" s="153">
        <v>0</v>
      </c>
    </row>
    <row r="26" spans="1:17" x14ac:dyDescent="0.25">
      <c r="A26" s="84" t="s">
        <v>25</v>
      </c>
      <c r="B26" s="153">
        <v>190.31258416460309</v>
      </c>
      <c r="C26" s="153">
        <v>207.28093999999999</v>
      </c>
      <c r="D26" s="153">
        <v>197.81674000000001</v>
      </c>
      <c r="E26" s="153">
        <v>201.53082000000001</v>
      </c>
      <c r="F26" s="153">
        <v>206.67819000000003</v>
      </c>
      <c r="G26" s="153">
        <v>211.9518486672404</v>
      </c>
      <c r="H26" s="153">
        <v>195.30275</v>
      </c>
      <c r="I26" s="153">
        <v>193.29979</v>
      </c>
      <c r="J26" s="153">
        <v>187.11417999999998</v>
      </c>
      <c r="K26" s="153">
        <v>112.02437</v>
      </c>
      <c r="L26" s="153">
        <v>150.33046779615381</v>
      </c>
      <c r="M26" s="153">
        <v>138.48156830067904</v>
      </c>
      <c r="N26" s="153">
        <v>166.54325399915496</v>
      </c>
      <c r="O26" s="153">
        <v>166.9078833184353</v>
      </c>
      <c r="P26" s="153">
        <v>164.55777414654477</v>
      </c>
      <c r="Q26" s="153">
        <v>172.47001676035882</v>
      </c>
    </row>
    <row r="27" spans="1:17" x14ac:dyDescent="0.25">
      <c r="A27" s="156" t="s">
        <v>113</v>
      </c>
      <c r="B27" s="155">
        <v>229.24260216753135</v>
      </c>
      <c r="C27" s="155">
        <v>237.74605215922873</v>
      </c>
      <c r="D27" s="155">
        <v>262.26918551912195</v>
      </c>
      <c r="E27" s="155">
        <v>272.68527536815481</v>
      </c>
      <c r="F27" s="155">
        <v>282.32013280735976</v>
      </c>
      <c r="G27" s="155">
        <v>276.45259479019091</v>
      </c>
      <c r="H27" s="155">
        <v>248.57974946032883</v>
      </c>
      <c r="I27" s="155">
        <v>258.74894955180037</v>
      </c>
      <c r="J27" s="155">
        <v>247.22073873244895</v>
      </c>
      <c r="K27" s="155">
        <v>152.09567747301591</v>
      </c>
      <c r="L27" s="155">
        <v>236.87229600080551</v>
      </c>
      <c r="M27" s="155">
        <v>228.67090079910375</v>
      </c>
      <c r="N27" s="155">
        <v>205.5396707977697</v>
      </c>
      <c r="O27" s="155">
        <v>210.85140525325153</v>
      </c>
      <c r="P27" s="155">
        <v>206.67426969357891</v>
      </c>
      <c r="Q27" s="155">
        <v>206.87517976204163</v>
      </c>
    </row>
    <row r="28" spans="1:17" x14ac:dyDescent="0.25">
      <c r="A28" s="152" t="s">
        <v>123</v>
      </c>
      <c r="B28" s="151">
        <v>178.02077448150527</v>
      </c>
      <c r="C28" s="151">
        <v>185.71134770856827</v>
      </c>
      <c r="D28" s="151">
        <v>205.46306104641155</v>
      </c>
      <c r="E28" s="151">
        <v>213.89384564077722</v>
      </c>
      <c r="F28" s="151">
        <v>221.69108813008438</v>
      </c>
      <c r="G28" s="151">
        <v>217.3656768067882</v>
      </c>
      <c r="H28" s="151">
        <v>199.11078601337545</v>
      </c>
      <c r="I28" s="151">
        <v>205.56626332322048</v>
      </c>
      <c r="J28" s="151">
        <v>193.55196218852925</v>
      </c>
      <c r="K28" s="151">
        <v>120.81251254278499</v>
      </c>
      <c r="L28" s="151">
        <v>180.61075846108236</v>
      </c>
      <c r="M28" s="151">
        <v>176.41727634369863</v>
      </c>
      <c r="N28" s="151">
        <v>157.52829541128571</v>
      </c>
      <c r="O28" s="151">
        <v>160.48849274063286</v>
      </c>
      <c r="P28" s="151">
        <v>158.53410865160336</v>
      </c>
      <c r="Q28" s="151">
        <v>119.43475246469067</v>
      </c>
    </row>
    <row r="29" spans="1:17" x14ac:dyDescent="0.25">
      <c r="A29" s="154" t="s">
        <v>30</v>
      </c>
      <c r="B29" s="153">
        <v>93.310103466923053</v>
      </c>
      <c r="C29" s="153">
        <v>103.34267403501211</v>
      </c>
      <c r="D29" s="153">
        <v>117.09433971319339</v>
      </c>
      <c r="E29" s="153">
        <v>119.66434261290512</v>
      </c>
      <c r="F29" s="153">
        <v>126.00481876789068</v>
      </c>
      <c r="G29" s="153">
        <v>123.21694295475837</v>
      </c>
      <c r="H29" s="153">
        <v>117.85808025306554</v>
      </c>
      <c r="I29" s="153">
        <v>120.31707957420208</v>
      </c>
      <c r="J29" s="153">
        <v>108.83150792867289</v>
      </c>
      <c r="K29" s="153">
        <v>71.810714041647728</v>
      </c>
      <c r="L29" s="153">
        <v>95.245846459390322</v>
      </c>
      <c r="M29" s="153">
        <v>96.118883516755105</v>
      </c>
      <c r="N29" s="153">
        <v>84.842691811390281</v>
      </c>
      <c r="O29" s="153">
        <v>85.668418727026022</v>
      </c>
      <c r="P29" s="153">
        <v>87.437295193191389</v>
      </c>
      <c r="Q29" s="153">
        <v>86.734713036792144</v>
      </c>
    </row>
    <row r="30" spans="1:17" x14ac:dyDescent="0.25">
      <c r="A30" s="154" t="s">
        <v>125</v>
      </c>
      <c r="B30" s="153">
        <v>13.975766114831947</v>
      </c>
      <c r="C30" s="153">
        <v>10.511224670263156</v>
      </c>
      <c r="D30" s="153">
        <v>9.9221684899514866</v>
      </c>
      <c r="E30" s="153">
        <v>13.041338166255468</v>
      </c>
      <c r="F30" s="153">
        <v>11.960445760242054</v>
      </c>
      <c r="G30" s="153">
        <v>12.552513779711772</v>
      </c>
      <c r="H30" s="153">
        <v>12.938422904993338</v>
      </c>
      <c r="I30" s="153">
        <v>11.806426576217639</v>
      </c>
      <c r="J30" s="153">
        <v>10.60642950872915</v>
      </c>
      <c r="K30" s="153">
        <v>5.8012374070088608</v>
      </c>
      <c r="L30" s="153">
        <v>7.6704077801696071</v>
      </c>
      <c r="M30" s="153">
        <v>8.1386257218602935</v>
      </c>
      <c r="N30" s="153">
        <v>6.3841804471318433</v>
      </c>
      <c r="O30" s="153">
        <v>5.2712900676096615</v>
      </c>
      <c r="P30" s="153">
        <v>4.617543448064783</v>
      </c>
      <c r="Q30" s="153">
        <v>8.7833462250570484</v>
      </c>
    </row>
    <row r="31" spans="1:17" x14ac:dyDescent="0.25">
      <c r="A31" s="154" t="s">
        <v>29</v>
      </c>
      <c r="B31" s="153">
        <v>70.734904899750276</v>
      </c>
      <c r="C31" s="153">
        <v>71.857449003292984</v>
      </c>
      <c r="D31" s="153">
        <v>78.446552843266687</v>
      </c>
      <c r="E31" s="153">
        <v>81.188164861616642</v>
      </c>
      <c r="F31" s="153">
        <v>83.72582360195166</v>
      </c>
      <c r="G31" s="153">
        <v>81.596220072318076</v>
      </c>
      <c r="H31" s="153">
        <v>68.314282855316563</v>
      </c>
      <c r="I31" s="153">
        <v>73.442757172800768</v>
      </c>
      <c r="J31" s="153">
        <v>74.114024751127204</v>
      </c>
      <c r="K31" s="153">
        <v>43.200561094128403</v>
      </c>
      <c r="L31" s="153">
        <v>77.694504221522436</v>
      </c>
      <c r="M31" s="153">
        <v>72.159767105083233</v>
      </c>
      <c r="N31" s="153">
        <v>66.30142315276359</v>
      </c>
      <c r="O31" s="153">
        <v>69.548783945997172</v>
      </c>
      <c r="P31" s="153">
        <v>66.479270010347193</v>
      </c>
      <c r="Q31" s="153">
        <v>23.916693202841483</v>
      </c>
    </row>
    <row r="32" spans="1:17" x14ac:dyDescent="0.25">
      <c r="A32" s="154" t="s">
        <v>26</v>
      </c>
      <c r="B32" s="153">
        <v>0</v>
      </c>
      <c r="C32" s="153">
        <v>0</v>
      </c>
      <c r="D32" s="153">
        <v>0</v>
      </c>
      <c r="E32" s="153">
        <v>0</v>
      </c>
      <c r="F32" s="153">
        <v>0</v>
      </c>
      <c r="G32" s="153">
        <v>0</v>
      </c>
      <c r="H32" s="153">
        <v>0</v>
      </c>
      <c r="I32" s="153">
        <v>0</v>
      </c>
      <c r="J32" s="153">
        <v>0</v>
      </c>
      <c r="K32" s="153">
        <v>0</v>
      </c>
      <c r="L32" s="153">
        <v>0</v>
      </c>
      <c r="M32" s="153">
        <v>0</v>
      </c>
      <c r="N32" s="153">
        <v>0</v>
      </c>
      <c r="O32" s="153">
        <v>0</v>
      </c>
      <c r="P32" s="153">
        <v>0</v>
      </c>
      <c r="Q32" s="153">
        <v>0</v>
      </c>
    </row>
    <row r="33" spans="1:17" x14ac:dyDescent="0.25">
      <c r="A33" s="152" t="s">
        <v>122</v>
      </c>
      <c r="B33" s="151">
        <v>51.221827686026074</v>
      </c>
      <c r="C33" s="151">
        <v>52.034704450660449</v>
      </c>
      <c r="D33" s="151">
        <v>56.806124472710387</v>
      </c>
      <c r="E33" s="151">
        <v>58.791429727377576</v>
      </c>
      <c r="F33" s="151">
        <v>60.629044677275346</v>
      </c>
      <c r="G33" s="151">
        <v>59.086917983402742</v>
      </c>
      <c r="H33" s="151">
        <v>49.468963446953381</v>
      </c>
      <c r="I33" s="151">
        <v>53.182686228579875</v>
      </c>
      <c r="J33" s="151">
        <v>53.668776543919698</v>
      </c>
      <c r="K33" s="151">
        <v>31.283164930230921</v>
      </c>
      <c r="L33" s="151">
        <v>56.261537539723157</v>
      </c>
      <c r="M33" s="151">
        <v>52.253624455405117</v>
      </c>
      <c r="N33" s="151">
        <v>48.011375386483984</v>
      </c>
      <c r="O33" s="151">
        <v>50.362912512618657</v>
      </c>
      <c r="P33" s="151">
        <v>48.140161041975553</v>
      </c>
      <c r="Q33" s="151">
        <v>87.440427297350965</v>
      </c>
    </row>
    <row r="34" spans="1:17" x14ac:dyDescent="0.25">
      <c r="A34" s="156" t="s">
        <v>112</v>
      </c>
      <c r="B34" s="155">
        <v>103.32649641202551</v>
      </c>
      <c r="C34" s="155">
        <v>107.15925562322501</v>
      </c>
      <c r="D34" s="155">
        <v>118.21256520514493</v>
      </c>
      <c r="E34" s="155">
        <v>122.90740839850082</v>
      </c>
      <c r="F34" s="155">
        <v>127.25012678159982</v>
      </c>
      <c r="G34" s="155">
        <v>124.60545192559141</v>
      </c>
      <c r="H34" s="155">
        <v>112.04232698398818</v>
      </c>
      <c r="I34" s="155">
        <v>116.62588958024902</v>
      </c>
      <c r="J34" s="155">
        <v>111.42978020703454</v>
      </c>
      <c r="K34" s="155">
        <v>68.554070334689385</v>
      </c>
      <c r="L34" s="155">
        <v>106.76542759250705</v>
      </c>
      <c r="M34" s="155">
        <v>103.0688135082587</v>
      </c>
      <c r="N34" s="155">
        <v>92.642876395610202</v>
      </c>
      <c r="O34" s="155">
        <v>95.037033964781756</v>
      </c>
      <c r="P34" s="155">
        <v>93.154274048701069</v>
      </c>
      <c r="Q34" s="155">
        <v>93.244830224873709</v>
      </c>
    </row>
    <row r="35" spans="1:17" x14ac:dyDescent="0.25">
      <c r="A35" s="152" t="s">
        <v>121</v>
      </c>
      <c r="B35" s="151">
        <v>32.812868763753443</v>
      </c>
      <c r="C35" s="151">
        <v>34.710099614504635</v>
      </c>
      <c r="D35" s="151">
        <v>38.757220525396441</v>
      </c>
      <c r="E35" s="151">
        <v>40.523129086495508</v>
      </c>
      <c r="F35" s="151">
        <v>42.113492487976913</v>
      </c>
      <c r="G35" s="151">
        <v>41.484553135877192</v>
      </c>
      <c r="H35" s="151">
        <v>40.147082479238883</v>
      </c>
      <c r="I35" s="151">
        <v>40.709035397832736</v>
      </c>
      <c r="J35" s="151">
        <v>36.943586003413031</v>
      </c>
      <c r="K35" s="151">
        <v>24.196803694448899</v>
      </c>
      <c r="L35" s="151">
        <v>32.103941574598942</v>
      </c>
      <c r="M35" s="151">
        <v>32.639340607514491</v>
      </c>
      <c r="N35" s="151">
        <v>28.700718267467749</v>
      </c>
      <c r="O35" s="151">
        <v>28.6743977580912</v>
      </c>
      <c r="P35" s="151">
        <v>29.096853081793139</v>
      </c>
      <c r="Q35" s="151">
        <v>30.499406756154652</v>
      </c>
    </row>
    <row r="36" spans="1:17" x14ac:dyDescent="0.25">
      <c r="A36" s="154" t="s">
        <v>30</v>
      </c>
      <c r="B36" s="153">
        <v>28.538447712904453</v>
      </c>
      <c r="C36" s="153">
        <v>31.505592263204175</v>
      </c>
      <c r="D36" s="153">
        <v>35.729616651731867</v>
      </c>
      <c r="E36" s="153">
        <v>36.540814035105484</v>
      </c>
      <c r="F36" s="153">
        <v>38.46260148726347</v>
      </c>
      <c r="G36" s="153">
        <v>37.649114463527582</v>
      </c>
      <c r="H36" s="153">
        <v>36.175723008792396</v>
      </c>
      <c r="I36" s="153">
        <v>37.071316028911568</v>
      </c>
      <c r="J36" s="153">
        <v>33.662890194761459</v>
      </c>
      <c r="K36" s="153">
        <v>22.388172419210981</v>
      </c>
      <c r="L36" s="153">
        <v>29.711216294734861</v>
      </c>
      <c r="M36" s="153">
        <v>30.091424596928583</v>
      </c>
      <c r="N36" s="153">
        <v>26.692203014828575</v>
      </c>
      <c r="O36" s="153">
        <v>27.012295799547971</v>
      </c>
      <c r="P36" s="153">
        <v>27.637331938849943</v>
      </c>
      <c r="Q36" s="153">
        <v>27.694839208736454</v>
      </c>
    </row>
    <row r="37" spans="1:17" x14ac:dyDescent="0.25">
      <c r="A37" s="154" t="s">
        <v>125</v>
      </c>
      <c r="B37" s="153">
        <v>4.274421050848991</v>
      </c>
      <c r="C37" s="153">
        <v>3.2045073513004629</v>
      </c>
      <c r="D37" s="153">
        <v>3.0276038736645741</v>
      </c>
      <c r="E37" s="153">
        <v>3.9823150513900236</v>
      </c>
      <c r="F37" s="153">
        <v>3.6508910007134401</v>
      </c>
      <c r="G37" s="153">
        <v>3.8354386723496074</v>
      </c>
      <c r="H37" s="153">
        <v>3.971359470446489</v>
      </c>
      <c r="I37" s="153">
        <v>3.6377193689211693</v>
      </c>
      <c r="J37" s="153">
        <v>3.280695808651569</v>
      </c>
      <c r="K37" s="153">
        <v>1.8086312752379188</v>
      </c>
      <c r="L37" s="153">
        <v>2.3927252798640839</v>
      </c>
      <c r="M37" s="153">
        <v>2.5479160105859102</v>
      </c>
      <c r="N37" s="153">
        <v>2.0085152526391754</v>
      </c>
      <c r="O37" s="153">
        <v>1.6621019585432293</v>
      </c>
      <c r="P37" s="153">
        <v>1.459521142943194</v>
      </c>
      <c r="Q37" s="153">
        <v>2.8045675474181975</v>
      </c>
    </row>
    <row r="38" spans="1:17" x14ac:dyDescent="0.25">
      <c r="A38" s="154" t="s">
        <v>26</v>
      </c>
      <c r="B38" s="153">
        <v>0</v>
      </c>
      <c r="C38" s="153">
        <v>0</v>
      </c>
      <c r="D38" s="153">
        <v>0</v>
      </c>
      <c r="E38" s="153">
        <v>0</v>
      </c>
      <c r="F38" s="153">
        <v>0</v>
      </c>
      <c r="G38" s="153">
        <v>0</v>
      </c>
      <c r="H38" s="153">
        <v>0</v>
      </c>
      <c r="I38" s="153">
        <v>0</v>
      </c>
      <c r="J38" s="153">
        <v>0</v>
      </c>
      <c r="K38" s="153">
        <v>0</v>
      </c>
      <c r="L38" s="153">
        <v>0</v>
      </c>
      <c r="M38" s="153">
        <v>0</v>
      </c>
      <c r="N38" s="153">
        <v>0</v>
      </c>
      <c r="O38" s="153">
        <v>0</v>
      </c>
      <c r="P38" s="153">
        <v>0</v>
      </c>
      <c r="Q38" s="153">
        <v>0</v>
      </c>
    </row>
    <row r="39" spans="1:17" x14ac:dyDescent="0.25">
      <c r="A39" s="152" t="s">
        <v>120</v>
      </c>
      <c r="B39" s="151">
        <v>33.213745783178901</v>
      </c>
      <c r="C39" s="151">
        <v>34.678741145948784</v>
      </c>
      <c r="D39" s="151">
        <v>38.184978208944976</v>
      </c>
      <c r="E39" s="151">
        <v>39.639981195297352</v>
      </c>
      <c r="F39" s="151">
        <v>41.072733994714802</v>
      </c>
      <c r="G39" s="151">
        <v>40.134963245989205</v>
      </c>
      <c r="H39" s="151">
        <v>35.742491259844279</v>
      </c>
      <c r="I39" s="151">
        <v>36.901846120001984</v>
      </c>
      <c r="J39" s="151">
        <v>34.961441761586315</v>
      </c>
      <c r="K39" s="151">
        <v>21.135738726014427</v>
      </c>
      <c r="L39" s="151">
        <v>32.874919162713624</v>
      </c>
      <c r="M39" s="151">
        <v>31.480038054905773</v>
      </c>
      <c r="N39" s="151">
        <v>27.978419111163763</v>
      </c>
      <c r="O39" s="151">
        <v>28.553017881800233</v>
      </c>
      <c r="P39" s="151">
        <v>27.828312373875427</v>
      </c>
      <c r="Q39" s="151">
        <v>27.188523134103253</v>
      </c>
    </row>
    <row r="40" spans="1:17" x14ac:dyDescent="0.25">
      <c r="A40" s="150" t="s">
        <v>33</v>
      </c>
      <c r="B40" s="87">
        <v>15.94561016772797</v>
      </c>
      <c r="C40" s="87">
        <v>20.397465874145464</v>
      </c>
      <c r="D40" s="87">
        <v>21.905023690783207</v>
      </c>
      <c r="E40" s="87">
        <v>22.244085510906523</v>
      </c>
      <c r="F40" s="87">
        <v>24.082836485036051</v>
      </c>
      <c r="G40" s="87">
        <v>22.853018802596576</v>
      </c>
      <c r="H40" s="87">
        <v>20.212848539944861</v>
      </c>
      <c r="I40" s="87">
        <v>21.416851894248008</v>
      </c>
      <c r="J40" s="87">
        <v>20.685476720141995</v>
      </c>
      <c r="K40" s="87">
        <v>10.075367165128583</v>
      </c>
      <c r="L40" s="87">
        <v>19.031596019559267</v>
      </c>
      <c r="M40" s="87">
        <v>18.514532497584067</v>
      </c>
      <c r="N40" s="87">
        <v>15.618247539355689</v>
      </c>
      <c r="O40" s="87">
        <v>17.448264966683254</v>
      </c>
      <c r="P40" s="87">
        <v>17.430806192414906</v>
      </c>
      <c r="Q40" s="87">
        <v>12.521759754795154</v>
      </c>
    </row>
    <row r="41" spans="1:17" x14ac:dyDescent="0.25">
      <c r="A41" s="150" t="s">
        <v>31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30</v>
      </c>
      <c r="B42" s="87">
        <v>13.349050508422035</v>
      </c>
      <c r="C42" s="87">
        <v>11.641426449334547</v>
      </c>
      <c r="D42" s="87">
        <v>13.464505144030296</v>
      </c>
      <c r="E42" s="87">
        <v>14.274626162527209</v>
      </c>
      <c r="F42" s="87">
        <v>13.958775580638855</v>
      </c>
      <c r="G42" s="87">
        <v>13.988730383540886</v>
      </c>
      <c r="H42" s="87">
        <v>12.322154188614164</v>
      </c>
      <c r="I42" s="87">
        <v>12.338604720624868</v>
      </c>
      <c r="J42" s="87">
        <v>11.184401718887878</v>
      </c>
      <c r="K42" s="87">
        <v>8.4392978141811135</v>
      </c>
      <c r="L42" s="87">
        <v>11.015816672505581</v>
      </c>
      <c r="M42" s="87">
        <v>10.384329711873606</v>
      </c>
      <c r="N42" s="87">
        <v>9.5949913824164188</v>
      </c>
      <c r="O42" s="87">
        <v>8.5095765794658771</v>
      </c>
      <c r="P42" s="87">
        <v>9.8533706597696717</v>
      </c>
      <c r="Q42" s="87">
        <v>8.9358194709178456</v>
      </c>
    </row>
    <row r="43" spans="1:17" x14ac:dyDescent="0.25">
      <c r="A43" s="150" t="s">
        <v>125</v>
      </c>
      <c r="B43" s="87">
        <v>2.03347960886471</v>
      </c>
      <c r="C43" s="87">
        <v>1.2117626317969048</v>
      </c>
      <c r="D43" s="87">
        <v>1.172077995737292</v>
      </c>
      <c r="E43" s="87">
        <v>1.5891659037157606</v>
      </c>
      <c r="F43" s="87">
        <v>1.3571436447784888</v>
      </c>
      <c r="G43" s="87">
        <v>1.4573493200182821</v>
      </c>
      <c r="H43" s="87">
        <v>1.3795510920128005</v>
      </c>
      <c r="I43" s="87">
        <v>1.2381031921530636</v>
      </c>
      <c r="J43" s="87">
        <v>1.1161449307912392</v>
      </c>
      <c r="K43" s="87">
        <v>0.70012043470499186</v>
      </c>
      <c r="L43" s="87">
        <v>0.91515614362038167</v>
      </c>
      <c r="M43" s="87">
        <v>0.90464119628108897</v>
      </c>
      <c r="N43" s="87">
        <v>0.74580285104217792</v>
      </c>
      <c r="O43" s="87">
        <v>0.5450055301722031</v>
      </c>
      <c r="P43" s="87">
        <v>0.54413552169084889</v>
      </c>
      <c r="Q43" s="87">
        <v>0.92667139437746726</v>
      </c>
    </row>
    <row r="44" spans="1:17" x14ac:dyDescent="0.25">
      <c r="A44" s="150" t="s">
        <v>29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28</v>
      </c>
      <c r="B45" s="87">
        <v>0</v>
      </c>
      <c r="C45" s="87">
        <v>0</v>
      </c>
      <c r="D45" s="87">
        <v>0</v>
      </c>
      <c r="E45" s="87">
        <v>0</v>
      </c>
      <c r="F45" s="87">
        <v>0</v>
      </c>
      <c r="G45" s="87">
        <v>0</v>
      </c>
      <c r="H45" s="87">
        <v>0</v>
      </c>
      <c r="I45" s="87">
        <v>0</v>
      </c>
      <c r="J45" s="87">
        <v>0</v>
      </c>
      <c r="K45" s="87">
        <v>0</v>
      </c>
      <c r="L45" s="87">
        <v>0</v>
      </c>
      <c r="M45" s="87">
        <v>0</v>
      </c>
      <c r="N45" s="87">
        <v>0</v>
      </c>
      <c r="O45" s="87">
        <v>0</v>
      </c>
      <c r="P45" s="87">
        <v>0</v>
      </c>
      <c r="Q45" s="87">
        <v>0</v>
      </c>
    </row>
    <row r="46" spans="1:17" x14ac:dyDescent="0.25">
      <c r="A46" s="150" t="s">
        <v>26</v>
      </c>
      <c r="B46" s="87">
        <v>1.8856054981641834</v>
      </c>
      <c r="C46" s="87">
        <v>1.4280861906718714</v>
      </c>
      <c r="D46" s="87">
        <v>1.6433713783941866</v>
      </c>
      <c r="E46" s="87">
        <v>1.5321036181478647</v>
      </c>
      <c r="F46" s="87">
        <v>1.6739782842614075</v>
      </c>
      <c r="G46" s="87">
        <v>1.8358647398334627</v>
      </c>
      <c r="H46" s="87">
        <v>1.827937439272453</v>
      </c>
      <c r="I46" s="87">
        <v>1.9082863129760472</v>
      </c>
      <c r="J46" s="87">
        <v>1.9754183917652017</v>
      </c>
      <c r="K46" s="87">
        <v>1.9209533119997373</v>
      </c>
      <c r="L46" s="87">
        <v>1.912350327028399</v>
      </c>
      <c r="M46" s="87">
        <v>1.6765346491670081</v>
      </c>
      <c r="N46" s="87">
        <v>2.0193773383494764</v>
      </c>
      <c r="O46" s="87">
        <v>2.0501708054788947</v>
      </c>
      <c r="P46" s="87">
        <v>0</v>
      </c>
      <c r="Q46" s="87">
        <v>4.8042725140127862</v>
      </c>
    </row>
    <row r="47" spans="1:17" x14ac:dyDescent="0.25">
      <c r="A47" s="150" t="s">
        <v>25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86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22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49" t="s">
        <v>119</v>
      </c>
      <c r="B50" s="148">
        <v>37.299881865093163</v>
      </c>
      <c r="C50" s="148">
        <v>37.770414862771588</v>
      </c>
      <c r="D50" s="148">
        <v>41.270366470803509</v>
      </c>
      <c r="E50" s="148">
        <v>42.744298116707967</v>
      </c>
      <c r="F50" s="148">
        <v>44.063900298908088</v>
      </c>
      <c r="G50" s="148">
        <v>42.985935543725027</v>
      </c>
      <c r="H50" s="148">
        <v>36.152753244905007</v>
      </c>
      <c r="I50" s="148">
        <v>39.01500806241431</v>
      </c>
      <c r="J50" s="148">
        <v>39.524752442035194</v>
      </c>
      <c r="K50" s="148">
        <v>23.221527914226066</v>
      </c>
      <c r="L50" s="148">
        <v>41.786566855194486</v>
      </c>
      <c r="M50" s="148">
        <v>38.949434845838439</v>
      </c>
      <c r="N50" s="148">
        <v>35.963739016978693</v>
      </c>
      <c r="O50" s="148">
        <v>37.809618324890316</v>
      </c>
      <c r="P50" s="148">
        <v>36.229108593032507</v>
      </c>
      <c r="Q50" s="148">
        <v>35.556900334615811</v>
      </c>
    </row>
    <row r="51" spans="1:17" hidden="1" x14ac:dyDescent="0.25">
      <c r="A51" s="152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</row>
    <row r="52" spans="1:17" x14ac:dyDescent="0.25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ht="12.75" x14ac:dyDescent="0.25">
      <c r="A53" s="97" t="s">
        <v>45</v>
      </c>
      <c r="B53" s="96">
        <v>232.05261712158836</v>
      </c>
      <c r="C53" s="96">
        <v>205.24123768692237</v>
      </c>
      <c r="D53" s="96">
        <v>221.1933198422569</v>
      </c>
      <c r="E53" s="96">
        <v>210.78445915519501</v>
      </c>
      <c r="F53" s="96">
        <v>213.7296811124578</v>
      </c>
      <c r="G53" s="96">
        <v>208.67414905675844</v>
      </c>
      <c r="H53" s="96">
        <v>215.73668543512252</v>
      </c>
      <c r="I53" s="96">
        <v>219.78730407018912</v>
      </c>
      <c r="J53" s="96">
        <v>206.65903492693971</v>
      </c>
      <c r="K53" s="96">
        <v>125.78338957786913</v>
      </c>
      <c r="L53" s="96">
        <v>177.20287709665519</v>
      </c>
      <c r="M53" s="96">
        <v>196.6041524137639</v>
      </c>
      <c r="N53" s="96">
        <v>168.79369458962344</v>
      </c>
      <c r="O53" s="96">
        <v>164.74525648999105</v>
      </c>
      <c r="P53" s="96">
        <v>161.10173302160399</v>
      </c>
      <c r="Q53" s="96">
        <v>174.23957259383465</v>
      </c>
    </row>
    <row r="54" spans="1:17" x14ac:dyDescent="0.25">
      <c r="A54" s="132" t="s">
        <v>83</v>
      </c>
      <c r="B54" s="160">
        <v>0.68478567613595231</v>
      </c>
      <c r="C54" s="160">
        <v>0.60566547994059894</v>
      </c>
      <c r="D54" s="160">
        <v>0.65273996459850414</v>
      </c>
      <c r="E54" s="160">
        <v>0.6220234883449316</v>
      </c>
      <c r="F54" s="160">
        <v>0.63071481807174923</v>
      </c>
      <c r="G54" s="160">
        <v>0.61579597776763384</v>
      </c>
      <c r="H54" s="160">
        <v>0.63663747401569681</v>
      </c>
      <c r="I54" s="160">
        <v>0.6485908217313554</v>
      </c>
      <c r="J54" s="160">
        <v>0.60984938983858683</v>
      </c>
      <c r="K54" s="160">
        <v>0.37118591700097547</v>
      </c>
      <c r="L54" s="160">
        <v>0.52292447079917048</v>
      </c>
      <c r="M54" s="160">
        <v>0.58017750074006846</v>
      </c>
      <c r="N54" s="160">
        <v>0.4981090310930496</v>
      </c>
      <c r="O54" s="160">
        <v>0.48616211812245069</v>
      </c>
      <c r="P54" s="160">
        <v>0.47541010544202744</v>
      </c>
      <c r="Q54" s="160">
        <v>0.51417977960485595</v>
      </c>
    </row>
    <row r="55" spans="1:17" x14ac:dyDescent="0.25">
      <c r="A55" s="76" t="s">
        <v>82</v>
      </c>
      <c r="B55" s="159">
        <v>0.50598405264222679</v>
      </c>
      <c r="C55" s="159">
        <v>0.447522611476181</v>
      </c>
      <c r="D55" s="159">
        <v>0.48230566747941794</v>
      </c>
      <c r="E55" s="159">
        <v>0.45960944634148349</v>
      </c>
      <c r="F55" s="159">
        <v>0.46603141804924442</v>
      </c>
      <c r="G55" s="159">
        <v>0.45500797591126974</v>
      </c>
      <c r="H55" s="159">
        <v>0.47040763320875856</v>
      </c>
      <c r="I55" s="159">
        <v>0.47923989055669103</v>
      </c>
      <c r="J55" s="159">
        <v>0.45061407755067506</v>
      </c>
      <c r="K55" s="159">
        <v>0.2742670606483123</v>
      </c>
      <c r="L55" s="159">
        <v>0.38638577321559819</v>
      </c>
      <c r="M55" s="159">
        <v>0.42868969563261872</v>
      </c>
      <c r="N55" s="159">
        <v>0.36804979279402605</v>
      </c>
      <c r="O55" s="159">
        <v>0.35922229004084705</v>
      </c>
      <c r="P55" s="159">
        <v>0.35127769198675307</v>
      </c>
      <c r="Q55" s="159">
        <v>0.37992437303770443</v>
      </c>
    </row>
    <row r="56" spans="1:17" x14ac:dyDescent="0.25">
      <c r="A56" s="76" t="s">
        <v>81</v>
      </c>
      <c r="B56" s="159">
        <v>12.649601316055673</v>
      </c>
      <c r="C56" s="159">
        <v>11.188065286904529</v>
      </c>
      <c r="D56" s="159">
        <v>12.057641686985448</v>
      </c>
      <c r="E56" s="159">
        <v>11.490236158537094</v>
      </c>
      <c r="F56" s="159">
        <v>11.650785451231108</v>
      </c>
      <c r="G56" s="159">
        <v>11.375199397781742</v>
      </c>
      <c r="H56" s="159">
        <v>11.760190830218967</v>
      </c>
      <c r="I56" s="159">
        <v>11.980997263917274</v>
      </c>
      <c r="J56" s="159">
        <v>11.265351938766877</v>
      </c>
      <c r="K56" s="159">
        <v>6.8566765162078092</v>
      </c>
      <c r="L56" s="159">
        <v>9.6596443303899555</v>
      </c>
      <c r="M56" s="159">
        <v>10.717242390815468</v>
      </c>
      <c r="N56" s="159">
        <v>9.201244819850654</v>
      </c>
      <c r="O56" s="159">
        <v>8.9805572510211782</v>
      </c>
      <c r="P56" s="159">
        <v>8.7819422996688274</v>
      </c>
      <c r="Q56" s="159">
        <v>9.4981093259426146</v>
      </c>
    </row>
    <row r="57" spans="1:17" x14ac:dyDescent="0.25">
      <c r="A57" s="76" t="s">
        <v>80</v>
      </c>
      <c r="B57" s="159">
        <v>0.3162400329013918</v>
      </c>
      <c r="C57" s="159">
        <v>0.27970163217261323</v>
      </c>
      <c r="D57" s="159">
        <v>0.30144104217463619</v>
      </c>
      <c r="E57" s="159">
        <v>0.28725590396342726</v>
      </c>
      <c r="F57" s="159">
        <v>0.29126963628077762</v>
      </c>
      <c r="G57" s="159">
        <v>0.28437998494454364</v>
      </c>
      <c r="H57" s="159">
        <v>0.29400477075547404</v>
      </c>
      <c r="I57" s="159">
        <v>0.29952493159793192</v>
      </c>
      <c r="J57" s="159">
        <v>0.28163379846917203</v>
      </c>
      <c r="K57" s="159">
        <v>0.17141691290519528</v>
      </c>
      <c r="L57" s="159">
        <v>0.24149110825974907</v>
      </c>
      <c r="M57" s="159">
        <v>0.26793105977038689</v>
      </c>
      <c r="N57" s="159">
        <v>0.23003112049626628</v>
      </c>
      <c r="O57" s="159">
        <v>0.22451393127552943</v>
      </c>
      <c r="P57" s="159">
        <v>0.21954855749172075</v>
      </c>
      <c r="Q57" s="159">
        <v>0.2374527331485653</v>
      </c>
    </row>
    <row r="58" spans="1:17" x14ac:dyDescent="0.25">
      <c r="A58" s="129" t="s">
        <v>79</v>
      </c>
      <c r="B58" s="158">
        <v>0.45652378409063488</v>
      </c>
      <c r="C58" s="158">
        <v>0.40377698662706624</v>
      </c>
      <c r="D58" s="158">
        <v>0.43515997639900283</v>
      </c>
      <c r="E58" s="158">
        <v>0.41468232556328782</v>
      </c>
      <c r="F58" s="158">
        <v>0.4204765453811658</v>
      </c>
      <c r="G58" s="158">
        <v>0.41053065184508908</v>
      </c>
      <c r="H58" s="158">
        <v>0.42442498267713141</v>
      </c>
      <c r="I58" s="158">
        <v>0.43239388115423721</v>
      </c>
      <c r="J58" s="158">
        <v>0.40656625989239115</v>
      </c>
      <c r="K58" s="158">
        <v>0.24745727800065018</v>
      </c>
      <c r="L58" s="158">
        <v>0.3486163138661138</v>
      </c>
      <c r="M58" s="158">
        <v>0.38678500049337905</v>
      </c>
      <c r="N58" s="158">
        <v>0.33207268739536633</v>
      </c>
      <c r="O58" s="158">
        <v>0.32410807874830039</v>
      </c>
      <c r="P58" s="158">
        <v>0.31694007029468507</v>
      </c>
      <c r="Q58" s="158">
        <v>0.34278651973657082</v>
      </c>
    </row>
    <row r="59" spans="1:17" x14ac:dyDescent="0.25">
      <c r="A59" s="92" t="s">
        <v>125</v>
      </c>
      <c r="B59" s="91">
        <v>9.1304756818126998E-2</v>
      </c>
      <c r="C59" s="91">
        <v>8.0755397325413258E-2</v>
      </c>
      <c r="D59" s="91">
        <v>8.7031995279800545E-2</v>
      </c>
      <c r="E59" s="91">
        <v>8.2936465112657565E-2</v>
      </c>
      <c r="F59" s="91">
        <v>8.4095309076233138E-2</v>
      </c>
      <c r="G59" s="91">
        <v>8.2106130369017816E-2</v>
      </c>
      <c r="H59" s="91">
        <v>8.4884996535426305E-2</v>
      </c>
      <c r="I59" s="91">
        <v>8.6478776230847432E-2</v>
      </c>
      <c r="J59" s="91">
        <v>8.1313251978478218E-2</v>
      </c>
      <c r="K59" s="91">
        <v>4.9491455600130047E-2</v>
      </c>
      <c r="L59" s="91">
        <v>6.9723262773222772E-2</v>
      </c>
      <c r="M59" s="91">
        <v>7.7357000098675799E-2</v>
      </c>
      <c r="N59" s="91">
        <v>6.6414537479073277E-2</v>
      </c>
      <c r="O59" s="91">
        <v>6.4821615749660111E-2</v>
      </c>
      <c r="P59" s="91">
        <v>6.3388014058937014E-2</v>
      </c>
      <c r="Q59" s="91">
        <v>6.8557303947314185E-2</v>
      </c>
    </row>
    <row r="60" spans="1:17" x14ac:dyDescent="0.25">
      <c r="A60" s="92" t="s">
        <v>26</v>
      </c>
      <c r="B60" s="91">
        <v>0.13695713522719044</v>
      </c>
      <c r="C60" s="91">
        <v>0.12113309598811989</v>
      </c>
      <c r="D60" s="91">
        <v>0.13054799291970087</v>
      </c>
      <c r="E60" s="91">
        <v>0.12440469766898632</v>
      </c>
      <c r="F60" s="91">
        <v>0.12614296361434973</v>
      </c>
      <c r="G60" s="91">
        <v>0.12315919555352672</v>
      </c>
      <c r="H60" s="91">
        <v>0.12732749480313943</v>
      </c>
      <c r="I60" s="91">
        <v>0.1297181643462712</v>
      </c>
      <c r="J60" s="91">
        <v>0.12196987796771736</v>
      </c>
      <c r="K60" s="91">
        <v>7.4237183400195084E-2</v>
      </c>
      <c r="L60" s="91">
        <v>0.10458489415983413</v>
      </c>
      <c r="M60" s="91">
        <v>0.11603550014801373</v>
      </c>
      <c r="N60" s="91">
        <v>9.9621806218609887E-2</v>
      </c>
      <c r="O60" s="91">
        <v>9.7232423624490083E-2</v>
      </c>
      <c r="P60" s="91">
        <v>0</v>
      </c>
      <c r="Q60" s="91">
        <v>0.10283595592097128</v>
      </c>
    </row>
    <row r="61" spans="1:17" x14ac:dyDescent="0.25">
      <c r="A61" s="92" t="s">
        <v>126</v>
      </c>
      <c r="B61" s="91">
        <v>0</v>
      </c>
      <c r="C61" s="91">
        <v>0</v>
      </c>
      <c r="D61" s="91">
        <v>0</v>
      </c>
      <c r="E61" s="91">
        <v>0</v>
      </c>
      <c r="F61" s="91">
        <v>0</v>
      </c>
      <c r="G61" s="91">
        <v>0</v>
      </c>
      <c r="H61" s="91">
        <v>0</v>
      </c>
      <c r="I61" s="91">
        <v>0</v>
      </c>
      <c r="J61" s="91">
        <v>0</v>
      </c>
      <c r="K61" s="91">
        <v>0</v>
      </c>
      <c r="L61" s="91">
        <v>0</v>
      </c>
      <c r="M61" s="91">
        <v>0</v>
      </c>
      <c r="N61" s="91">
        <v>0</v>
      </c>
      <c r="O61" s="91">
        <v>0</v>
      </c>
      <c r="P61" s="91">
        <v>0</v>
      </c>
      <c r="Q61" s="91">
        <v>0</v>
      </c>
    </row>
    <row r="62" spans="1:17" x14ac:dyDescent="0.25">
      <c r="A62" s="92" t="s">
        <v>21</v>
      </c>
      <c r="B62" s="157">
        <v>0.22826189204531744</v>
      </c>
      <c r="C62" s="157">
        <v>0.20188849331353309</v>
      </c>
      <c r="D62" s="157">
        <v>0.21757998819950142</v>
      </c>
      <c r="E62" s="157">
        <v>0.20734116278164394</v>
      </c>
      <c r="F62" s="157">
        <v>0.21023827269058293</v>
      </c>
      <c r="G62" s="157">
        <v>0.20526532592254454</v>
      </c>
      <c r="H62" s="157">
        <v>0.21221249133856568</v>
      </c>
      <c r="I62" s="157">
        <v>0.21619694057711858</v>
      </c>
      <c r="J62" s="157">
        <v>0.20328312994619557</v>
      </c>
      <c r="K62" s="157">
        <v>0.12372863900032505</v>
      </c>
      <c r="L62" s="157">
        <v>0.1743081569330569</v>
      </c>
      <c r="M62" s="157">
        <v>0.19339250024668952</v>
      </c>
      <c r="N62" s="157">
        <v>0.16603634369768316</v>
      </c>
      <c r="O62" s="157">
        <v>0.16205403937415019</v>
      </c>
      <c r="P62" s="157">
        <v>0.25355205623574806</v>
      </c>
      <c r="Q62" s="157">
        <v>0.17139325986828535</v>
      </c>
    </row>
    <row r="63" spans="1:17" x14ac:dyDescent="0.25">
      <c r="A63" s="156" t="s">
        <v>115</v>
      </c>
      <c r="B63" s="155">
        <v>24.894809045135592</v>
      </c>
      <c r="C63" s="155">
        <v>22.018460656817471</v>
      </c>
      <c r="D63" s="155">
        <v>23.729814073363059</v>
      </c>
      <c r="E63" s="155">
        <v>22.613142335737056</v>
      </c>
      <c r="F63" s="155">
        <v>22.92910834004714</v>
      </c>
      <c r="G63" s="155">
        <v>22.386746410630629</v>
      </c>
      <c r="H63" s="155">
        <v>23.144421530586605</v>
      </c>
      <c r="I63" s="155">
        <v>23.57897546359316</v>
      </c>
      <c r="J63" s="155">
        <v>22.170563192840405</v>
      </c>
      <c r="K63" s="155">
        <v>13.494152763423564</v>
      </c>
      <c r="L63" s="155">
        <v>19.010480649991575</v>
      </c>
      <c r="M63" s="155">
        <v>21.091866545322656</v>
      </c>
      <c r="N63" s="155">
        <v>18.108336147873967</v>
      </c>
      <c r="O63" s="155">
        <v>17.674016144628364</v>
      </c>
      <c r="P63" s="155">
        <v>17.283135739476762</v>
      </c>
      <c r="Q63" s="155">
        <v>18.692574734275723</v>
      </c>
    </row>
    <row r="64" spans="1:17" x14ac:dyDescent="0.25">
      <c r="A64" s="84" t="s">
        <v>33</v>
      </c>
      <c r="B64" s="153">
        <v>0</v>
      </c>
      <c r="C64" s="153">
        <v>0</v>
      </c>
      <c r="D64" s="153">
        <v>0</v>
      </c>
      <c r="E64" s="153">
        <v>0</v>
      </c>
      <c r="F64" s="153">
        <v>0</v>
      </c>
      <c r="G64" s="153">
        <v>0</v>
      </c>
      <c r="H64" s="153">
        <v>0</v>
      </c>
      <c r="I64" s="153">
        <v>0</v>
      </c>
      <c r="J64" s="153">
        <v>0</v>
      </c>
      <c r="K64" s="153">
        <v>0</v>
      </c>
      <c r="L64" s="153">
        <v>0</v>
      </c>
      <c r="M64" s="153">
        <v>0</v>
      </c>
      <c r="N64" s="153">
        <v>0</v>
      </c>
      <c r="O64" s="153">
        <v>0</v>
      </c>
      <c r="P64" s="153">
        <v>0</v>
      </c>
      <c r="Q64" s="153">
        <v>0</v>
      </c>
    </row>
    <row r="65" spans="1:17" x14ac:dyDescent="0.25">
      <c r="A65" s="84" t="s">
        <v>29</v>
      </c>
      <c r="B65" s="153">
        <v>0</v>
      </c>
      <c r="C65" s="153">
        <v>0</v>
      </c>
      <c r="D65" s="153">
        <v>0</v>
      </c>
      <c r="E65" s="153">
        <v>0</v>
      </c>
      <c r="F65" s="153">
        <v>0</v>
      </c>
      <c r="G65" s="153">
        <v>0</v>
      </c>
      <c r="H65" s="153">
        <v>0</v>
      </c>
      <c r="I65" s="153">
        <v>0</v>
      </c>
      <c r="J65" s="153">
        <v>0</v>
      </c>
      <c r="K65" s="153">
        <v>0</v>
      </c>
      <c r="L65" s="153">
        <v>0</v>
      </c>
      <c r="M65" s="153">
        <v>0</v>
      </c>
      <c r="N65" s="153">
        <v>0</v>
      </c>
      <c r="O65" s="153">
        <v>0</v>
      </c>
      <c r="P65" s="153">
        <v>5.4798368801938295</v>
      </c>
      <c r="Q65" s="153">
        <v>0</v>
      </c>
    </row>
    <row r="66" spans="1:17" x14ac:dyDescent="0.25">
      <c r="A66" s="84" t="s">
        <v>26</v>
      </c>
      <c r="B66" s="153">
        <v>6.2141951338529147</v>
      </c>
      <c r="C66" s="153">
        <v>7.5467403938344582</v>
      </c>
      <c r="D66" s="153">
        <v>11.994195293298247</v>
      </c>
      <c r="E66" s="153">
        <v>11.807112559362853</v>
      </c>
      <c r="F66" s="153">
        <v>12.179556853228963</v>
      </c>
      <c r="G66" s="153">
        <v>8.5252579909851605</v>
      </c>
      <c r="H66" s="153">
        <v>6.4021548938864541</v>
      </c>
      <c r="I66" s="153">
        <v>8.598463714682957</v>
      </c>
      <c r="J66" s="153">
        <v>6.8738404272974662</v>
      </c>
      <c r="K66" s="153">
        <v>1.1840538278107786</v>
      </c>
      <c r="L66" s="153">
        <v>8.1967371947978727</v>
      </c>
      <c r="M66" s="153">
        <v>6.1045325848558001</v>
      </c>
      <c r="N66" s="153">
        <v>4.8001384927336339</v>
      </c>
      <c r="O66" s="153">
        <v>5.6354041457596047</v>
      </c>
      <c r="P66" s="153">
        <v>0</v>
      </c>
      <c r="Q66" s="153">
        <v>10.014172017366505</v>
      </c>
    </row>
    <row r="67" spans="1:17" x14ac:dyDescent="0.25">
      <c r="A67" s="84" t="s">
        <v>25</v>
      </c>
      <c r="B67" s="153">
        <v>0</v>
      </c>
      <c r="C67" s="153">
        <v>0</v>
      </c>
      <c r="D67" s="153">
        <v>0</v>
      </c>
      <c r="E67" s="153">
        <v>0</v>
      </c>
      <c r="F67" s="153">
        <v>0</v>
      </c>
      <c r="G67" s="153">
        <v>0</v>
      </c>
      <c r="H67" s="153">
        <v>0</v>
      </c>
      <c r="I67" s="153">
        <v>0</v>
      </c>
      <c r="J67" s="153">
        <v>0</v>
      </c>
      <c r="K67" s="153">
        <v>0</v>
      </c>
      <c r="L67" s="153">
        <v>0</v>
      </c>
      <c r="M67" s="153">
        <v>0</v>
      </c>
      <c r="N67" s="153">
        <v>0</v>
      </c>
      <c r="O67" s="153">
        <v>0</v>
      </c>
      <c r="P67" s="153">
        <v>0</v>
      </c>
      <c r="Q67" s="153">
        <v>0</v>
      </c>
    </row>
    <row r="68" spans="1:17" x14ac:dyDescent="0.25">
      <c r="A68" s="84" t="s">
        <v>21</v>
      </c>
      <c r="B68" s="153">
        <v>18.680613911282677</v>
      </c>
      <c r="C68" s="153">
        <v>14.471720262983013</v>
      </c>
      <c r="D68" s="153">
        <v>11.735618780064812</v>
      </c>
      <c r="E68" s="153">
        <v>10.806029776374203</v>
      </c>
      <c r="F68" s="153">
        <v>10.749551486818177</v>
      </c>
      <c r="G68" s="153">
        <v>13.861488419645468</v>
      </c>
      <c r="H68" s="153">
        <v>16.742266636700151</v>
      </c>
      <c r="I68" s="153">
        <v>14.980511748910203</v>
      </c>
      <c r="J68" s="153">
        <v>15.296722765542938</v>
      </c>
      <c r="K68" s="153">
        <v>12.310098935612785</v>
      </c>
      <c r="L68" s="153">
        <v>10.813743455193702</v>
      </c>
      <c r="M68" s="153">
        <v>14.987333960466856</v>
      </c>
      <c r="N68" s="153">
        <v>13.308197655140333</v>
      </c>
      <c r="O68" s="153">
        <v>12.03861199886876</v>
      </c>
      <c r="P68" s="153">
        <v>11.803298859282933</v>
      </c>
      <c r="Q68" s="153">
        <v>8.6784027169092184</v>
      </c>
    </row>
    <row r="69" spans="1:17" x14ac:dyDescent="0.25">
      <c r="A69" s="156" t="s">
        <v>114</v>
      </c>
      <c r="B69" s="155">
        <v>111.60957790334317</v>
      </c>
      <c r="C69" s="155">
        <v>98.714197627836469</v>
      </c>
      <c r="D69" s="155">
        <v>106.3866176941159</v>
      </c>
      <c r="E69" s="155">
        <v>101.38030247928263</v>
      </c>
      <c r="F69" s="155">
        <v>102.79685611939743</v>
      </c>
      <c r="G69" s="155">
        <v>100.36531362781774</v>
      </c>
      <c r="H69" s="155">
        <v>103.76215833439224</v>
      </c>
      <c r="I69" s="155">
        <v>105.71037094976782</v>
      </c>
      <c r="J69" s="155">
        <v>99.396110865763646</v>
      </c>
      <c r="K69" s="155">
        <v>60.49761985955945</v>
      </c>
      <c r="L69" s="155">
        <v>85.228680293887308</v>
      </c>
      <c r="M69" s="155">
        <v>94.560047359635405</v>
      </c>
      <c r="N69" s="155">
        <v>81.18414366351513</v>
      </c>
      <c r="O69" s="155">
        <v>79.236979813037905</v>
      </c>
      <c r="P69" s="155">
        <v>77.484566410285666</v>
      </c>
      <c r="Q69" s="155">
        <v>83.803429551786863</v>
      </c>
    </row>
    <row r="70" spans="1:17" x14ac:dyDescent="0.25">
      <c r="A70" s="156" t="s">
        <v>113</v>
      </c>
      <c r="B70" s="155">
        <v>54.655940811294151</v>
      </c>
      <c r="C70" s="155">
        <v>48.340988686955804</v>
      </c>
      <c r="D70" s="155">
        <v>52.098223011281554</v>
      </c>
      <c r="E70" s="155">
        <v>49.646597683018349</v>
      </c>
      <c r="F70" s="155">
        <v>50.340293272273129</v>
      </c>
      <c r="G70" s="155">
        <v>49.149550999105323</v>
      </c>
      <c r="H70" s="155">
        <v>50.813008085095511</v>
      </c>
      <c r="I70" s="155">
        <v>51.767060554373764</v>
      </c>
      <c r="J70" s="155">
        <v>48.674926062857914</v>
      </c>
      <c r="K70" s="155">
        <v>29.626080416967589</v>
      </c>
      <c r="L70" s="155">
        <v>41.737042582506533</v>
      </c>
      <c r="M70" s="155">
        <v>46.306674110686657</v>
      </c>
      <c r="N70" s="155">
        <v>39.756406522130298</v>
      </c>
      <c r="O70" s="155">
        <v>38.802867639887232</v>
      </c>
      <c r="P70" s="155">
        <v>37.944699326584463</v>
      </c>
      <c r="Q70" s="155">
        <v>41.039087965484761</v>
      </c>
    </row>
    <row r="71" spans="1:17" x14ac:dyDescent="0.25">
      <c r="A71" s="152" t="s">
        <v>123</v>
      </c>
      <c r="B71" s="151">
        <v>42.443650618357815</v>
      </c>
      <c r="C71" s="151">
        <v>37.760753867772394</v>
      </c>
      <c r="D71" s="151">
        <v>40.814022256518825</v>
      </c>
      <c r="E71" s="151">
        <v>38.942703037647895</v>
      </c>
      <c r="F71" s="151">
        <v>39.529573329907663</v>
      </c>
      <c r="G71" s="151">
        <v>38.644692142529131</v>
      </c>
      <c r="H71" s="151">
        <v>40.700893783554243</v>
      </c>
      <c r="I71" s="151">
        <v>41.126973538723888</v>
      </c>
      <c r="J71" s="151">
        <v>38.108159926840159</v>
      </c>
      <c r="K71" s="151">
        <v>23.532563656212115</v>
      </c>
      <c r="L71" s="151">
        <v>31.823725458900277</v>
      </c>
      <c r="M71" s="151">
        <v>35.725128534476923</v>
      </c>
      <c r="N71" s="151">
        <v>30.469830601564169</v>
      </c>
      <c r="O71" s="151">
        <v>29.534608669361702</v>
      </c>
      <c r="P71" s="151">
        <v>29.106328014183646</v>
      </c>
      <c r="Q71" s="151">
        <v>23.692998445595471</v>
      </c>
    </row>
    <row r="72" spans="1:17" x14ac:dyDescent="0.25">
      <c r="A72" s="154" t="s">
        <v>30</v>
      </c>
      <c r="B72" s="153">
        <v>22.246962143872437</v>
      </c>
      <c r="C72" s="153">
        <v>21.012702381532947</v>
      </c>
      <c r="D72" s="153">
        <v>23.260098252342857</v>
      </c>
      <c r="E72" s="153">
        <v>21.786755689997833</v>
      </c>
      <c r="F72" s="153">
        <v>22.467825682213928</v>
      </c>
      <c r="G72" s="153">
        <v>21.906314268111288</v>
      </c>
      <c r="H72" s="153">
        <v>24.091759677908129</v>
      </c>
      <c r="I72" s="153">
        <v>24.07144668541433</v>
      </c>
      <c r="J72" s="153">
        <v>21.427674833827297</v>
      </c>
      <c r="K72" s="153">
        <v>13.987708423700369</v>
      </c>
      <c r="L72" s="153">
        <v>16.782376059161166</v>
      </c>
      <c r="M72" s="153">
        <v>19.464417201048931</v>
      </c>
      <c r="N72" s="153">
        <v>16.41065460985476</v>
      </c>
      <c r="O72" s="153">
        <v>15.765511777313449</v>
      </c>
      <c r="P72" s="153">
        <v>16.053192692803478</v>
      </c>
      <c r="Q72" s="153">
        <v>17.20609268870399</v>
      </c>
    </row>
    <row r="73" spans="1:17" x14ac:dyDescent="0.25">
      <c r="A73" s="154" t="s">
        <v>125</v>
      </c>
      <c r="B73" s="153">
        <v>3.332097255668538</v>
      </c>
      <c r="C73" s="153">
        <v>2.137251021652844</v>
      </c>
      <c r="D73" s="153">
        <v>1.9709801047417148</v>
      </c>
      <c r="E73" s="153">
        <v>2.3743785516623088</v>
      </c>
      <c r="F73" s="153">
        <v>2.1326582034747652</v>
      </c>
      <c r="G73" s="153">
        <v>2.2316680248602481</v>
      </c>
      <c r="H73" s="153">
        <v>2.6447857844700788</v>
      </c>
      <c r="I73" s="153">
        <v>2.362073355507361</v>
      </c>
      <c r="J73" s="153">
        <v>2.0882842385121592</v>
      </c>
      <c r="K73" s="153">
        <v>1.1299987533732319</v>
      </c>
      <c r="L73" s="153">
        <v>1.3515305147590562</v>
      </c>
      <c r="M73" s="153">
        <v>1.6481007758050232</v>
      </c>
      <c r="N73" s="153">
        <v>1.2348568633085666</v>
      </c>
      <c r="O73" s="153">
        <v>0.97007259941776347</v>
      </c>
      <c r="P73" s="153">
        <v>0.84776541377904202</v>
      </c>
      <c r="Q73" s="153">
        <v>1.7424058254646333</v>
      </c>
    </row>
    <row r="74" spans="1:17" x14ac:dyDescent="0.25">
      <c r="A74" s="154" t="s">
        <v>29</v>
      </c>
      <c r="B74" s="153">
        <v>16.864591218816841</v>
      </c>
      <c r="C74" s="153">
        <v>14.610800464586603</v>
      </c>
      <c r="D74" s="153">
        <v>15.582943899434255</v>
      </c>
      <c r="E74" s="153">
        <v>14.781568795987752</v>
      </c>
      <c r="F74" s="153">
        <v>14.929089444218974</v>
      </c>
      <c r="G74" s="153">
        <v>14.506709849557595</v>
      </c>
      <c r="H74" s="153">
        <v>13.964348321176033</v>
      </c>
      <c r="I74" s="153">
        <v>14.693453497802196</v>
      </c>
      <c r="J74" s="153">
        <v>14.592200854500703</v>
      </c>
      <c r="K74" s="153">
        <v>8.4148564791385141</v>
      </c>
      <c r="L74" s="153">
        <v>13.689818884980056</v>
      </c>
      <c r="M74" s="153">
        <v>14.612610557622972</v>
      </c>
      <c r="N74" s="153">
        <v>12.824319128400845</v>
      </c>
      <c r="O74" s="153">
        <v>12.799024292630492</v>
      </c>
      <c r="P74" s="153">
        <v>12.205369907601124</v>
      </c>
      <c r="Q74" s="153">
        <v>4.7444999314268479</v>
      </c>
    </row>
    <row r="75" spans="1:17" x14ac:dyDescent="0.25">
      <c r="A75" s="154" t="s">
        <v>26</v>
      </c>
      <c r="B75" s="153">
        <v>0</v>
      </c>
      <c r="C75" s="153">
        <v>0</v>
      </c>
      <c r="D75" s="153">
        <v>0</v>
      </c>
      <c r="E75" s="153">
        <v>0</v>
      </c>
      <c r="F75" s="153">
        <v>0</v>
      </c>
      <c r="G75" s="153">
        <v>0</v>
      </c>
      <c r="H75" s="153">
        <v>0</v>
      </c>
      <c r="I75" s="153">
        <v>0</v>
      </c>
      <c r="J75" s="153">
        <v>0</v>
      </c>
      <c r="K75" s="153">
        <v>0</v>
      </c>
      <c r="L75" s="153">
        <v>0</v>
      </c>
      <c r="M75" s="153">
        <v>0</v>
      </c>
      <c r="N75" s="153">
        <v>0</v>
      </c>
      <c r="O75" s="153">
        <v>0</v>
      </c>
      <c r="P75" s="153">
        <v>0</v>
      </c>
      <c r="Q75" s="153">
        <v>0</v>
      </c>
    </row>
    <row r="76" spans="1:17" x14ac:dyDescent="0.25">
      <c r="A76" s="152" t="s">
        <v>122</v>
      </c>
      <c r="B76" s="151">
        <v>12.212290192936337</v>
      </c>
      <c r="C76" s="151">
        <v>10.58023481918341</v>
      </c>
      <c r="D76" s="151">
        <v>11.284200754762729</v>
      </c>
      <c r="E76" s="151">
        <v>10.703894645370454</v>
      </c>
      <c r="F76" s="151">
        <v>10.810719942365466</v>
      </c>
      <c r="G76" s="151">
        <v>10.504858856576192</v>
      </c>
      <c r="H76" s="151">
        <v>10.112114301541268</v>
      </c>
      <c r="I76" s="151">
        <v>10.640087015649875</v>
      </c>
      <c r="J76" s="151">
        <v>10.566766136017755</v>
      </c>
      <c r="K76" s="151">
        <v>6.0935167607554739</v>
      </c>
      <c r="L76" s="151">
        <v>9.9133171236062552</v>
      </c>
      <c r="M76" s="151">
        <v>10.581545576209734</v>
      </c>
      <c r="N76" s="151">
        <v>9.2865759205661291</v>
      </c>
      <c r="O76" s="151">
        <v>9.2682589705255296</v>
      </c>
      <c r="P76" s="151">
        <v>8.8383713124008167</v>
      </c>
      <c r="Q76" s="151">
        <v>17.34608951988929</v>
      </c>
    </row>
    <row r="77" spans="1:17" x14ac:dyDescent="0.25">
      <c r="A77" s="156" t="s">
        <v>112</v>
      </c>
      <c r="B77" s="155">
        <v>26.279154499989538</v>
      </c>
      <c r="C77" s="155">
        <v>23.242858718191698</v>
      </c>
      <c r="D77" s="155">
        <v>25.049376725859382</v>
      </c>
      <c r="E77" s="155">
        <v>23.870609334406758</v>
      </c>
      <c r="F77" s="155">
        <v>24.20414551172604</v>
      </c>
      <c r="G77" s="155">
        <v>23.631624030954434</v>
      </c>
      <c r="H77" s="155">
        <v>24.431431794172155</v>
      </c>
      <c r="I77" s="155">
        <v>24.890150313496903</v>
      </c>
      <c r="J77" s="155">
        <v>23.403419340960074</v>
      </c>
      <c r="K77" s="155">
        <v>14.244532853155576</v>
      </c>
      <c r="L77" s="155">
        <v>20.067611573739235</v>
      </c>
      <c r="M77" s="155">
        <v>22.264738750667309</v>
      </c>
      <c r="N77" s="155">
        <v>19.115300804474728</v>
      </c>
      <c r="O77" s="155">
        <v>18.656829223229252</v>
      </c>
      <c r="P77" s="155">
        <v>18.244212820373043</v>
      </c>
      <c r="Q77" s="155">
        <v>19.732027610816974</v>
      </c>
    </row>
    <row r="78" spans="1:17" x14ac:dyDescent="0.25">
      <c r="A78" s="152" t="s">
        <v>121</v>
      </c>
      <c r="B78" s="151">
        <v>8.3453371378437691</v>
      </c>
      <c r="C78" s="151">
        <v>7.5286258451709429</v>
      </c>
      <c r="D78" s="151">
        <v>8.2126990147204104</v>
      </c>
      <c r="E78" s="151">
        <v>7.8702479861520613</v>
      </c>
      <c r="F78" s="151">
        <v>8.0103739459170988</v>
      </c>
      <c r="G78" s="151">
        <v>7.8676121120656806</v>
      </c>
      <c r="H78" s="151">
        <v>8.7542871852947268</v>
      </c>
      <c r="I78" s="151">
        <v>8.688071009073111</v>
      </c>
      <c r="J78" s="151">
        <v>7.7592025542029752</v>
      </c>
      <c r="K78" s="151">
        <v>5.0277418026997047</v>
      </c>
      <c r="L78" s="151">
        <v>6.0342513867315279</v>
      </c>
      <c r="M78" s="151">
        <v>7.0506913476997344</v>
      </c>
      <c r="N78" s="151">
        <v>5.9219109372679704</v>
      </c>
      <c r="O78" s="151">
        <v>5.6291039369968381</v>
      </c>
      <c r="P78" s="151">
        <v>5.6986025112474525</v>
      </c>
      <c r="Q78" s="151">
        <v>6.4541394388795048</v>
      </c>
    </row>
    <row r="79" spans="1:17" x14ac:dyDescent="0.25">
      <c r="A79" s="154" t="s">
        <v>30</v>
      </c>
      <c r="B79" s="153">
        <v>7.2582183919864853</v>
      </c>
      <c r="C79" s="153">
        <v>6.8335677170185427</v>
      </c>
      <c r="D79" s="153">
        <v>7.5711463178773641</v>
      </c>
      <c r="E79" s="153">
        <v>7.0968179051105125</v>
      </c>
      <c r="F79" s="153">
        <v>7.3159408693954262</v>
      </c>
      <c r="G79" s="153">
        <v>7.1402150094664023</v>
      </c>
      <c r="H79" s="153">
        <v>7.8883109007588033</v>
      </c>
      <c r="I79" s="153">
        <v>7.9117135277570512</v>
      </c>
      <c r="J79" s="153">
        <v>7.0701632363711724</v>
      </c>
      <c r="K79" s="153">
        <v>4.6519346844120157</v>
      </c>
      <c r="L79" s="153">
        <v>5.5845151509320203</v>
      </c>
      <c r="M79" s="153">
        <v>6.5002951376008156</v>
      </c>
      <c r="N79" s="153">
        <v>5.5074875653011581</v>
      </c>
      <c r="O79" s="153">
        <v>5.3028147937179426</v>
      </c>
      <c r="P79" s="153">
        <v>5.4127561062422593</v>
      </c>
      <c r="Q79" s="153">
        <v>5.8606501896782675</v>
      </c>
    </row>
    <row r="80" spans="1:17" x14ac:dyDescent="0.25">
      <c r="A80" s="154" t="s">
        <v>125</v>
      </c>
      <c r="B80" s="153">
        <v>1.0871187458572837</v>
      </c>
      <c r="C80" s="153">
        <v>0.69505812815240064</v>
      </c>
      <c r="D80" s="153">
        <v>0.64155269684304583</v>
      </c>
      <c r="E80" s="153">
        <v>0.77343008104154887</v>
      </c>
      <c r="F80" s="153">
        <v>0.69443307652167219</v>
      </c>
      <c r="G80" s="153">
        <v>0.7273971025992787</v>
      </c>
      <c r="H80" s="153">
        <v>0.86597628453592312</v>
      </c>
      <c r="I80" s="153">
        <v>0.77635748131605942</v>
      </c>
      <c r="J80" s="153">
        <v>0.68903931783180283</v>
      </c>
      <c r="K80" s="153">
        <v>0.37580711828768942</v>
      </c>
      <c r="L80" s="153">
        <v>0.44973623579950717</v>
      </c>
      <c r="M80" s="153">
        <v>0.55039621009891837</v>
      </c>
      <c r="N80" s="153">
        <v>0.41442337196681223</v>
      </c>
      <c r="O80" s="153">
        <v>0.32628914327889502</v>
      </c>
      <c r="P80" s="153">
        <v>0.28584640500519298</v>
      </c>
      <c r="Q80" s="153">
        <v>0.59348924920123691</v>
      </c>
    </row>
    <row r="81" spans="1:17" x14ac:dyDescent="0.25">
      <c r="A81" s="154" t="s">
        <v>26</v>
      </c>
      <c r="B81" s="153">
        <v>0</v>
      </c>
      <c r="C81" s="153">
        <v>0</v>
      </c>
      <c r="D81" s="153">
        <v>0</v>
      </c>
      <c r="E81" s="153">
        <v>0</v>
      </c>
      <c r="F81" s="153">
        <v>0</v>
      </c>
      <c r="G81" s="153">
        <v>0</v>
      </c>
      <c r="H81" s="153">
        <v>0</v>
      </c>
      <c r="I81" s="153">
        <v>0</v>
      </c>
      <c r="J81" s="153">
        <v>0</v>
      </c>
      <c r="K81" s="153">
        <v>0</v>
      </c>
      <c r="L81" s="153">
        <v>0</v>
      </c>
      <c r="M81" s="153">
        <v>0</v>
      </c>
      <c r="N81" s="153">
        <v>0</v>
      </c>
      <c r="O81" s="153">
        <v>0</v>
      </c>
      <c r="P81" s="153">
        <v>0</v>
      </c>
      <c r="Q81" s="153">
        <v>0</v>
      </c>
    </row>
    <row r="82" spans="1:17" x14ac:dyDescent="0.25">
      <c r="A82" s="152" t="s">
        <v>120</v>
      </c>
      <c r="B82" s="151">
        <v>8.4472926816277081</v>
      </c>
      <c r="C82" s="151">
        <v>7.5218241886082504</v>
      </c>
      <c r="D82" s="151">
        <v>8.0914402184291898</v>
      </c>
      <c r="E82" s="151">
        <v>7.6987263621101185</v>
      </c>
      <c r="F82" s="151">
        <v>7.812412099822315</v>
      </c>
      <c r="G82" s="151">
        <v>7.6116602224737733</v>
      </c>
      <c r="H82" s="151">
        <v>7.7938423886311501</v>
      </c>
      <c r="I82" s="151">
        <v>7.8755454734634789</v>
      </c>
      <c r="J82" s="151">
        <v>7.3428959546606398</v>
      </c>
      <c r="K82" s="151">
        <v>4.3916972863692925</v>
      </c>
      <c r="L82" s="151">
        <v>6.1791642027921156</v>
      </c>
      <c r="M82" s="151">
        <v>6.8002609062476518</v>
      </c>
      <c r="N82" s="151">
        <v>5.7728766436369146</v>
      </c>
      <c r="O82" s="151">
        <v>5.6052757141596654</v>
      </c>
      <c r="P82" s="151">
        <v>5.4501595183423932</v>
      </c>
      <c r="Q82" s="151">
        <v>5.7535059894006926</v>
      </c>
    </row>
    <row r="83" spans="1:17" x14ac:dyDescent="0.25">
      <c r="A83" s="150" t="s">
        <v>33</v>
      </c>
      <c r="B83" s="87">
        <v>4.0554665816149615</v>
      </c>
      <c r="C83" s="87">
        <v>4.4242134266855331</v>
      </c>
      <c r="D83" s="87">
        <v>4.6416993799862247</v>
      </c>
      <c r="E83" s="87">
        <v>4.3201616741474105</v>
      </c>
      <c r="F83" s="87">
        <v>4.580777193403982</v>
      </c>
      <c r="G83" s="87">
        <v>4.3341117099578454</v>
      </c>
      <c r="H83" s="87">
        <v>4.4075202984686932</v>
      </c>
      <c r="I83" s="87">
        <v>4.5707575291242257</v>
      </c>
      <c r="J83" s="87">
        <v>4.3445377443057041</v>
      </c>
      <c r="K83" s="87">
        <v>2.0935138918900389</v>
      </c>
      <c r="L83" s="87">
        <v>3.577175544189366</v>
      </c>
      <c r="M83" s="87">
        <v>3.9994758367565595</v>
      </c>
      <c r="N83" s="87">
        <v>3.2225629359633921</v>
      </c>
      <c r="O83" s="87">
        <v>3.4252889231128201</v>
      </c>
      <c r="P83" s="87">
        <v>3.413813709061138</v>
      </c>
      <c r="Q83" s="87">
        <v>2.6497952607320485</v>
      </c>
    </row>
    <row r="84" spans="1:17" x14ac:dyDescent="0.25">
      <c r="A84" s="150" t="s">
        <v>31</v>
      </c>
      <c r="B84" s="87">
        <v>0</v>
      </c>
      <c r="C84" s="87">
        <v>0</v>
      </c>
      <c r="D84" s="87">
        <v>0</v>
      </c>
      <c r="E84" s="87">
        <v>0</v>
      </c>
      <c r="F84" s="87">
        <v>0</v>
      </c>
      <c r="G84" s="87">
        <v>0</v>
      </c>
      <c r="H84" s="87">
        <v>0</v>
      </c>
      <c r="I84" s="87">
        <v>0</v>
      </c>
      <c r="J84" s="87">
        <v>0</v>
      </c>
      <c r="K84" s="87">
        <v>0</v>
      </c>
      <c r="L84" s="87">
        <v>0</v>
      </c>
      <c r="M84" s="87">
        <v>0</v>
      </c>
      <c r="N84" s="87">
        <v>0</v>
      </c>
      <c r="O84" s="87">
        <v>0</v>
      </c>
      <c r="P84" s="87">
        <v>0</v>
      </c>
      <c r="Q84" s="87">
        <v>0</v>
      </c>
    </row>
    <row r="85" spans="1:17" x14ac:dyDescent="0.25">
      <c r="A85" s="150" t="s">
        <v>30</v>
      </c>
      <c r="B85" s="87">
        <v>3.3950803803520735</v>
      </c>
      <c r="C85" s="87">
        <v>2.5250271538976516</v>
      </c>
      <c r="D85" s="87">
        <v>2.8531439208241363</v>
      </c>
      <c r="E85" s="87">
        <v>2.7723635943538874</v>
      </c>
      <c r="F85" s="87">
        <v>2.6550876125976881</v>
      </c>
      <c r="G85" s="87">
        <v>2.6529851783020888</v>
      </c>
      <c r="H85" s="87">
        <v>2.6869119708609919</v>
      </c>
      <c r="I85" s="87">
        <v>2.6332894630900654</v>
      </c>
      <c r="J85" s="87">
        <v>2.3490420874792619</v>
      </c>
      <c r="K85" s="87">
        <v>1.7535626168478124</v>
      </c>
      <c r="L85" s="87">
        <v>2.0705310242852129</v>
      </c>
      <c r="M85" s="87">
        <v>2.2432041299974035</v>
      </c>
      <c r="N85" s="87">
        <v>1.9797652407511332</v>
      </c>
      <c r="O85" s="87">
        <v>1.6705247457945624</v>
      </c>
      <c r="P85" s="87">
        <v>1.9297771696538071</v>
      </c>
      <c r="Q85" s="87">
        <v>1.8909556283195617</v>
      </c>
    </row>
    <row r="86" spans="1:17" x14ac:dyDescent="0.25">
      <c r="A86" s="150" t="s">
        <v>125</v>
      </c>
      <c r="B86" s="87">
        <v>0.51717736175669549</v>
      </c>
      <c r="C86" s="87">
        <v>0.26283149772771774</v>
      </c>
      <c r="D86" s="87">
        <v>0.24836465748258529</v>
      </c>
      <c r="E86" s="87">
        <v>0.30864175682693085</v>
      </c>
      <c r="F86" s="87">
        <v>0.25814121438881443</v>
      </c>
      <c r="G86" s="87">
        <v>0.27638863854050988</v>
      </c>
      <c r="H86" s="87">
        <v>0.30081853276666637</v>
      </c>
      <c r="I86" s="87">
        <v>0.2642344222815598</v>
      </c>
      <c r="J86" s="87">
        <v>0.23442214291422592</v>
      </c>
      <c r="K86" s="87">
        <v>0.14547478340282272</v>
      </c>
      <c r="L86" s="87">
        <v>0.17201259278039749</v>
      </c>
      <c r="M86" s="87">
        <v>0.19541895567348977</v>
      </c>
      <c r="N86" s="87">
        <v>0.1538838860920948</v>
      </c>
      <c r="O86" s="87">
        <v>0.10699066119746903</v>
      </c>
      <c r="P86" s="87">
        <v>0.106568639627448</v>
      </c>
      <c r="Q86" s="87">
        <v>0.19609779433254604</v>
      </c>
    </row>
    <row r="87" spans="1:17" x14ac:dyDescent="0.25">
      <c r="A87" s="150" t="s">
        <v>29</v>
      </c>
      <c r="B87" s="87">
        <v>0</v>
      </c>
      <c r="C87" s="87">
        <v>0</v>
      </c>
      <c r="D87" s="87">
        <v>0</v>
      </c>
      <c r="E87" s="87">
        <v>0</v>
      </c>
      <c r="F87" s="87">
        <v>0</v>
      </c>
      <c r="G87" s="87">
        <v>0</v>
      </c>
      <c r="H87" s="87">
        <v>0</v>
      </c>
      <c r="I87" s="87">
        <v>0</v>
      </c>
      <c r="J87" s="87">
        <v>0</v>
      </c>
      <c r="K87" s="87">
        <v>0</v>
      </c>
      <c r="L87" s="87">
        <v>0</v>
      </c>
      <c r="M87" s="87">
        <v>0</v>
      </c>
      <c r="N87" s="87">
        <v>0</v>
      </c>
      <c r="O87" s="87">
        <v>0</v>
      </c>
      <c r="P87" s="87">
        <v>0</v>
      </c>
      <c r="Q87" s="87">
        <v>0</v>
      </c>
    </row>
    <row r="88" spans="1:17" x14ac:dyDescent="0.25">
      <c r="A88" s="150" t="s">
        <v>28</v>
      </c>
      <c r="B88" s="87">
        <v>0</v>
      </c>
      <c r="C88" s="87">
        <v>0</v>
      </c>
      <c r="D88" s="87">
        <v>0</v>
      </c>
      <c r="E88" s="87">
        <v>0</v>
      </c>
      <c r="F88" s="87">
        <v>0</v>
      </c>
      <c r="G88" s="87">
        <v>0</v>
      </c>
      <c r="H88" s="87">
        <v>0</v>
      </c>
      <c r="I88" s="87">
        <v>0</v>
      </c>
      <c r="J88" s="87">
        <v>0</v>
      </c>
      <c r="K88" s="87">
        <v>0</v>
      </c>
      <c r="L88" s="87">
        <v>0</v>
      </c>
      <c r="M88" s="87">
        <v>0</v>
      </c>
      <c r="N88" s="87">
        <v>0</v>
      </c>
      <c r="O88" s="87">
        <v>0</v>
      </c>
      <c r="P88" s="87">
        <v>0</v>
      </c>
      <c r="Q88" s="87">
        <v>0</v>
      </c>
    </row>
    <row r="89" spans="1:17" x14ac:dyDescent="0.25">
      <c r="A89" s="150" t="s">
        <v>26</v>
      </c>
      <c r="B89" s="87">
        <v>0.47956835790397778</v>
      </c>
      <c r="C89" s="87">
        <v>0.3097521102973475</v>
      </c>
      <c r="D89" s="87">
        <v>0.3482322601362442</v>
      </c>
      <c r="E89" s="87">
        <v>0.29755933678188984</v>
      </c>
      <c r="F89" s="87">
        <v>0.31840607943183064</v>
      </c>
      <c r="G89" s="87">
        <v>0.3481746956733287</v>
      </c>
      <c r="H89" s="87">
        <v>0.39859158653479954</v>
      </c>
      <c r="I89" s="87">
        <v>0.40726405896762818</v>
      </c>
      <c r="J89" s="87">
        <v>0.41489397996144795</v>
      </c>
      <c r="K89" s="87">
        <v>0.39914599422861863</v>
      </c>
      <c r="L89" s="87">
        <v>0.35944504153713863</v>
      </c>
      <c r="M89" s="87">
        <v>0.36216198382019882</v>
      </c>
      <c r="N89" s="87">
        <v>0.41666458083029534</v>
      </c>
      <c r="O89" s="87">
        <v>0.40247138405481442</v>
      </c>
      <c r="P89" s="87">
        <v>0</v>
      </c>
      <c r="Q89" s="87">
        <v>1.016657306016536</v>
      </c>
    </row>
    <row r="90" spans="1:17" x14ac:dyDescent="0.25">
      <c r="A90" s="150" t="s">
        <v>25</v>
      </c>
      <c r="B90" s="87">
        <v>0</v>
      </c>
      <c r="C90" s="87">
        <v>0</v>
      </c>
      <c r="D90" s="87">
        <v>0</v>
      </c>
      <c r="E90" s="87">
        <v>0</v>
      </c>
      <c r="F90" s="87">
        <v>0</v>
      </c>
      <c r="G90" s="87">
        <v>0</v>
      </c>
      <c r="H90" s="87">
        <v>0</v>
      </c>
      <c r="I90" s="87">
        <v>0</v>
      </c>
      <c r="J90" s="87">
        <v>0</v>
      </c>
      <c r="K90" s="87">
        <v>0</v>
      </c>
      <c r="L90" s="87">
        <v>0</v>
      </c>
      <c r="M90" s="87">
        <v>0</v>
      </c>
      <c r="N90" s="87">
        <v>0</v>
      </c>
      <c r="O90" s="87">
        <v>0</v>
      </c>
      <c r="P90" s="87">
        <v>0</v>
      </c>
      <c r="Q90" s="87">
        <v>0</v>
      </c>
    </row>
    <row r="91" spans="1:17" x14ac:dyDescent="0.25">
      <c r="A91" s="150" t="s">
        <v>86</v>
      </c>
      <c r="B91" s="87">
        <v>0</v>
      </c>
      <c r="C91" s="87">
        <v>0</v>
      </c>
      <c r="D91" s="87">
        <v>0</v>
      </c>
      <c r="E91" s="87">
        <v>0</v>
      </c>
      <c r="F91" s="87">
        <v>0</v>
      </c>
      <c r="G91" s="87">
        <v>0</v>
      </c>
      <c r="H91" s="87">
        <v>0</v>
      </c>
      <c r="I91" s="87">
        <v>0</v>
      </c>
      <c r="J91" s="87">
        <v>0</v>
      </c>
      <c r="K91" s="87">
        <v>0</v>
      </c>
      <c r="L91" s="87">
        <v>0</v>
      </c>
      <c r="M91" s="87">
        <v>0</v>
      </c>
      <c r="N91" s="87">
        <v>0</v>
      </c>
      <c r="O91" s="87">
        <v>0</v>
      </c>
      <c r="P91" s="87">
        <v>0</v>
      </c>
      <c r="Q91" s="87">
        <v>0</v>
      </c>
    </row>
    <row r="92" spans="1:17" x14ac:dyDescent="0.25">
      <c r="A92" s="150" t="s">
        <v>22</v>
      </c>
      <c r="B92" s="87">
        <v>0</v>
      </c>
      <c r="C92" s="87">
        <v>0</v>
      </c>
      <c r="D92" s="87">
        <v>0</v>
      </c>
      <c r="E92" s="87">
        <v>0</v>
      </c>
      <c r="F92" s="87">
        <v>0</v>
      </c>
      <c r="G92" s="87">
        <v>0</v>
      </c>
      <c r="H92" s="87">
        <v>0</v>
      </c>
      <c r="I92" s="87">
        <v>0</v>
      </c>
      <c r="J92" s="87">
        <v>0</v>
      </c>
      <c r="K92" s="87">
        <v>0</v>
      </c>
      <c r="L92" s="87">
        <v>0</v>
      </c>
      <c r="M92" s="87">
        <v>0</v>
      </c>
      <c r="N92" s="87">
        <v>0</v>
      </c>
      <c r="O92" s="87">
        <v>0</v>
      </c>
      <c r="P92" s="87">
        <v>0</v>
      </c>
      <c r="Q92" s="87">
        <v>0</v>
      </c>
    </row>
    <row r="93" spans="1:17" x14ac:dyDescent="0.25">
      <c r="A93" s="149" t="s">
        <v>119</v>
      </c>
      <c r="B93" s="148">
        <v>9.486524680518059</v>
      </c>
      <c r="C93" s="148">
        <v>8.1924086844125057</v>
      </c>
      <c r="D93" s="148">
        <v>8.7452374927097836</v>
      </c>
      <c r="E93" s="148">
        <v>8.3016349861445775</v>
      </c>
      <c r="F93" s="148">
        <v>8.3813594659866268</v>
      </c>
      <c r="G93" s="148">
        <v>8.152351696414982</v>
      </c>
      <c r="H93" s="148">
        <v>7.8833022202462786</v>
      </c>
      <c r="I93" s="148">
        <v>8.3265338309603152</v>
      </c>
      <c r="J93" s="148">
        <v>8.301320832096458</v>
      </c>
      <c r="K93" s="148">
        <v>4.8250937640865779</v>
      </c>
      <c r="L93" s="148">
        <v>7.8541959842155933</v>
      </c>
      <c r="M93" s="148">
        <v>8.4137864967199221</v>
      </c>
      <c r="N93" s="148">
        <v>7.4205132235698414</v>
      </c>
      <c r="O93" s="148">
        <v>7.4224495720727504</v>
      </c>
      <c r="P93" s="148">
        <v>7.0954507907831967</v>
      </c>
      <c r="Q93" s="148">
        <v>7.524382182536776</v>
      </c>
    </row>
    <row r="94" spans="1:17" hidden="1" x14ac:dyDescent="0.25"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 spans="1:17" x14ac:dyDescent="0.2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ht="12.75" x14ac:dyDescent="0.25">
      <c r="A96" s="98" t="s">
        <v>124</v>
      </c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</row>
    <row r="98" spans="1:17" x14ac:dyDescent="0.25">
      <c r="A98" s="78" t="s">
        <v>46</v>
      </c>
      <c r="B98" s="77">
        <f t="shared" ref="B98:Q98" si="0">SUM(B$99:B$103,B$107:B$108,B$110:B$112,B$105,B$104)</f>
        <v>1</v>
      </c>
      <c r="C98" s="77">
        <f t="shared" si="0"/>
        <v>1.0000000000000002</v>
      </c>
      <c r="D98" s="77">
        <f t="shared" si="0"/>
        <v>1.0000000000000002</v>
      </c>
      <c r="E98" s="77">
        <f t="shared" si="0"/>
        <v>0.99999999999999989</v>
      </c>
      <c r="F98" s="77">
        <f t="shared" si="0"/>
        <v>1.0000000000000002</v>
      </c>
      <c r="G98" s="77">
        <f t="shared" si="0"/>
        <v>0.99999999999999978</v>
      </c>
      <c r="H98" s="77">
        <f t="shared" si="0"/>
        <v>0.99999999999999989</v>
      </c>
      <c r="I98" s="77">
        <f t="shared" si="0"/>
        <v>0.99999999999999978</v>
      </c>
      <c r="J98" s="77">
        <f t="shared" si="0"/>
        <v>0.99999999999999967</v>
      </c>
      <c r="K98" s="77">
        <f t="shared" si="0"/>
        <v>1.0000000000000002</v>
      </c>
      <c r="L98" s="77">
        <f t="shared" si="0"/>
        <v>1.0000000000000002</v>
      </c>
      <c r="M98" s="77">
        <f t="shared" si="0"/>
        <v>1.0000000000000002</v>
      </c>
      <c r="N98" s="77">
        <f t="shared" si="0"/>
        <v>1.0000000000000002</v>
      </c>
      <c r="O98" s="77">
        <f t="shared" si="0"/>
        <v>1.0000000000000002</v>
      </c>
      <c r="P98" s="77">
        <f t="shared" si="0"/>
        <v>1</v>
      </c>
      <c r="Q98" s="77">
        <f t="shared" si="0"/>
        <v>1</v>
      </c>
    </row>
    <row r="99" spans="1:17" x14ac:dyDescent="0.25">
      <c r="A99" s="132" t="s">
        <v>83</v>
      </c>
      <c r="B99" s="146">
        <f t="shared" ref="B99:Q99" si="1">IF(B$6=0,0,B$6/B$5)</f>
        <v>1.4534304540337962E-3</v>
      </c>
      <c r="C99" s="146">
        <f t="shared" si="1"/>
        <v>1.4534304540337962E-3</v>
      </c>
      <c r="D99" s="146">
        <f t="shared" si="1"/>
        <v>1.4534304540337959E-3</v>
      </c>
      <c r="E99" s="146">
        <f t="shared" si="1"/>
        <v>1.4534304540337959E-3</v>
      </c>
      <c r="F99" s="146">
        <f t="shared" si="1"/>
        <v>1.4534304540337964E-3</v>
      </c>
      <c r="G99" s="146">
        <f t="shared" si="1"/>
        <v>1.4534304540337955E-3</v>
      </c>
      <c r="H99" s="146">
        <f t="shared" si="1"/>
        <v>1.4534304540337959E-3</v>
      </c>
      <c r="I99" s="146">
        <f t="shared" si="1"/>
        <v>1.4534304540337957E-3</v>
      </c>
      <c r="J99" s="146">
        <f t="shared" si="1"/>
        <v>1.4534304540337957E-3</v>
      </c>
      <c r="K99" s="146">
        <f t="shared" si="1"/>
        <v>1.4534304540337964E-3</v>
      </c>
      <c r="L99" s="146">
        <f t="shared" si="1"/>
        <v>1.4534304540337966E-3</v>
      </c>
      <c r="M99" s="146">
        <f t="shared" si="1"/>
        <v>1.4534304540337962E-3</v>
      </c>
      <c r="N99" s="146">
        <f t="shared" si="1"/>
        <v>1.4534304540337959E-3</v>
      </c>
      <c r="O99" s="146">
        <f t="shared" si="1"/>
        <v>1.4534304540337962E-3</v>
      </c>
      <c r="P99" s="146">
        <f t="shared" si="1"/>
        <v>1.4534304540337962E-3</v>
      </c>
      <c r="Q99" s="146">
        <f t="shared" si="1"/>
        <v>1.4534304540337959E-3</v>
      </c>
    </row>
    <row r="100" spans="1:17" x14ac:dyDescent="0.25">
      <c r="A100" s="76" t="s">
        <v>82</v>
      </c>
      <c r="B100" s="145">
        <f t="shared" ref="B100:Q100" si="2">IF(B$7=0,0,B$7/B$5)</f>
        <v>7.7516290881802466E-4</v>
      </c>
      <c r="C100" s="145">
        <f t="shared" si="2"/>
        <v>7.7516290881802456E-4</v>
      </c>
      <c r="D100" s="145">
        <f t="shared" si="2"/>
        <v>7.7516290881802445E-4</v>
      </c>
      <c r="E100" s="145">
        <f t="shared" si="2"/>
        <v>7.7516290881802445E-4</v>
      </c>
      <c r="F100" s="145">
        <f t="shared" si="2"/>
        <v>7.7516290881802466E-4</v>
      </c>
      <c r="G100" s="145">
        <f t="shared" si="2"/>
        <v>7.7516290881802412E-4</v>
      </c>
      <c r="H100" s="145">
        <f t="shared" si="2"/>
        <v>7.7516290881802445E-4</v>
      </c>
      <c r="I100" s="145">
        <f t="shared" si="2"/>
        <v>7.7516290881802434E-4</v>
      </c>
      <c r="J100" s="145">
        <f t="shared" si="2"/>
        <v>7.7516290881802434E-4</v>
      </c>
      <c r="K100" s="145">
        <f t="shared" si="2"/>
        <v>7.7516290881802466E-4</v>
      </c>
      <c r="L100" s="145">
        <f t="shared" si="2"/>
        <v>7.7516290881802477E-4</v>
      </c>
      <c r="M100" s="145">
        <f t="shared" si="2"/>
        <v>7.7516290881802456E-4</v>
      </c>
      <c r="N100" s="145">
        <f t="shared" si="2"/>
        <v>7.7516290881802445E-4</v>
      </c>
      <c r="O100" s="145">
        <f t="shared" si="2"/>
        <v>7.7516290881802456E-4</v>
      </c>
      <c r="P100" s="145">
        <f t="shared" si="2"/>
        <v>7.7516290881802456E-4</v>
      </c>
      <c r="Q100" s="145">
        <f t="shared" si="2"/>
        <v>7.7516290881802445E-4</v>
      </c>
    </row>
    <row r="101" spans="1:17" x14ac:dyDescent="0.25">
      <c r="A101" s="76" t="s">
        <v>81</v>
      </c>
      <c r="B101" s="145">
        <f t="shared" ref="B101:Q101" si="3">IF(B$8=0,0,B$8/B$5)</f>
        <v>1.9379072720450613E-2</v>
      </c>
      <c r="C101" s="145">
        <f t="shared" si="3"/>
        <v>1.9379072720450613E-2</v>
      </c>
      <c r="D101" s="145">
        <f t="shared" si="3"/>
        <v>1.9379072720450613E-2</v>
      </c>
      <c r="E101" s="145">
        <f t="shared" si="3"/>
        <v>1.9379072720450606E-2</v>
      </c>
      <c r="F101" s="145">
        <f t="shared" si="3"/>
        <v>1.9379072720450613E-2</v>
      </c>
      <c r="G101" s="145">
        <f t="shared" si="3"/>
        <v>1.9379072720450603E-2</v>
      </c>
      <c r="H101" s="145">
        <f t="shared" si="3"/>
        <v>1.9379072720450606E-2</v>
      </c>
      <c r="I101" s="145">
        <f t="shared" si="3"/>
        <v>1.937907272045061E-2</v>
      </c>
      <c r="J101" s="145">
        <f t="shared" si="3"/>
        <v>1.9379072720450606E-2</v>
      </c>
      <c r="K101" s="145">
        <f t="shared" si="3"/>
        <v>1.9379072720450616E-2</v>
      </c>
      <c r="L101" s="145">
        <f t="shared" si="3"/>
        <v>1.937907272045062E-2</v>
      </c>
      <c r="M101" s="145">
        <f t="shared" si="3"/>
        <v>1.9379072720450613E-2</v>
      </c>
      <c r="N101" s="145">
        <f t="shared" si="3"/>
        <v>1.937907272045061E-2</v>
      </c>
      <c r="O101" s="145">
        <f t="shared" si="3"/>
        <v>1.9379072720450613E-2</v>
      </c>
      <c r="P101" s="145">
        <f t="shared" si="3"/>
        <v>1.9379072720450613E-2</v>
      </c>
      <c r="Q101" s="145">
        <f t="shared" si="3"/>
        <v>1.937907272045061E-2</v>
      </c>
    </row>
    <row r="102" spans="1:17" x14ac:dyDescent="0.25">
      <c r="A102" s="76" t="s">
        <v>80</v>
      </c>
      <c r="B102" s="145">
        <f t="shared" ref="B102:Q102" si="4">IF(B$9=0,0,B$9/B$5)</f>
        <v>4.8447681801126546E-4</v>
      </c>
      <c r="C102" s="145">
        <f t="shared" si="4"/>
        <v>4.844768180112654E-4</v>
      </c>
      <c r="D102" s="145">
        <f t="shared" si="4"/>
        <v>4.8447681801126535E-4</v>
      </c>
      <c r="E102" s="145">
        <f t="shared" si="4"/>
        <v>4.8447681801126529E-4</v>
      </c>
      <c r="F102" s="145">
        <f t="shared" si="4"/>
        <v>4.8447681801126546E-4</v>
      </c>
      <c r="G102" s="145">
        <f t="shared" si="4"/>
        <v>4.8447681801126518E-4</v>
      </c>
      <c r="H102" s="145">
        <f t="shared" si="4"/>
        <v>4.8447681801126535E-4</v>
      </c>
      <c r="I102" s="145">
        <f t="shared" si="4"/>
        <v>4.8447681801126524E-4</v>
      </c>
      <c r="J102" s="145">
        <f t="shared" si="4"/>
        <v>4.8447681801126529E-4</v>
      </c>
      <c r="K102" s="145">
        <f t="shared" si="4"/>
        <v>4.8447681801126546E-4</v>
      </c>
      <c r="L102" s="145">
        <f t="shared" si="4"/>
        <v>4.8447681801126556E-4</v>
      </c>
      <c r="M102" s="145">
        <f t="shared" si="4"/>
        <v>4.844768180112654E-4</v>
      </c>
      <c r="N102" s="145">
        <f t="shared" si="4"/>
        <v>4.8447681801126529E-4</v>
      </c>
      <c r="O102" s="145">
        <f t="shared" si="4"/>
        <v>4.8447681801126546E-4</v>
      </c>
      <c r="P102" s="145">
        <f t="shared" si="4"/>
        <v>4.8447681801126546E-4</v>
      </c>
      <c r="Q102" s="145">
        <f t="shared" si="4"/>
        <v>4.844768180112654E-4</v>
      </c>
    </row>
    <row r="103" spans="1:17" x14ac:dyDescent="0.25">
      <c r="A103" s="129" t="s">
        <v>79</v>
      </c>
      <c r="B103" s="144">
        <f t="shared" ref="B103:Q103" si="5">IF(B$10=0,0,B$10/B$5)</f>
        <v>9.6895363602253091E-4</v>
      </c>
      <c r="C103" s="144">
        <f t="shared" si="5"/>
        <v>9.6895363602253069E-4</v>
      </c>
      <c r="D103" s="144">
        <f t="shared" si="5"/>
        <v>9.689536360225308E-4</v>
      </c>
      <c r="E103" s="144">
        <f t="shared" si="5"/>
        <v>9.6895363602253069E-4</v>
      </c>
      <c r="F103" s="144">
        <f t="shared" si="5"/>
        <v>9.6895363602253091E-4</v>
      </c>
      <c r="G103" s="144">
        <f t="shared" si="5"/>
        <v>9.6895363602253037E-4</v>
      </c>
      <c r="H103" s="144">
        <f t="shared" si="5"/>
        <v>9.6895363602253069E-4</v>
      </c>
      <c r="I103" s="144">
        <f t="shared" si="5"/>
        <v>9.6895363602253048E-4</v>
      </c>
      <c r="J103" s="144">
        <f t="shared" si="5"/>
        <v>9.6895363602253069E-4</v>
      </c>
      <c r="K103" s="144">
        <f t="shared" si="5"/>
        <v>9.689536360225308E-4</v>
      </c>
      <c r="L103" s="144">
        <f t="shared" si="5"/>
        <v>9.6895363602253113E-4</v>
      </c>
      <c r="M103" s="144">
        <f t="shared" si="5"/>
        <v>9.6895363602253091E-4</v>
      </c>
      <c r="N103" s="144">
        <f t="shared" si="5"/>
        <v>9.6895363602253059E-4</v>
      </c>
      <c r="O103" s="144">
        <f t="shared" si="5"/>
        <v>9.6895363602253102E-4</v>
      </c>
      <c r="P103" s="144">
        <f t="shared" si="5"/>
        <v>9.6895363602253091E-4</v>
      </c>
      <c r="Q103" s="144">
        <f t="shared" si="5"/>
        <v>9.689536360225308E-4</v>
      </c>
    </row>
    <row r="104" spans="1:17" x14ac:dyDescent="0.25">
      <c r="A104" s="127" t="s">
        <v>117</v>
      </c>
      <c r="B104" s="143">
        <f t="shared" ref="B104:Q104" si="6">IF(B$15=0,0,B$15/B$5)</f>
        <v>0.15048203745438427</v>
      </c>
      <c r="C104" s="143">
        <f t="shared" si="6"/>
        <v>0.15048203745438432</v>
      </c>
      <c r="D104" s="143">
        <f t="shared" si="6"/>
        <v>0.15048203745438443</v>
      </c>
      <c r="E104" s="143">
        <f t="shared" si="6"/>
        <v>0.1504820374543844</v>
      </c>
      <c r="F104" s="143">
        <f t="shared" si="6"/>
        <v>0.15048203745438438</v>
      </c>
      <c r="G104" s="143">
        <f t="shared" si="6"/>
        <v>0.15048203745438435</v>
      </c>
      <c r="H104" s="143">
        <f t="shared" si="6"/>
        <v>0.15048203745438418</v>
      </c>
      <c r="I104" s="143">
        <f t="shared" si="6"/>
        <v>0.15048203745438421</v>
      </c>
      <c r="J104" s="143">
        <f t="shared" si="6"/>
        <v>0.15048203745438415</v>
      </c>
      <c r="K104" s="143">
        <f t="shared" si="6"/>
        <v>0.15839716245751692</v>
      </c>
      <c r="L104" s="143">
        <f t="shared" si="6"/>
        <v>0.1504820374543841</v>
      </c>
      <c r="M104" s="143">
        <f t="shared" si="6"/>
        <v>0.15048203745438435</v>
      </c>
      <c r="N104" s="143">
        <f t="shared" si="6"/>
        <v>0.15048203745438443</v>
      </c>
      <c r="O104" s="143">
        <f t="shared" si="6"/>
        <v>0.15048203745438443</v>
      </c>
      <c r="P104" s="143">
        <f t="shared" si="6"/>
        <v>0.15048203745438418</v>
      </c>
      <c r="Q104" s="143">
        <f t="shared" si="6"/>
        <v>0.15048203745438438</v>
      </c>
    </row>
    <row r="105" spans="1:17" x14ac:dyDescent="0.25">
      <c r="A105" s="127" t="s">
        <v>116</v>
      </c>
      <c r="B105" s="143">
        <f t="shared" ref="B105:Q105" si="7">IF(B$21=0,0,B$21/B$5)</f>
        <v>0.60814807403231819</v>
      </c>
      <c r="C105" s="143">
        <f t="shared" si="7"/>
        <v>0.60814807403231819</v>
      </c>
      <c r="D105" s="143">
        <f t="shared" si="7"/>
        <v>0.60814807403231808</v>
      </c>
      <c r="E105" s="143">
        <f t="shared" si="7"/>
        <v>0.60814807403231796</v>
      </c>
      <c r="F105" s="143">
        <f t="shared" si="7"/>
        <v>0.60814807403231819</v>
      </c>
      <c r="G105" s="143">
        <f t="shared" si="7"/>
        <v>0.60814807403231785</v>
      </c>
      <c r="H105" s="143">
        <f t="shared" si="7"/>
        <v>0.60814807403231819</v>
      </c>
      <c r="I105" s="143">
        <f t="shared" si="7"/>
        <v>0.60814807403231796</v>
      </c>
      <c r="J105" s="143">
        <f t="shared" si="7"/>
        <v>0.60814807403231796</v>
      </c>
      <c r="K105" s="143">
        <f t="shared" si="7"/>
        <v>0.60023294902918556</v>
      </c>
      <c r="L105" s="143">
        <f t="shared" si="7"/>
        <v>0.60814807403231841</v>
      </c>
      <c r="M105" s="143">
        <f t="shared" si="7"/>
        <v>0.6081480740323183</v>
      </c>
      <c r="N105" s="143">
        <f t="shared" si="7"/>
        <v>0.60814807403231808</v>
      </c>
      <c r="O105" s="143">
        <f t="shared" si="7"/>
        <v>0.60814807403231819</v>
      </c>
      <c r="P105" s="143">
        <f t="shared" si="7"/>
        <v>0.60814807403231819</v>
      </c>
      <c r="Q105" s="143">
        <f t="shared" si="7"/>
        <v>0.60814807403231808</v>
      </c>
    </row>
    <row r="106" spans="1:17" x14ac:dyDescent="0.25">
      <c r="A106" s="127" t="s">
        <v>113</v>
      </c>
      <c r="B106" s="143">
        <f t="shared" ref="B106:Q106" si="8">IF(B$27=0,0,B$27/B$5)</f>
        <v>0.15048203745438427</v>
      </c>
      <c r="C106" s="143">
        <f t="shared" si="8"/>
        <v>0.15048203745438429</v>
      </c>
      <c r="D106" s="143">
        <f t="shared" si="8"/>
        <v>0.15048203745438424</v>
      </c>
      <c r="E106" s="143">
        <f t="shared" si="8"/>
        <v>0.15048203745438421</v>
      </c>
      <c r="F106" s="143">
        <f t="shared" si="8"/>
        <v>0.15048203745438429</v>
      </c>
      <c r="G106" s="143">
        <f t="shared" si="8"/>
        <v>0.15048203745438415</v>
      </c>
      <c r="H106" s="143">
        <f t="shared" si="8"/>
        <v>0.15048203745438424</v>
      </c>
      <c r="I106" s="143">
        <f t="shared" si="8"/>
        <v>0.15048203745438424</v>
      </c>
      <c r="J106" s="143">
        <f t="shared" si="8"/>
        <v>0.15048203745438421</v>
      </c>
      <c r="K106" s="143">
        <f t="shared" si="8"/>
        <v>0.15048203745438427</v>
      </c>
      <c r="L106" s="143">
        <f t="shared" si="8"/>
        <v>0.15048203745438429</v>
      </c>
      <c r="M106" s="143">
        <f t="shared" si="8"/>
        <v>0.15048203745438427</v>
      </c>
      <c r="N106" s="143">
        <f t="shared" si="8"/>
        <v>0.15048203745438424</v>
      </c>
      <c r="O106" s="143">
        <f t="shared" si="8"/>
        <v>0.15048203745438427</v>
      </c>
      <c r="P106" s="143">
        <f t="shared" si="8"/>
        <v>0.15048203745438427</v>
      </c>
      <c r="Q106" s="143">
        <f t="shared" si="8"/>
        <v>0.15048203745438421</v>
      </c>
    </row>
    <row r="107" spans="1:17" x14ac:dyDescent="0.25">
      <c r="A107" s="142" t="s">
        <v>123</v>
      </c>
      <c r="B107" s="141">
        <f t="shared" ref="B107:Q107" si="9">IF(B$28=0,0,B$28/B$5)</f>
        <v>0.11685842247422633</v>
      </c>
      <c r="C107" s="141">
        <f t="shared" si="9"/>
        <v>0.11754652381301445</v>
      </c>
      <c r="D107" s="141">
        <f t="shared" si="9"/>
        <v>0.11788842058086264</v>
      </c>
      <c r="E107" s="141">
        <f t="shared" si="9"/>
        <v>0.11803784288506783</v>
      </c>
      <c r="F107" s="141">
        <f t="shared" si="9"/>
        <v>0.11816559554418322</v>
      </c>
      <c r="G107" s="141">
        <f t="shared" si="9"/>
        <v>0.11831912789012196</v>
      </c>
      <c r="H107" s="141">
        <f t="shared" si="9"/>
        <v>0.1205351474667023</v>
      </c>
      <c r="I107" s="141">
        <f t="shared" si="9"/>
        <v>0.11955229263865987</v>
      </c>
      <c r="J107" s="141">
        <f t="shared" si="9"/>
        <v>0.11781411936862266</v>
      </c>
      <c r="K107" s="141">
        <f t="shared" si="9"/>
        <v>0.11953076733983495</v>
      </c>
      <c r="L107" s="141">
        <f t="shared" si="9"/>
        <v>0.11473977910575463</v>
      </c>
      <c r="M107" s="141">
        <f t="shared" si="9"/>
        <v>0.11609536278372402</v>
      </c>
      <c r="N107" s="141">
        <f t="shared" si="9"/>
        <v>0.11533140419169936</v>
      </c>
      <c r="O107" s="141">
        <f t="shared" si="9"/>
        <v>0.11453865031910271</v>
      </c>
      <c r="P107" s="141">
        <f t="shared" si="9"/>
        <v>0.11543060348672514</v>
      </c>
      <c r="Q107" s="141">
        <f t="shared" si="9"/>
        <v>8.6877434569095732E-2</v>
      </c>
    </row>
    <row r="108" spans="1:17" x14ac:dyDescent="0.25">
      <c r="A108" s="142" t="s">
        <v>122</v>
      </c>
      <c r="B108" s="141">
        <f t="shared" ref="B108:Q108" si="10">IF(B$33=0,0,B$33/B$5)</f>
        <v>3.362361498015793E-2</v>
      </c>
      <c r="C108" s="141">
        <f t="shared" si="10"/>
        <v>3.2935513641369839E-2</v>
      </c>
      <c r="D108" s="141">
        <f t="shared" si="10"/>
        <v>3.2593616873521587E-2</v>
      </c>
      <c r="E108" s="141">
        <f t="shared" si="10"/>
        <v>3.2444194569316381E-2</v>
      </c>
      <c r="F108" s="141">
        <f t="shared" si="10"/>
        <v>3.2316441910201048E-2</v>
      </c>
      <c r="G108" s="141">
        <f t="shared" si="10"/>
        <v>3.216290956426221E-2</v>
      </c>
      <c r="H108" s="141">
        <f t="shared" si="10"/>
        <v>2.9946889987681927E-2</v>
      </c>
      <c r="I108" s="141">
        <f t="shared" si="10"/>
        <v>3.0929744815724358E-2</v>
      </c>
      <c r="J108" s="141">
        <f t="shared" si="10"/>
        <v>3.2667918085761555E-2</v>
      </c>
      <c r="K108" s="141">
        <f t="shared" si="10"/>
        <v>3.0951270114549324E-2</v>
      </c>
      <c r="L108" s="141">
        <f t="shared" si="10"/>
        <v>3.5742258348629666E-2</v>
      </c>
      <c r="M108" s="141">
        <f t="shared" si="10"/>
        <v>3.4386674670660242E-2</v>
      </c>
      <c r="N108" s="141">
        <f t="shared" si="10"/>
        <v>3.5150633262684888E-2</v>
      </c>
      <c r="O108" s="141">
        <f t="shared" si="10"/>
        <v>3.5943387135281557E-2</v>
      </c>
      <c r="P108" s="141">
        <f t="shared" si="10"/>
        <v>3.5051433967659133E-2</v>
      </c>
      <c r="Q108" s="141">
        <f t="shared" si="10"/>
        <v>6.3604602885288491E-2</v>
      </c>
    </row>
    <row r="109" spans="1:17" x14ac:dyDescent="0.25">
      <c r="A109" s="127" t="s">
        <v>112</v>
      </c>
      <c r="B109" s="143">
        <f t="shared" ref="B109:Q109" si="11">IF(B$34=0,0,B$34/B$5)</f>
        <v>6.7826754521577173E-2</v>
      </c>
      <c r="C109" s="143">
        <f t="shared" si="11"/>
        <v>6.7826754521577159E-2</v>
      </c>
      <c r="D109" s="143">
        <f t="shared" si="11"/>
        <v>6.7826754521577132E-2</v>
      </c>
      <c r="E109" s="143">
        <f t="shared" si="11"/>
        <v>6.7826754521577132E-2</v>
      </c>
      <c r="F109" s="143">
        <f t="shared" si="11"/>
        <v>6.7826754521577159E-2</v>
      </c>
      <c r="G109" s="143">
        <f t="shared" si="11"/>
        <v>6.7826754521577118E-2</v>
      </c>
      <c r="H109" s="143">
        <f t="shared" si="11"/>
        <v>6.7826754521577146E-2</v>
      </c>
      <c r="I109" s="143">
        <f t="shared" si="11"/>
        <v>6.7826754521577146E-2</v>
      </c>
      <c r="J109" s="143">
        <f t="shared" si="11"/>
        <v>6.7826754521577146E-2</v>
      </c>
      <c r="K109" s="143">
        <f t="shared" si="11"/>
        <v>6.7826754521577146E-2</v>
      </c>
      <c r="L109" s="143">
        <f t="shared" si="11"/>
        <v>6.7826754521577173E-2</v>
      </c>
      <c r="M109" s="143">
        <f t="shared" si="11"/>
        <v>6.7826754521577159E-2</v>
      </c>
      <c r="N109" s="143">
        <f t="shared" si="11"/>
        <v>6.7826754521577146E-2</v>
      </c>
      <c r="O109" s="143">
        <f t="shared" si="11"/>
        <v>6.7826754521577173E-2</v>
      </c>
      <c r="P109" s="143">
        <f t="shared" si="11"/>
        <v>6.7826754521577159E-2</v>
      </c>
      <c r="Q109" s="143">
        <f t="shared" si="11"/>
        <v>6.7826754521577159E-2</v>
      </c>
    </row>
    <row r="110" spans="1:17" x14ac:dyDescent="0.25">
      <c r="A110" s="142" t="s">
        <v>121</v>
      </c>
      <c r="B110" s="141">
        <f t="shared" ref="B110:Q110" si="12">IF(B$35=0,0,B$35/B$5)</f>
        <v>2.1539396689819534E-2</v>
      </c>
      <c r="C110" s="141">
        <f t="shared" si="12"/>
        <v>2.1969855914734871E-2</v>
      </c>
      <c r="D110" s="141">
        <f t="shared" si="12"/>
        <v>2.2237707793183764E-2</v>
      </c>
      <c r="E110" s="141">
        <f t="shared" si="12"/>
        <v>2.2362788092352606E-2</v>
      </c>
      <c r="F110" s="141">
        <f t="shared" si="12"/>
        <v>2.244729800490327E-2</v>
      </c>
      <c r="G110" s="141">
        <f t="shared" si="12"/>
        <v>2.2581376324245533E-2</v>
      </c>
      <c r="H110" s="141">
        <f t="shared" si="12"/>
        <v>2.4303728612009225E-2</v>
      </c>
      <c r="I110" s="141">
        <f t="shared" si="12"/>
        <v>2.3675375687823328E-2</v>
      </c>
      <c r="J110" s="141">
        <f t="shared" si="12"/>
        <v>2.2487377560510349E-2</v>
      </c>
      <c r="K110" s="141">
        <f t="shared" si="12"/>
        <v>2.3940090739728252E-2</v>
      </c>
      <c r="L110" s="141">
        <f t="shared" si="12"/>
        <v>2.0395236674050451E-2</v>
      </c>
      <c r="M110" s="141">
        <f t="shared" si="12"/>
        <v>2.1479053340947223E-2</v>
      </c>
      <c r="N110" s="141">
        <f t="shared" si="12"/>
        <v>2.101269572209355E-2</v>
      </c>
      <c r="O110" s="141">
        <f t="shared" si="12"/>
        <v>2.0464562672619188E-2</v>
      </c>
      <c r="P110" s="141">
        <f t="shared" si="12"/>
        <v>2.1185770931963995E-2</v>
      </c>
      <c r="Q110" s="141">
        <f t="shared" si="12"/>
        <v>2.2185420576288417E-2</v>
      </c>
    </row>
    <row r="111" spans="1:17" x14ac:dyDescent="0.25">
      <c r="A111" s="142" t="s">
        <v>120</v>
      </c>
      <c r="B111" s="141">
        <f t="shared" ref="B111:Q111" si="13">IF(B$39=0,0,B$39/B$5)</f>
        <v>2.1802544944469416E-2</v>
      </c>
      <c r="C111" s="141">
        <f t="shared" si="13"/>
        <v>2.1950007483196778E-2</v>
      </c>
      <c r="D111" s="141">
        <f t="shared" si="13"/>
        <v>2.1909372653366302E-2</v>
      </c>
      <c r="E111" s="141">
        <f t="shared" si="13"/>
        <v>2.18754207643529E-2</v>
      </c>
      <c r="F111" s="141">
        <f t="shared" si="13"/>
        <v>2.1892553796593821E-2</v>
      </c>
      <c r="G111" s="141">
        <f t="shared" si="13"/>
        <v>2.1846751147323921E-2</v>
      </c>
      <c r="H111" s="141">
        <f t="shared" si="13"/>
        <v>2.1637333371499218E-2</v>
      </c>
      <c r="I111" s="141">
        <f t="shared" si="13"/>
        <v>2.1461207860302301E-2</v>
      </c>
      <c r="J111" s="141">
        <f t="shared" si="13"/>
        <v>2.1280856191923363E-2</v>
      </c>
      <c r="K111" s="141">
        <f t="shared" si="13"/>
        <v>2.091150175624459E-2</v>
      </c>
      <c r="L111" s="141">
        <f t="shared" si="13"/>
        <v>2.0885029192001855E-2</v>
      </c>
      <c r="M111" s="141">
        <f t="shared" si="13"/>
        <v>2.0716148181029684E-2</v>
      </c>
      <c r="N111" s="141">
        <f t="shared" si="13"/>
        <v>2.04838778628923E-2</v>
      </c>
      <c r="O111" s="141">
        <f t="shared" si="13"/>
        <v>2.0377935357670598E-2</v>
      </c>
      <c r="P111" s="141">
        <f t="shared" si="13"/>
        <v>2.0262131087467113E-2</v>
      </c>
      <c r="Q111" s="141">
        <f t="shared" si="13"/>
        <v>1.9777067318088308E-2</v>
      </c>
    </row>
    <row r="112" spans="1:17" x14ac:dyDescent="0.25">
      <c r="A112" s="140" t="s">
        <v>119</v>
      </c>
      <c r="B112" s="139">
        <f t="shared" ref="B112:Q112" si="14">IF(B$50=0,0,B$50/B$5)</f>
        <v>2.4484812887288217E-2</v>
      </c>
      <c r="C112" s="139">
        <f t="shared" si="14"/>
        <v>2.3906891123645507E-2</v>
      </c>
      <c r="D112" s="139">
        <f t="shared" si="14"/>
        <v>2.3679674075027069E-2</v>
      </c>
      <c r="E112" s="139">
        <f t="shared" si="14"/>
        <v>2.3588545664871625E-2</v>
      </c>
      <c r="F112" s="139">
        <f t="shared" si="14"/>
        <v>2.3486902720080059E-2</v>
      </c>
      <c r="G112" s="139">
        <f t="shared" si="14"/>
        <v>2.3398627050007677E-2</v>
      </c>
      <c r="H112" s="139">
        <f t="shared" si="14"/>
        <v>2.1885692538068702E-2</v>
      </c>
      <c r="I112" s="139">
        <f t="shared" si="14"/>
        <v>2.2690170973451523E-2</v>
      </c>
      <c r="J112" s="139">
        <f t="shared" si="14"/>
        <v>2.4058520769143426E-2</v>
      </c>
      <c r="K112" s="139">
        <f t="shared" si="14"/>
        <v>2.2975162025604314E-2</v>
      </c>
      <c r="L112" s="139">
        <f t="shared" si="14"/>
        <v>2.654648865552486E-2</v>
      </c>
      <c r="M112" s="139">
        <f t="shared" si="14"/>
        <v>2.5631552999600252E-2</v>
      </c>
      <c r="N112" s="139">
        <f t="shared" si="14"/>
        <v>2.6330180936591303E-2</v>
      </c>
      <c r="O112" s="139">
        <f t="shared" si="14"/>
        <v>2.698425649128738E-2</v>
      </c>
      <c r="P112" s="139">
        <f t="shared" si="14"/>
        <v>2.6378852502146055E-2</v>
      </c>
      <c r="Q112" s="139">
        <f t="shared" si="14"/>
        <v>2.5864266627200431E-2</v>
      </c>
    </row>
    <row r="113" spans="1:17" hidden="1" x14ac:dyDescent="0.25">
      <c r="B113" s="147"/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  <c r="O113" s="147"/>
      <c r="P113" s="147"/>
      <c r="Q113" s="147"/>
    </row>
    <row r="114" spans="1:17" x14ac:dyDescent="0.25"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</row>
    <row r="115" spans="1:17" x14ac:dyDescent="0.25">
      <c r="A115" s="78" t="s">
        <v>45</v>
      </c>
      <c r="B115" s="77">
        <f t="shared" ref="B115:Q115" si="15">SUM(B$116:B$120,B$124:B$125,B$127:B$129,B$122,B$121)</f>
        <v>0.99999999999999989</v>
      </c>
      <c r="C115" s="77">
        <f t="shared" si="15"/>
        <v>1.0000000000000002</v>
      </c>
      <c r="D115" s="77">
        <f t="shared" si="15"/>
        <v>1.0000000000000002</v>
      </c>
      <c r="E115" s="77">
        <f t="shared" si="15"/>
        <v>1.0000000000000002</v>
      </c>
      <c r="F115" s="77">
        <f t="shared" si="15"/>
        <v>1</v>
      </c>
      <c r="G115" s="77">
        <f t="shared" si="15"/>
        <v>0.99999999999999978</v>
      </c>
      <c r="H115" s="77">
        <f t="shared" si="15"/>
        <v>1</v>
      </c>
      <c r="I115" s="77">
        <f t="shared" si="15"/>
        <v>1</v>
      </c>
      <c r="J115" s="77">
        <f t="shared" si="15"/>
        <v>1</v>
      </c>
      <c r="K115" s="77">
        <f t="shared" si="15"/>
        <v>0.99999999999999989</v>
      </c>
      <c r="L115" s="77">
        <f t="shared" si="15"/>
        <v>1.0000000000000002</v>
      </c>
      <c r="M115" s="77">
        <f t="shared" si="15"/>
        <v>1.0000000000000002</v>
      </c>
      <c r="N115" s="77">
        <f t="shared" si="15"/>
        <v>1.0000000000000002</v>
      </c>
      <c r="O115" s="77">
        <f t="shared" si="15"/>
        <v>1</v>
      </c>
      <c r="P115" s="77">
        <f t="shared" si="15"/>
        <v>0.99999999999999978</v>
      </c>
      <c r="Q115" s="77">
        <f t="shared" si="15"/>
        <v>0.99999999999999989</v>
      </c>
    </row>
    <row r="116" spans="1:17" x14ac:dyDescent="0.25">
      <c r="A116" s="132" t="s">
        <v>83</v>
      </c>
      <c r="B116" s="146">
        <f t="shared" ref="B116:Q116" si="16">IF(B$54=0,0,B$54/B$53)</f>
        <v>2.950993117983866E-3</v>
      </c>
      <c r="C116" s="146">
        <f t="shared" si="16"/>
        <v>2.9509931179838664E-3</v>
      </c>
      <c r="D116" s="146">
        <f t="shared" si="16"/>
        <v>2.9509931179838656E-3</v>
      </c>
      <c r="E116" s="146">
        <f t="shared" si="16"/>
        <v>2.9509931179838651E-3</v>
      </c>
      <c r="F116" s="146">
        <f t="shared" si="16"/>
        <v>2.950993117983866E-3</v>
      </c>
      <c r="G116" s="146">
        <f t="shared" si="16"/>
        <v>2.9509931179838673E-3</v>
      </c>
      <c r="H116" s="146">
        <f t="shared" si="16"/>
        <v>2.9509931179838664E-3</v>
      </c>
      <c r="I116" s="146">
        <f t="shared" si="16"/>
        <v>2.950993117983866E-3</v>
      </c>
      <c r="J116" s="146">
        <f t="shared" si="16"/>
        <v>2.9509931179838677E-3</v>
      </c>
      <c r="K116" s="146">
        <f t="shared" si="16"/>
        <v>2.9509931179838669E-3</v>
      </c>
      <c r="L116" s="146">
        <f t="shared" si="16"/>
        <v>2.9509931179838673E-3</v>
      </c>
      <c r="M116" s="146">
        <f t="shared" si="16"/>
        <v>2.9509931179838664E-3</v>
      </c>
      <c r="N116" s="146">
        <f t="shared" si="16"/>
        <v>2.9509931179838677E-3</v>
      </c>
      <c r="O116" s="146">
        <f t="shared" si="16"/>
        <v>2.9509931179838677E-3</v>
      </c>
      <c r="P116" s="146">
        <f t="shared" si="16"/>
        <v>2.9509931179838656E-3</v>
      </c>
      <c r="Q116" s="146">
        <f t="shared" si="16"/>
        <v>2.9509931179838638E-3</v>
      </c>
    </row>
    <row r="117" spans="1:17" x14ac:dyDescent="0.25">
      <c r="A117" s="76" t="s">
        <v>82</v>
      </c>
      <c r="B117" s="145">
        <f t="shared" ref="B117:Q117" si="17">IF(B$55=0,0,B$55/B$53)</f>
        <v>2.1804712177717301E-3</v>
      </c>
      <c r="C117" s="145">
        <f t="shared" si="17"/>
        <v>2.1804712177717314E-3</v>
      </c>
      <c r="D117" s="145">
        <f t="shared" si="17"/>
        <v>2.1804712177717314E-3</v>
      </c>
      <c r="E117" s="145">
        <f t="shared" si="17"/>
        <v>2.1804712177717297E-3</v>
      </c>
      <c r="F117" s="145">
        <f t="shared" si="17"/>
        <v>2.1804712177717301E-3</v>
      </c>
      <c r="G117" s="145">
        <f t="shared" si="17"/>
        <v>2.1804712177717306E-3</v>
      </c>
      <c r="H117" s="145">
        <f t="shared" si="17"/>
        <v>2.1804712177717314E-3</v>
      </c>
      <c r="I117" s="145">
        <f t="shared" si="17"/>
        <v>2.180471217771731E-3</v>
      </c>
      <c r="J117" s="145">
        <f t="shared" si="17"/>
        <v>2.1804712177717319E-3</v>
      </c>
      <c r="K117" s="145">
        <f t="shared" si="17"/>
        <v>2.1804712177717306E-3</v>
      </c>
      <c r="L117" s="145">
        <f t="shared" si="17"/>
        <v>2.1804712177717314E-3</v>
      </c>
      <c r="M117" s="145">
        <f t="shared" si="17"/>
        <v>2.1804712177717306E-3</v>
      </c>
      <c r="N117" s="145">
        <f t="shared" si="17"/>
        <v>2.1804712177717323E-3</v>
      </c>
      <c r="O117" s="145">
        <f t="shared" si="17"/>
        <v>2.1804712177717314E-3</v>
      </c>
      <c r="P117" s="145">
        <f t="shared" si="17"/>
        <v>2.1804712177717306E-3</v>
      </c>
      <c r="Q117" s="145">
        <f t="shared" si="17"/>
        <v>2.1804712177717301E-3</v>
      </c>
    </row>
    <row r="118" spans="1:17" x14ac:dyDescent="0.25">
      <c r="A118" s="76" t="s">
        <v>81</v>
      </c>
      <c r="B118" s="145">
        <f t="shared" ref="B118:Q118" si="18">IF(B$56=0,0,B$56/B$53)</f>
        <v>5.4511780444293265E-2</v>
      </c>
      <c r="C118" s="145">
        <f t="shared" si="18"/>
        <v>5.4511780444293299E-2</v>
      </c>
      <c r="D118" s="145">
        <f t="shared" si="18"/>
        <v>5.4511780444293279E-2</v>
      </c>
      <c r="E118" s="145">
        <f t="shared" si="18"/>
        <v>5.4511780444293279E-2</v>
      </c>
      <c r="F118" s="145">
        <f t="shared" si="18"/>
        <v>5.4511780444293244E-2</v>
      </c>
      <c r="G118" s="145">
        <f t="shared" si="18"/>
        <v>5.4511780444293265E-2</v>
      </c>
      <c r="H118" s="145">
        <f t="shared" si="18"/>
        <v>5.4511780444293299E-2</v>
      </c>
      <c r="I118" s="145">
        <f t="shared" si="18"/>
        <v>5.4511780444293272E-2</v>
      </c>
      <c r="J118" s="145">
        <f t="shared" si="18"/>
        <v>5.4511780444293292E-2</v>
      </c>
      <c r="K118" s="145">
        <f t="shared" si="18"/>
        <v>5.4511780444293279E-2</v>
      </c>
      <c r="L118" s="145">
        <f t="shared" si="18"/>
        <v>5.4511780444293292E-2</v>
      </c>
      <c r="M118" s="145">
        <f t="shared" si="18"/>
        <v>5.4511780444293265E-2</v>
      </c>
      <c r="N118" s="145">
        <f t="shared" si="18"/>
        <v>5.451178044429332E-2</v>
      </c>
      <c r="O118" s="145">
        <f t="shared" si="18"/>
        <v>5.4511780444293299E-2</v>
      </c>
      <c r="P118" s="145">
        <f t="shared" si="18"/>
        <v>5.4511780444293265E-2</v>
      </c>
      <c r="Q118" s="145">
        <f t="shared" si="18"/>
        <v>5.4511780444293279E-2</v>
      </c>
    </row>
    <row r="119" spans="1:17" x14ac:dyDescent="0.25">
      <c r="A119" s="76" t="s">
        <v>80</v>
      </c>
      <c r="B119" s="145">
        <f t="shared" ref="B119:Q119" si="19">IF(B$57=0,0,B$57/B$53)</f>
        <v>1.3627945111073317E-3</v>
      </c>
      <c r="C119" s="145">
        <f t="shared" si="19"/>
        <v>1.3627945111073327E-3</v>
      </c>
      <c r="D119" s="145">
        <f t="shared" si="19"/>
        <v>1.3627945111073319E-3</v>
      </c>
      <c r="E119" s="145">
        <f t="shared" si="19"/>
        <v>1.3627945111073314E-3</v>
      </c>
      <c r="F119" s="145">
        <f t="shared" si="19"/>
        <v>1.3627945111073308E-3</v>
      </c>
      <c r="G119" s="145">
        <f t="shared" si="19"/>
        <v>1.3627945111073321E-3</v>
      </c>
      <c r="H119" s="145">
        <f t="shared" si="19"/>
        <v>1.3627945111073319E-3</v>
      </c>
      <c r="I119" s="145">
        <f t="shared" si="19"/>
        <v>1.3627945111073321E-3</v>
      </c>
      <c r="J119" s="145">
        <f t="shared" si="19"/>
        <v>1.3627945111073327E-3</v>
      </c>
      <c r="K119" s="145">
        <f t="shared" si="19"/>
        <v>1.3627945111073323E-3</v>
      </c>
      <c r="L119" s="145">
        <f t="shared" si="19"/>
        <v>1.3627945111073332E-3</v>
      </c>
      <c r="M119" s="145">
        <f t="shared" si="19"/>
        <v>1.3627945111073327E-3</v>
      </c>
      <c r="N119" s="145">
        <f t="shared" si="19"/>
        <v>1.3627945111073325E-3</v>
      </c>
      <c r="O119" s="145">
        <f t="shared" si="19"/>
        <v>1.3627945111073323E-3</v>
      </c>
      <c r="P119" s="145">
        <f t="shared" si="19"/>
        <v>1.3627945111073321E-3</v>
      </c>
      <c r="Q119" s="145">
        <f t="shared" si="19"/>
        <v>1.3627945111073314E-3</v>
      </c>
    </row>
    <row r="120" spans="1:17" x14ac:dyDescent="0.25">
      <c r="A120" s="129" t="s">
        <v>79</v>
      </c>
      <c r="B120" s="144">
        <f t="shared" ref="B120:Q120" si="20">IF(B$58=0,0,B$58/B$53)</f>
        <v>1.9673287453225775E-3</v>
      </c>
      <c r="C120" s="144">
        <f t="shared" si="20"/>
        <v>1.9673287453225792E-3</v>
      </c>
      <c r="D120" s="144">
        <f t="shared" si="20"/>
        <v>1.9673287453225775E-3</v>
      </c>
      <c r="E120" s="144">
        <f t="shared" si="20"/>
        <v>1.9673287453225771E-3</v>
      </c>
      <c r="F120" s="144">
        <f t="shared" si="20"/>
        <v>1.9673287453225758E-3</v>
      </c>
      <c r="G120" s="144">
        <f t="shared" si="20"/>
        <v>1.9673287453225775E-3</v>
      </c>
      <c r="H120" s="144">
        <f t="shared" si="20"/>
        <v>1.9673287453225788E-3</v>
      </c>
      <c r="I120" s="144">
        <f t="shared" si="20"/>
        <v>1.9673287453225784E-3</v>
      </c>
      <c r="J120" s="144">
        <f t="shared" si="20"/>
        <v>1.9673287453225779E-3</v>
      </c>
      <c r="K120" s="144">
        <f t="shared" si="20"/>
        <v>1.9673287453225771E-3</v>
      </c>
      <c r="L120" s="144">
        <f t="shared" si="20"/>
        <v>1.9673287453225788E-3</v>
      </c>
      <c r="M120" s="144">
        <f t="shared" si="20"/>
        <v>1.9673287453225779E-3</v>
      </c>
      <c r="N120" s="144">
        <f t="shared" si="20"/>
        <v>1.9673287453225779E-3</v>
      </c>
      <c r="O120" s="144">
        <f t="shared" si="20"/>
        <v>1.9673287453225779E-3</v>
      </c>
      <c r="P120" s="144">
        <f t="shared" si="20"/>
        <v>1.9673287453225779E-3</v>
      </c>
      <c r="Q120" s="144">
        <f t="shared" si="20"/>
        <v>1.9673287453225771E-3</v>
      </c>
    </row>
    <row r="121" spans="1:17" x14ac:dyDescent="0.25">
      <c r="A121" s="127" t="s">
        <v>115</v>
      </c>
      <c r="B121" s="143">
        <f t="shared" ref="B121:Q121" si="21">IF(B$63=0,0,B$63/B$53)</f>
        <v>0.10728088031901613</v>
      </c>
      <c r="C121" s="143">
        <f t="shared" si="21"/>
        <v>0.10728088031901617</v>
      </c>
      <c r="D121" s="143">
        <f t="shared" si="21"/>
        <v>0.10728088031901631</v>
      </c>
      <c r="E121" s="143">
        <f t="shared" si="21"/>
        <v>0.10728088031901631</v>
      </c>
      <c r="F121" s="143">
        <f t="shared" si="21"/>
        <v>0.10728088031901648</v>
      </c>
      <c r="G121" s="143">
        <f t="shared" si="21"/>
        <v>0.1072808803190161</v>
      </c>
      <c r="H121" s="143">
        <f t="shared" si="21"/>
        <v>0.10728088031901611</v>
      </c>
      <c r="I121" s="143">
        <f t="shared" si="21"/>
        <v>0.1072808803190161</v>
      </c>
      <c r="J121" s="143">
        <f t="shared" si="21"/>
        <v>0.10728088031901618</v>
      </c>
      <c r="K121" s="143">
        <f t="shared" si="21"/>
        <v>0.10728088031901617</v>
      </c>
      <c r="L121" s="143">
        <f t="shared" si="21"/>
        <v>0.10728088031901604</v>
      </c>
      <c r="M121" s="143">
        <f t="shared" si="21"/>
        <v>0.10728088031901636</v>
      </c>
      <c r="N121" s="143">
        <f t="shared" si="21"/>
        <v>0.10728088031901621</v>
      </c>
      <c r="O121" s="143">
        <f t="shared" si="21"/>
        <v>0.10728088031901625</v>
      </c>
      <c r="P121" s="143">
        <f t="shared" si="21"/>
        <v>0.10728088031901598</v>
      </c>
      <c r="Q121" s="143">
        <f t="shared" si="21"/>
        <v>0.10728088031901628</v>
      </c>
    </row>
    <row r="122" spans="1:17" x14ac:dyDescent="0.25">
      <c r="A122" s="127" t="s">
        <v>114</v>
      </c>
      <c r="B122" s="143">
        <f t="shared" ref="B122:Q122" si="22">IF(B$69=0,0,B$69/B$53)</f>
        <v>0.48096668457250458</v>
      </c>
      <c r="C122" s="143">
        <f t="shared" si="22"/>
        <v>0.48096668457250474</v>
      </c>
      <c r="D122" s="143">
        <f t="shared" si="22"/>
        <v>0.48096668457250463</v>
      </c>
      <c r="E122" s="143">
        <f t="shared" si="22"/>
        <v>0.48096668457250447</v>
      </c>
      <c r="F122" s="143">
        <f t="shared" si="22"/>
        <v>0.48096668457250435</v>
      </c>
      <c r="G122" s="143">
        <f t="shared" si="22"/>
        <v>0.48096668457250458</v>
      </c>
      <c r="H122" s="143">
        <f t="shared" si="22"/>
        <v>0.48096668457250469</v>
      </c>
      <c r="I122" s="143">
        <f t="shared" si="22"/>
        <v>0.48096668457250463</v>
      </c>
      <c r="J122" s="143">
        <f t="shared" si="22"/>
        <v>0.48096668457250469</v>
      </c>
      <c r="K122" s="143">
        <f t="shared" si="22"/>
        <v>0.48096668457250463</v>
      </c>
      <c r="L122" s="143">
        <f t="shared" si="22"/>
        <v>0.48096668457250491</v>
      </c>
      <c r="M122" s="143">
        <f t="shared" si="22"/>
        <v>0.48096668457250463</v>
      </c>
      <c r="N122" s="143">
        <f t="shared" si="22"/>
        <v>0.4809666845725048</v>
      </c>
      <c r="O122" s="143">
        <f t="shared" si="22"/>
        <v>0.48096668457250469</v>
      </c>
      <c r="P122" s="143">
        <f t="shared" si="22"/>
        <v>0.48096668457250469</v>
      </c>
      <c r="Q122" s="143">
        <f t="shared" si="22"/>
        <v>0.48096668457250447</v>
      </c>
    </row>
    <row r="123" spans="1:17" x14ac:dyDescent="0.25">
      <c r="A123" s="127" t="s">
        <v>113</v>
      </c>
      <c r="B123" s="143">
        <f t="shared" ref="B123:Q123" si="23">IF(B$70=0,0,B$70/B$53)</f>
        <v>0.23553253347992251</v>
      </c>
      <c r="C123" s="143">
        <f t="shared" si="23"/>
        <v>0.23553253347992265</v>
      </c>
      <c r="D123" s="143">
        <f t="shared" si="23"/>
        <v>0.2355325334799224</v>
      </c>
      <c r="E123" s="143">
        <f t="shared" si="23"/>
        <v>0.23553253347992262</v>
      </c>
      <c r="F123" s="143">
        <f t="shared" si="23"/>
        <v>0.23553253347992251</v>
      </c>
      <c r="G123" s="143">
        <f t="shared" si="23"/>
        <v>0.23553253347992265</v>
      </c>
      <c r="H123" s="143">
        <f t="shared" si="23"/>
        <v>0.23553253347992253</v>
      </c>
      <c r="I123" s="143">
        <f t="shared" si="23"/>
        <v>0.23553253347992267</v>
      </c>
      <c r="J123" s="143">
        <f t="shared" si="23"/>
        <v>0.23553253347992256</v>
      </c>
      <c r="K123" s="143">
        <f t="shared" si="23"/>
        <v>0.23553253347992245</v>
      </c>
      <c r="L123" s="143">
        <f t="shared" si="23"/>
        <v>0.23553253347992251</v>
      </c>
      <c r="M123" s="143">
        <f t="shared" si="23"/>
        <v>0.23553253347992262</v>
      </c>
      <c r="N123" s="143">
        <f t="shared" si="23"/>
        <v>0.23553253347992251</v>
      </c>
      <c r="O123" s="143">
        <f t="shared" si="23"/>
        <v>0.23553253347992248</v>
      </c>
      <c r="P123" s="143">
        <f t="shared" si="23"/>
        <v>0.2355325334799224</v>
      </c>
      <c r="Q123" s="143">
        <f t="shared" si="23"/>
        <v>0.23553253347992259</v>
      </c>
    </row>
    <row r="124" spans="1:17" x14ac:dyDescent="0.25">
      <c r="A124" s="142" t="s">
        <v>123</v>
      </c>
      <c r="B124" s="141">
        <f t="shared" ref="B124:Q124" si="24">IF(B$71=0,0,B$71/B$53)</f>
        <v>0.1829052873647129</v>
      </c>
      <c r="C124" s="141">
        <f t="shared" si="24"/>
        <v>0.18398229465646243</v>
      </c>
      <c r="D124" s="141">
        <f t="shared" si="24"/>
        <v>0.18451742704357066</v>
      </c>
      <c r="E124" s="141">
        <f t="shared" si="24"/>
        <v>0.18475130089631236</v>
      </c>
      <c r="F124" s="141">
        <f t="shared" si="24"/>
        <v>0.18495125770158452</v>
      </c>
      <c r="G124" s="141">
        <f t="shared" si="24"/>
        <v>0.18519156453834609</v>
      </c>
      <c r="H124" s="141">
        <f t="shared" si="24"/>
        <v>0.18866004964090372</v>
      </c>
      <c r="I124" s="141">
        <f t="shared" si="24"/>
        <v>0.18712169801031811</v>
      </c>
      <c r="J124" s="141">
        <f t="shared" si="24"/>
        <v>0.18440113174975659</v>
      </c>
      <c r="K124" s="141">
        <f t="shared" si="24"/>
        <v>0.18708800689175048</v>
      </c>
      <c r="L124" s="141">
        <f t="shared" si="24"/>
        <v>0.17958921424025215</v>
      </c>
      <c r="M124" s="141">
        <f t="shared" si="24"/>
        <v>0.18171095623296649</v>
      </c>
      <c r="N124" s="141">
        <f t="shared" si="24"/>
        <v>0.18051521815221466</v>
      </c>
      <c r="O124" s="141">
        <f t="shared" si="24"/>
        <v>0.17927441007174644</v>
      </c>
      <c r="P124" s="141">
        <f t="shared" si="24"/>
        <v>0.18067048360231136</v>
      </c>
      <c r="Q124" s="141">
        <f t="shared" si="24"/>
        <v>0.13597943390750622</v>
      </c>
    </row>
    <row r="125" spans="1:17" x14ac:dyDescent="0.25">
      <c r="A125" s="142" t="s">
        <v>122</v>
      </c>
      <c r="B125" s="141">
        <f t="shared" ref="B125:Q125" si="25">IF(B$76=0,0,B$76/B$53)</f>
        <v>5.2627246115209622E-2</v>
      </c>
      <c r="C125" s="141">
        <f t="shared" si="25"/>
        <v>5.1550238823460208E-2</v>
      </c>
      <c r="D125" s="141">
        <f t="shared" si="25"/>
        <v>5.1015106436351737E-2</v>
      </c>
      <c r="E125" s="141">
        <f t="shared" si="25"/>
        <v>5.0781232583610253E-2</v>
      </c>
      <c r="F125" s="141">
        <f t="shared" si="25"/>
        <v>5.0581275778338E-2</v>
      </c>
      <c r="G125" s="141">
        <f t="shared" si="25"/>
        <v>5.0340968941576546E-2</v>
      </c>
      <c r="H125" s="141">
        <f t="shared" si="25"/>
        <v>4.6872483839018826E-2</v>
      </c>
      <c r="I125" s="141">
        <f t="shared" si="25"/>
        <v>4.8410835469604563E-2</v>
      </c>
      <c r="J125" s="141">
        <f t="shared" si="25"/>
        <v>5.1131401730165969E-2</v>
      </c>
      <c r="K125" s="141">
        <f t="shared" si="25"/>
        <v>4.8444526588171971E-2</v>
      </c>
      <c r="L125" s="141">
        <f t="shared" si="25"/>
        <v>5.5943319239670379E-2</v>
      </c>
      <c r="M125" s="141">
        <f t="shared" si="25"/>
        <v>5.3821577246956152E-2</v>
      </c>
      <c r="N125" s="141">
        <f t="shared" si="25"/>
        <v>5.5017315327707858E-2</v>
      </c>
      <c r="O125" s="141">
        <f t="shared" si="25"/>
        <v>5.6258123408176028E-2</v>
      </c>
      <c r="P125" s="141">
        <f t="shared" si="25"/>
        <v>5.4862049877611049E-2</v>
      </c>
      <c r="Q125" s="141">
        <f t="shared" si="25"/>
        <v>9.9553099572416356E-2</v>
      </c>
    </row>
    <row r="126" spans="1:17" x14ac:dyDescent="0.25">
      <c r="A126" s="127" t="s">
        <v>112</v>
      </c>
      <c r="B126" s="143">
        <f t="shared" ref="B126:Q126" si="26">IF(B$77=0,0,B$77/B$53)</f>
        <v>0.11324653359207786</v>
      </c>
      <c r="C126" s="143">
        <f t="shared" si="26"/>
        <v>0.1132465335920779</v>
      </c>
      <c r="D126" s="143">
        <f t="shared" si="26"/>
        <v>0.11324653359207792</v>
      </c>
      <c r="E126" s="143">
        <f t="shared" si="26"/>
        <v>0.11324653359207787</v>
      </c>
      <c r="F126" s="143">
        <f t="shared" si="26"/>
        <v>0.11324653359207786</v>
      </c>
      <c r="G126" s="143">
        <f t="shared" si="26"/>
        <v>0.11324653359207774</v>
      </c>
      <c r="H126" s="143">
        <f t="shared" si="26"/>
        <v>0.11324653359207794</v>
      </c>
      <c r="I126" s="143">
        <f t="shared" si="26"/>
        <v>0.11324653359207786</v>
      </c>
      <c r="J126" s="143">
        <f t="shared" si="26"/>
        <v>0.11324653359207788</v>
      </c>
      <c r="K126" s="143">
        <f t="shared" si="26"/>
        <v>0.11324653359207788</v>
      </c>
      <c r="L126" s="143">
        <f t="shared" si="26"/>
        <v>0.11324653359207802</v>
      </c>
      <c r="M126" s="143">
        <f t="shared" si="26"/>
        <v>0.11324653359207786</v>
      </c>
      <c r="N126" s="143">
        <f t="shared" si="26"/>
        <v>0.1132465335920779</v>
      </c>
      <c r="O126" s="143">
        <f t="shared" si="26"/>
        <v>0.11324653359207784</v>
      </c>
      <c r="P126" s="143">
        <f t="shared" si="26"/>
        <v>0.11324653359207791</v>
      </c>
      <c r="Q126" s="143">
        <f t="shared" si="26"/>
        <v>0.1132465335920778</v>
      </c>
    </row>
    <row r="127" spans="1:17" x14ac:dyDescent="0.25">
      <c r="A127" s="142" t="s">
        <v>121</v>
      </c>
      <c r="B127" s="141">
        <f t="shared" ref="B127:Q127" si="27">IF(B$78=0,0,B$78/B$53)</f>
        <v>3.5963124404113367E-2</v>
      </c>
      <c r="C127" s="141">
        <f t="shared" si="27"/>
        <v>3.668183806538531E-2</v>
      </c>
      <c r="D127" s="141">
        <f t="shared" si="27"/>
        <v>3.7129055346595739E-2</v>
      </c>
      <c r="E127" s="141">
        <f t="shared" si="27"/>
        <v>3.7337894917373424E-2</v>
      </c>
      <c r="F127" s="141">
        <f t="shared" si="27"/>
        <v>3.7478996385636738E-2</v>
      </c>
      <c r="G127" s="141">
        <f t="shared" si="27"/>
        <v>3.7702859446791012E-2</v>
      </c>
      <c r="H127" s="141">
        <f t="shared" si="27"/>
        <v>4.0578574606530526E-2</v>
      </c>
      <c r="I127" s="141">
        <f t="shared" si="27"/>
        <v>3.9529448918025643E-2</v>
      </c>
      <c r="J127" s="141">
        <f t="shared" si="27"/>
        <v>3.7545914975099397E-2</v>
      </c>
      <c r="K127" s="141">
        <f t="shared" si="27"/>
        <v>3.9971428815624058E-2</v>
      </c>
      <c r="L127" s="141">
        <f t="shared" si="27"/>
        <v>3.4052784501010951E-2</v>
      </c>
      <c r="M127" s="141">
        <f t="shared" si="27"/>
        <v>3.5862372493848348E-2</v>
      </c>
      <c r="N127" s="141">
        <f t="shared" si="27"/>
        <v>3.5083721294598753E-2</v>
      </c>
      <c r="O127" s="141">
        <f t="shared" si="27"/>
        <v>3.4168534238427854E-2</v>
      </c>
      <c r="P127" s="141">
        <f t="shared" si="27"/>
        <v>3.5372695279964873E-2</v>
      </c>
      <c r="Q127" s="141">
        <f t="shared" si="27"/>
        <v>3.7041754308733195E-2</v>
      </c>
    </row>
    <row r="128" spans="1:17" x14ac:dyDescent="0.25">
      <c r="A128" s="142" t="s">
        <v>120</v>
      </c>
      <c r="B128" s="141">
        <f t="shared" ref="B128:Q128" si="28">IF(B$82=0,0,B$82/B$53)</f>
        <v>3.6402488308078809E-2</v>
      </c>
      <c r="C128" s="141">
        <f t="shared" si="28"/>
        <v>3.6648698250797619E-2</v>
      </c>
      <c r="D128" s="141">
        <f t="shared" si="28"/>
        <v>3.6580852551060618E-2</v>
      </c>
      <c r="E128" s="141">
        <f t="shared" si="28"/>
        <v>3.6524164983347991E-2</v>
      </c>
      <c r="F128" s="141">
        <f t="shared" si="28"/>
        <v>3.6552771047796917E-2</v>
      </c>
      <c r="G128" s="141">
        <f t="shared" si="28"/>
        <v>3.6476296929350054E-2</v>
      </c>
      <c r="H128" s="141">
        <f t="shared" si="28"/>
        <v>3.6126643796865768E-2</v>
      </c>
      <c r="I128" s="141">
        <f t="shared" si="28"/>
        <v>3.5832576894197776E-2</v>
      </c>
      <c r="J128" s="141">
        <f t="shared" si="28"/>
        <v>3.5531453813556123E-2</v>
      </c>
      <c r="K128" s="141">
        <f t="shared" si="28"/>
        <v>3.4914763396883257E-2</v>
      </c>
      <c r="L128" s="141">
        <f t="shared" si="28"/>
        <v>3.4870563638883217E-2</v>
      </c>
      <c r="M128" s="141">
        <f t="shared" si="28"/>
        <v>3.4588592472534055E-2</v>
      </c>
      <c r="N128" s="141">
        <f t="shared" si="28"/>
        <v>3.4200783729937984E-2</v>
      </c>
      <c r="O128" s="141">
        <f t="shared" si="28"/>
        <v>3.4023897461959454E-2</v>
      </c>
      <c r="P128" s="141">
        <f t="shared" si="28"/>
        <v>3.38305455572692E-2</v>
      </c>
      <c r="Q128" s="141">
        <f t="shared" si="28"/>
        <v>3.3020661746069255E-2</v>
      </c>
    </row>
    <row r="129" spans="1:17" x14ac:dyDescent="0.25">
      <c r="A129" s="140" t="s">
        <v>119</v>
      </c>
      <c r="B129" s="139">
        <f t="shared" ref="B129:Q129" si="29">IF(B$93=0,0,B$93/B$53)</f>
        <v>4.0880920879885679E-2</v>
      </c>
      <c r="C129" s="139">
        <f t="shared" si="29"/>
        <v>3.9915997275894968E-2</v>
      </c>
      <c r="D129" s="139">
        <f t="shared" si="29"/>
        <v>3.9536625694421575E-2</v>
      </c>
      <c r="E129" s="139">
        <f t="shared" si="29"/>
        <v>3.9384473691356454E-2</v>
      </c>
      <c r="F129" s="139">
        <f t="shared" si="29"/>
        <v>3.92147661586442E-2</v>
      </c>
      <c r="G129" s="139">
        <f t="shared" si="29"/>
        <v>3.9067377215936692E-2</v>
      </c>
      <c r="H129" s="139">
        <f t="shared" si="29"/>
        <v>3.6541315188681651E-2</v>
      </c>
      <c r="I129" s="139">
        <f t="shared" si="29"/>
        <v>3.788450777985445E-2</v>
      </c>
      <c r="J129" s="139">
        <f t="shared" si="29"/>
        <v>4.0169164803422357E-2</v>
      </c>
      <c r="K129" s="139">
        <f t="shared" si="29"/>
        <v>3.8360341379570562E-2</v>
      </c>
      <c r="L129" s="139">
        <f t="shared" si="29"/>
        <v>4.4323185452183868E-2</v>
      </c>
      <c r="M129" s="139">
        <f t="shared" si="29"/>
        <v>4.279556862569546E-2</v>
      </c>
      <c r="N129" s="139">
        <f t="shared" si="29"/>
        <v>4.3962028567541146E-2</v>
      </c>
      <c r="O129" s="139">
        <f t="shared" si="29"/>
        <v>4.5054101891690547E-2</v>
      </c>
      <c r="P129" s="139">
        <f t="shared" si="29"/>
        <v>4.4043292754843831E-2</v>
      </c>
      <c r="Q129" s="139">
        <f t="shared" si="29"/>
        <v>4.318411753727535E-2</v>
      </c>
    </row>
    <row r="130" spans="1:17" hidden="1" x14ac:dyDescent="0.25">
      <c r="A130" s="138"/>
    </row>
    <row r="131" spans="1:17" x14ac:dyDescent="0.25">
      <c r="A131" s="138"/>
    </row>
    <row r="132" spans="1:17" ht="12.75" x14ac:dyDescent="0.25">
      <c r="A132" s="137" t="s">
        <v>118</v>
      </c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</row>
    <row r="134" spans="1:17" x14ac:dyDescent="0.25">
      <c r="A134" s="78" t="s">
        <v>46</v>
      </c>
      <c r="B134" s="133">
        <f t="shared" ref="B134:Q134" si="30">SUM(B$135:B$143)</f>
        <v>470.90833974865336</v>
      </c>
      <c r="C134" s="133">
        <f t="shared" si="30"/>
        <v>433.0856777173999</v>
      </c>
      <c r="D134" s="133">
        <f t="shared" si="30"/>
        <v>456.96392505447034</v>
      </c>
      <c r="E134" s="133">
        <f t="shared" si="30"/>
        <v>466.42949056494308</v>
      </c>
      <c r="F134" s="133">
        <f t="shared" si="30"/>
        <v>457.14064300378647</v>
      </c>
      <c r="G134" s="133">
        <f t="shared" si="30"/>
        <v>468.17369560977738</v>
      </c>
      <c r="H134" s="133">
        <f t="shared" si="30"/>
        <v>460.77819932074675</v>
      </c>
      <c r="I134" s="133">
        <f t="shared" si="30"/>
        <v>458.52462558128263</v>
      </c>
      <c r="J134" s="133">
        <f t="shared" si="30"/>
        <v>477.43644146267394</v>
      </c>
      <c r="K134" s="133">
        <f t="shared" si="30"/>
        <v>550.20312488956472</v>
      </c>
      <c r="L134" s="133">
        <f t="shared" si="30"/>
        <v>472.84174543311065</v>
      </c>
      <c r="M134" s="133">
        <f t="shared" si="30"/>
        <v>476.06182501943988</v>
      </c>
      <c r="N134" s="133">
        <f t="shared" si="30"/>
        <v>473.76868500972728</v>
      </c>
      <c r="O134" s="133">
        <f t="shared" si="30"/>
        <v>469.24757148340626</v>
      </c>
      <c r="P134" s="133">
        <f t="shared" si="30"/>
        <v>443.60945796750661</v>
      </c>
      <c r="Q134" s="133">
        <f t="shared" si="30"/>
        <v>475.78357353078252</v>
      </c>
    </row>
    <row r="135" spans="1:17" x14ac:dyDescent="0.25">
      <c r="A135" s="132" t="s">
        <v>83</v>
      </c>
      <c r="B135" s="131">
        <f>IF(B$6=0,0,B$6/ISI!B$8*1000)</f>
        <v>0.68443252204918625</v>
      </c>
      <c r="C135" s="131">
        <f>IF(C$6=0,0,C$6/ISI!C$8*1000)</f>
        <v>0.6294599132003349</v>
      </c>
      <c r="D135" s="131">
        <f>IF(D$6=0,0,D$6/ISI!D$8*1000)</f>
        <v>0.6641652850689842</v>
      </c>
      <c r="E135" s="131">
        <f>IF(E$6=0,0,E$6/ISI!E$8*1000)</f>
        <v>0.67792282624655731</v>
      </c>
      <c r="F135" s="131">
        <f>IF(F$6=0,0,F$6/ISI!F$8*1000)</f>
        <v>0.66442213231829483</v>
      </c>
      <c r="G135" s="131">
        <f>IF(G$6=0,0,G$6/ISI!G$8*1000)</f>
        <v>0.68045790697679887</v>
      </c>
      <c r="H135" s="131">
        <f>IF(H$6=0,0,H$6/ISI!H$8*1000)</f>
        <v>0.66970906744762804</v>
      </c>
      <c r="I135" s="131">
        <f>IF(I$6=0,0,I$6/ISI!I$8*1000)</f>
        <v>0.66643365474427996</v>
      </c>
      <c r="J135" s="131">
        <f>IF(J$6=0,0,J$6/ISI!J$8*1000)</f>
        <v>0.69392066388737406</v>
      </c>
      <c r="K135" s="131">
        <f>IF(K$6=0,0,K$6/ISI!K$8*1000)</f>
        <v>0.79968197761905357</v>
      </c>
      <c r="L135" s="131">
        <f>IF(L$6=0,0,L$6/ISI!L$8*1000)</f>
        <v>0.68724259275097876</v>
      </c>
      <c r="M135" s="131">
        <f>IF(M$6=0,0,M$6/ISI!M$8*1000)</f>
        <v>0.69192275448616203</v>
      </c>
      <c r="N135" s="131">
        <f>IF(N$6=0,0,N$6/ISI!N$8*1000)</f>
        <v>0.68858983496068227</v>
      </c>
      <c r="O135" s="131">
        <f>IF(O$6=0,0,O$6/ISI!O$8*1000)</f>
        <v>0.68201871087538313</v>
      </c>
      <c r="P135" s="131">
        <f>IF(P$6=0,0,P$6/ISI!P$8*1000)</f>
        <v>0.64475549590739933</v>
      </c>
      <c r="Q135" s="131">
        <f>IF(Q$6=0,0,Q$6/ISI!Q$8*1000)</f>
        <v>0.69151833529866713</v>
      </c>
    </row>
    <row r="136" spans="1:17" x14ac:dyDescent="0.25">
      <c r="A136" s="76" t="s">
        <v>82</v>
      </c>
      <c r="B136" s="130">
        <f>IF(B$7=0,0,B$7/ISI!B$8*1000)</f>
        <v>0.36503067842623271</v>
      </c>
      <c r="C136" s="130">
        <f>IF(C$7=0,0,C$7/ISI!C$8*1000)</f>
        <v>0.3357119537068452</v>
      </c>
      <c r="D136" s="130">
        <f>IF(D$7=0,0,D$7/ISI!D$8*1000)</f>
        <v>0.35422148537012488</v>
      </c>
      <c r="E136" s="130">
        <f>IF(E$7=0,0,E$7/ISI!E$8*1000)</f>
        <v>0.36155884066483057</v>
      </c>
      <c r="F136" s="130">
        <f>IF(F$7=0,0,F$7/ISI!F$8*1000)</f>
        <v>0.35435847056975722</v>
      </c>
      <c r="G136" s="130">
        <f>IF(G$7=0,0,G$7/ISI!G$8*1000)</f>
        <v>0.36291088372095931</v>
      </c>
      <c r="H136" s="130">
        <f>IF(H$7=0,0,H$7/ISI!H$8*1000)</f>
        <v>0.35717816930540158</v>
      </c>
      <c r="I136" s="130">
        <f>IF(I$7=0,0,I$7/ISI!I$8*1000)</f>
        <v>0.35543128253028267</v>
      </c>
      <c r="J136" s="130">
        <f>IF(J$7=0,0,J$7/ISI!J$8*1000)</f>
        <v>0.37009102073993283</v>
      </c>
      <c r="K136" s="130">
        <f>IF(K$7=0,0,K$7/ISI!K$8*1000)</f>
        <v>0.42649705473016186</v>
      </c>
      <c r="L136" s="130">
        <f>IF(L$7=0,0,L$7/ISI!L$8*1000)</f>
        <v>0.366529382800522</v>
      </c>
      <c r="M136" s="130">
        <f>IF(M$7=0,0,M$7/ISI!M$8*1000)</f>
        <v>0.3690254690592864</v>
      </c>
      <c r="N136" s="130">
        <f>IF(N$7=0,0,N$7/ISI!N$8*1000)</f>
        <v>0.36724791197903051</v>
      </c>
      <c r="O136" s="130">
        <f>IF(O$7=0,0,O$7/ISI!O$8*1000)</f>
        <v>0.36374331246687097</v>
      </c>
      <c r="P136" s="130">
        <f>IF(P$7=0,0,P$7/ISI!P$8*1000)</f>
        <v>0.3438695978172796</v>
      </c>
      <c r="Q136" s="130">
        <f>IF(Q$7=0,0,Q$7/ISI!Q$8*1000)</f>
        <v>0.36880977882595578</v>
      </c>
    </row>
    <row r="137" spans="1:17" x14ac:dyDescent="0.25">
      <c r="A137" s="76" t="s">
        <v>81</v>
      </c>
      <c r="B137" s="130">
        <f>IF(B$8=0,0,B$8/ISI!B$8*1000)</f>
        <v>9.1257669606558149</v>
      </c>
      <c r="C137" s="130">
        <f>IF(C$8=0,0,C$8/ISI!C$8*1000)</f>
        <v>8.3927988426711302</v>
      </c>
      <c r="D137" s="130">
        <f>IF(D$8=0,0,D$8/ISI!D$8*1000)</f>
        <v>8.8555371342531224</v>
      </c>
      <c r="E137" s="130">
        <f>IF(E$8=0,0,E$8/ISI!E$8*1000)</f>
        <v>9.0389710166207617</v>
      </c>
      <c r="F137" s="130">
        <f>IF(F$8=0,0,F$8/ISI!F$8*1000)</f>
        <v>8.8589617642439293</v>
      </c>
      <c r="G137" s="130">
        <f>IF(G$8=0,0,G$8/ISI!G$8*1000)</f>
        <v>9.0727720930239819</v>
      </c>
      <c r="H137" s="130">
        <f>IF(H$8=0,0,H$8/ISI!H$8*1000)</f>
        <v>8.9294542326350381</v>
      </c>
      <c r="I137" s="130">
        <f>IF(I$8=0,0,I$8/ISI!I$8*1000)</f>
        <v>8.8857820632570661</v>
      </c>
      <c r="J137" s="130">
        <f>IF(J$8=0,0,J$8/ISI!J$8*1000)</f>
        <v>9.252275518498319</v>
      </c>
      <c r="K137" s="130">
        <f>IF(K$8=0,0,K$8/ISI!K$8*1000)</f>
        <v>10.662426368254046</v>
      </c>
      <c r="L137" s="130">
        <f>IF(L$8=0,0,L$8/ISI!L$8*1000)</f>
        <v>9.1632345700130493</v>
      </c>
      <c r="M137" s="130">
        <f>IF(M$8=0,0,M$8/ISI!M$8*1000)</f>
        <v>9.2256367264821595</v>
      </c>
      <c r="N137" s="130">
        <f>IF(N$8=0,0,N$8/ISI!N$8*1000)</f>
        <v>9.1811977994757612</v>
      </c>
      <c r="O137" s="130">
        <f>IF(O$8=0,0,O$8/ISI!O$8*1000)</f>
        <v>9.0935828116717747</v>
      </c>
      <c r="P137" s="130">
        <f>IF(P$8=0,0,P$8/ISI!P$8*1000)</f>
        <v>8.5967399454319899</v>
      </c>
      <c r="Q137" s="130">
        <f>IF(Q$8=0,0,Q$8/ISI!Q$8*1000)</f>
        <v>9.2202444706488933</v>
      </c>
    </row>
    <row r="138" spans="1:17" x14ac:dyDescent="0.25">
      <c r="A138" s="76" t="s">
        <v>80</v>
      </c>
      <c r="B138" s="130">
        <f>IF(B$9=0,0,B$9/ISI!B$8*1000)</f>
        <v>0.22814417401639545</v>
      </c>
      <c r="C138" s="130">
        <f>IF(C$9=0,0,C$9/ISI!C$8*1000)</f>
        <v>0.2098199710667783</v>
      </c>
      <c r="D138" s="130">
        <f>IF(D$9=0,0,D$9/ISI!D$8*1000)</f>
        <v>0.22138842835632808</v>
      </c>
      <c r="E138" s="130">
        <f>IF(E$9=0,0,E$9/ISI!E$8*1000)</f>
        <v>0.22597427541551909</v>
      </c>
      <c r="F138" s="130">
        <f>IF(F$9=0,0,F$9/ISI!F$8*1000)</f>
        <v>0.22147404410609828</v>
      </c>
      <c r="G138" s="130">
        <f>IF(G$9=0,0,G$9/ISI!G$8*1000)</f>
        <v>0.22681930232559963</v>
      </c>
      <c r="H138" s="130">
        <f>IF(H$9=0,0,H$9/ISI!H$8*1000)</f>
        <v>0.223236355815876</v>
      </c>
      <c r="I138" s="130">
        <f>IF(I$9=0,0,I$9/ISI!I$8*1000)</f>
        <v>0.22214455158142665</v>
      </c>
      <c r="J138" s="130">
        <f>IF(J$9=0,0,J$9/ISI!J$8*1000)</f>
        <v>0.23130688796245805</v>
      </c>
      <c r="K138" s="130">
        <f>IF(K$9=0,0,K$9/ISI!K$8*1000)</f>
        <v>0.26656065920635119</v>
      </c>
      <c r="L138" s="130">
        <f>IF(L$9=0,0,L$9/ISI!L$8*1000)</f>
        <v>0.22908086425032628</v>
      </c>
      <c r="M138" s="130">
        <f>IF(M$9=0,0,M$9/ISI!M$8*1000)</f>
        <v>0.23064091816205401</v>
      </c>
      <c r="N138" s="130">
        <f>IF(N$9=0,0,N$9/ISI!N$8*1000)</f>
        <v>0.22952994498689408</v>
      </c>
      <c r="O138" s="130">
        <f>IF(O$9=0,0,O$9/ISI!O$8*1000)</f>
        <v>0.22733957029179444</v>
      </c>
      <c r="P138" s="130">
        <f>IF(P$9=0,0,P$9/ISI!P$8*1000)</f>
        <v>0.21491849863579982</v>
      </c>
      <c r="Q138" s="130">
        <f>IF(Q$9=0,0,Q$9/ISI!Q$8*1000)</f>
        <v>0.2305061117662224</v>
      </c>
    </row>
    <row r="139" spans="1:17" x14ac:dyDescent="0.25">
      <c r="A139" s="129" t="s">
        <v>79</v>
      </c>
      <c r="B139" s="128">
        <f>IF(B$10=0,0,B$10/ISI!B$8*1000)</f>
        <v>0.45628834803279089</v>
      </c>
      <c r="C139" s="128">
        <f>IF(C$10=0,0,C$10/ISI!C$8*1000)</f>
        <v>0.41963994213355654</v>
      </c>
      <c r="D139" s="128">
        <f>IF(D$10=0,0,D$10/ISI!D$8*1000)</f>
        <v>0.44277685671265621</v>
      </c>
      <c r="E139" s="128">
        <f>IF(E$10=0,0,E$10/ISI!E$8*1000)</f>
        <v>0.45194855083103824</v>
      </c>
      <c r="F139" s="128">
        <f>IF(F$10=0,0,F$10/ISI!F$8*1000)</f>
        <v>0.44294808821219656</v>
      </c>
      <c r="G139" s="128">
        <f>IF(G$10=0,0,G$10/ISI!G$8*1000)</f>
        <v>0.45363860465119926</v>
      </c>
      <c r="H139" s="128">
        <f>IF(H$10=0,0,H$10/ISI!H$8*1000)</f>
        <v>0.44647271163175201</v>
      </c>
      <c r="I139" s="128">
        <f>IF(I$10=0,0,I$10/ISI!I$8*1000)</f>
        <v>0.4442891031628533</v>
      </c>
      <c r="J139" s="128">
        <f>IF(J$10=0,0,J$10/ISI!J$8*1000)</f>
        <v>0.46261377592491615</v>
      </c>
      <c r="K139" s="128">
        <f>IF(K$10=0,0,K$10/ISI!K$8*1000)</f>
        <v>0.53312131841270238</v>
      </c>
      <c r="L139" s="128">
        <f>IF(L$10=0,0,L$10/ISI!L$8*1000)</f>
        <v>0.45816172850065257</v>
      </c>
      <c r="M139" s="128">
        <f>IF(M$10=0,0,M$10/ISI!M$8*1000)</f>
        <v>0.46128183632410807</v>
      </c>
      <c r="N139" s="128">
        <f>IF(N$10=0,0,N$10/ISI!N$8*1000)</f>
        <v>0.45905988997378816</v>
      </c>
      <c r="O139" s="128">
        <f>IF(O$10=0,0,O$10/ISI!O$8*1000)</f>
        <v>0.45467914058358894</v>
      </c>
      <c r="P139" s="128">
        <f>IF(P$10=0,0,P$10/ISI!P$8*1000)</f>
        <v>0.42983699727159963</v>
      </c>
      <c r="Q139" s="128">
        <f>IF(Q$10=0,0,Q$10/ISI!Q$8*1000)</f>
        <v>0.46101222353244481</v>
      </c>
    </row>
    <row r="140" spans="1:17" x14ac:dyDescent="0.25">
      <c r="A140" s="127" t="s">
        <v>117</v>
      </c>
      <c r="B140" s="126">
        <f>IF(B$15=0,0,B$15/ISI!B$8*1000)</f>
        <v>70.863246419638756</v>
      </c>
      <c r="C140" s="126">
        <f>IF(C$15=0,0,C$15/ISI!C$8*1000)</f>
        <v>65.171615175227188</v>
      </c>
      <c r="D140" s="126">
        <f>IF(D$15=0,0,D$15/ISI!D$8*1000)</f>
        <v>68.764862485349312</v>
      </c>
      <c r="E140" s="126">
        <f>IF(E$15=0,0,E$15/ISI!E$8*1000)</f>
        <v>70.189260069023206</v>
      </c>
      <c r="F140" s="126">
        <f>IF(F$15=0,0,F$15/ISI!F$8*1000)</f>
        <v>68.791455362417139</v>
      </c>
      <c r="G140" s="126">
        <f>IF(G$15=0,0,G$15/ISI!G$8*1000)</f>
        <v>70.451731597908079</v>
      </c>
      <c r="H140" s="126">
        <f>IF(H$15=0,0,H$15/ISI!H$8*1000)</f>
        <v>69.338842248348328</v>
      </c>
      <c r="I140" s="126">
        <f>IF(I$15=0,0,I$15/ISI!I$8*1000)</f>
        <v>68.999719880480072</v>
      </c>
      <c r="J140" s="126">
        <f>IF(J$15=0,0,J$15/ISI!J$8*1000)</f>
        <v>71.845608466274015</v>
      </c>
      <c r="K140" s="126">
        <f>IF(K$15=0,0,K$15/ISI!K$8*1000)</f>
        <v>87.150613757765839</v>
      </c>
      <c r="L140" s="126">
        <f>IF(L$15=0,0,L$15/ISI!L$8*1000)</f>
        <v>71.154189246261694</v>
      </c>
      <c r="M140" s="126">
        <f>IF(M$15=0,0,M$15/ISI!M$8*1000)</f>
        <v>71.6387533831779</v>
      </c>
      <c r="N140" s="126">
        <f>IF(N$15=0,0,N$15/ISI!N$8*1000)</f>
        <v>71.293677002348232</v>
      </c>
      <c r="O140" s="126">
        <f>IF(O$15=0,0,O$15/ISI!O$8*1000)</f>
        <v>70.613330627344865</v>
      </c>
      <c r="P140" s="126">
        <f>IF(P$15=0,0,P$15/ISI!P$8*1000)</f>
        <v>66.755255068985406</v>
      </c>
      <c r="Q140" s="126">
        <f>IF(Q$15=0,0,Q$15/ISI!Q$8*1000)</f>
        <v>71.596881532240047</v>
      </c>
    </row>
    <row r="141" spans="1:17" x14ac:dyDescent="0.25">
      <c r="A141" s="127" t="s">
        <v>116</v>
      </c>
      <c r="B141" s="126">
        <f>IF(B$21=0,0,B$21/ISI!B$8*1000)</f>
        <v>286.38199986390003</v>
      </c>
      <c r="C141" s="126">
        <f>IF(C$21=0,0,C$21/ISI!C$8*1000)</f>
        <v>263.380220794818</v>
      </c>
      <c r="D141" s="126">
        <f>IF(D$21=0,0,D$21/ISI!D$8*1000)</f>
        <v>277.90173092412465</v>
      </c>
      <c r="E141" s="126">
        <f>IF(E$21=0,0,E$21/ISI!E$8*1000)</f>
        <v>283.65819635894536</v>
      </c>
      <c r="F141" s="126">
        <f>IF(F$21=0,0,F$21/ISI!F$8*1000)</f>
        <v>278.00920160464818</v>
      </c>
      <c r="G141" s="126">
        <f>IF(G$21=0,0,G$21/ISI!G$8*1000)</f>
        <v>284.71893129767881</v>
      </c>
      <c r="H141" s="126">
        <f>IF(H$21=0,0,H$21/ISI!H$8*1000)</f>
        <v>280.22137447299178</v>
      </c>
      <c r="I141" s="126">
        <f>IF(I$21=0,0,I$21/ISI!I$8*1000)</f>
        <v>278.85086794364685</v>
      </c>
      <c r="J141" s="126">
        <f>IF(J$21=0,0,J$21/ISI!J$8*1000)</f>
        <v>290.35205234836877</v>
      </c>
      <c r="K141" s="126">
        <f>IF(K$21=0,0,K$21/ISI!K$8*1000)</f>
        <v>330.2500442175367</v>
      </c>
      <c r="L141" s="126">
        <f>IF(L$21=0,0,L$21/ISI!L$8*1000)</f>
        <v>287.557796807226</v>
      </c>
      <c r="M141" s="126">
        <f>IF(M$21=0,0,M$21/ISI!M$8*1000)</f>
        <v>289.51608200588282</v>
      </c>
      <c r="N141" s="126">
        <f>IF(N$21=0,0,N$21/ISI!N$8*1000)</f>
        <v>288.12151332548956</v>
      </c>
      <c r="O141" s="126">
        <f>IF(O$21=0,0,O$21/ISI!O$8*1000)</f>
        <v>285.37200684197597</v>
      </c>
      <c r="P141" s="126">
        <f>IF(P$21=0,0,P$21/ISI!P$8*1000)</f>
        <v>269.78023748545974</v>
      </c>
      <c r="Q141" s="126">
        <f>IF(Q$21=0,0,Q$21/ISI!Q$8*1000)</f>
        <v>289.34686389895916</v>
      </c>
    </row>
    <row r="142" spans="1:17" x14ac:dyDescent="0.25">
      <c r="A142" s="127" t="s">
        <v>113</v>
      </c>
      <c r="B142" s="126">
        <f>IF(B$27=0,0,B$27/ISI!B$8*1000)</f>
        <v>70.863246419638742</v>
      </c>
      <c r="C142" s="126">
        <f>IF(C$27=0,0,C$27/ISI!C$8*1000)</f>
        <v>65.171615175227174</v>
      </c>
      <c r="D142" s="126">
        <f>IF(D$27=0,0,D$27/ISI!D$8*1000)</f>
        <v>68.764862485349227</v>
      </c>
      <c r="E142" s="126">
        <f>IF(E$27=0,0,E$27/ISI!E$8*1000)</f>
        <v>70.189260069023106</v>
      </c>
      <c r="F142" s="126">
        <f>IF(F$27=0,0,F$27/ISI!F$8*1000)</f>
        <v>68.791455362417096</v>
      </c>
      <c r="G142" s="126">
        <f>IF(G$27=0,0,G$27/ISI!G$8*1000)</f>
        <v>70.45173159790798</v>
      </c>
      <c r="H142" s="126">
        <f>IF(H$27=0,0,H$27/ISI!H$8*1000)</f>
        <v>69.338842248348357</v>
      </c>
      <c r="I142" s="126">
        <f>IF(I$27=0,0,I$27/ISI!I$8*1000)</f>
        <v>68.999719880480086</v>
      </c>
      <c r="J142" s="126">
        <f>IF(J$27=0,0,J$27/ISI!J$8*1000)</f>
        <v>71.845608466274044</v>
      </c>
      <c r="K142" s="126">
        <f>IF(K$27=0,0,K$27/ISI!K$8*1000)</f>
        <v>82.795687247150738</v>
      </c>
      <c r="L142" s="126">
        <f>IF(L$27=0,0,L$27/ISI!L$8*1000)</f>
        <v>71.154189246261794</v>
      </c>
      <c r="M142" s="126">
        <f>IF(M$27=0,0,M$27/ISI!M$8*1000)</f>
        <v>71.638753383177857</v>
      </c>
      <c r="N142" s="126">
        <f>IF(N$27=0,0,N$27/ISI!N$8*1000)</f>
        <v>71.293677002348147</v>
      </c>
      <c r="O142" s="126">
        <f>IF(O$27=0,0,O$27/ISI!O$8*1000)</f>
        <v>70.613330627344794</v>
      </c>
      <c r="P142" s="126">
        <f>IF(P$27=0,0,P$27/ISI!P$8*1000)</f>
        <v>66.755255068985448</v>
      </c>
      <c r="Q142" s="126">
        <f>IF(Q$27=0,0,Q$27/ISI!Q$8*1000)</f>
        <v>71.596881532239976</v>
      </c>
    </row>
    <row r="143" spans="1:17" x14ac:dyDescent="0.25">
      <c r="A143" s="72" t="s">
        <v>112</v>
      </c>
      <c r="B143" s="125">
        <f>IF(B$34=0,0,B$34/ISI!B$8*1000)</f>
        <v>31.940184362295362</v>
      </c>
      <c r="C143" s="125">
        <f>IF(C$34=0,0,C$34/ISI!C$8*1000)</f>
        <v>29.374795949348961</v>
      </c>
      <c r="D143" s="125">
        <f>IF(D$34=0,0,D$34/ISI!D$8*1000)</f>
        <v>30.994379969885927</v>
      </c>
      <c r="E143" s="125">
        <f>IF(E$34=0,0,E$34/ISI!E$8*1000)</f>
        <v>31.636398558172672</v>
      </c>
      <c r="F143" s="125">
        <f>IF(F$34=0,0,F$34/ISI!F$8*1000)</f>
        <v>31.006366174853756</v>
      </c>
      <c r="G143" s="125">
        <f>IF(G$34=0,0,G$34/ISI!G$8*1000)</f>
        <v>31.754702325583946</v>
      </c>
      <c r="H143" s="125">
        <f>IF(H$34=0,0,H$34/ISI!H$8*1000)</f>
        <v>31.253089814222644</v>
      </c>
      <c r="I143" s="125">
        <f>IF(I$34=0,0,I$34/ISI!I$8*1000)</f>
        <v>31.100237221399738</v>
      </c>
      <c r="J143" s="125">
        <f>IF(J$34=0,0,J$34/ISI!J$8*1000)</f>
        <v>32.382964314744129</v>
      </c>
      <c r="K143" s="125">
        <f>IF(K$34=0,0,K$34/ISI!K$8*1000)</f>
        <v>37.318492288889161</v>
      </c>
      <c r="L143" s="125">
        <f>IF(L$34=0,0,L$34/ISI!L$8*1000)</f>
        <v>32.071320995045681</v>
      </c>
      <c r="M143" s="125">
        <f>IF(M$34=0,0,M$34/ISI!M$8*1000)</f>
        <v>32.289728542687563</v>
      </c>
      <c r="N143" s="125">
        <f>IF(N$34=0,0,N$34/ISI!N$8*1000)</f>
        <v>32.134192298165182</v>
      </c>
      <c r="O143" s="125">
        <f>IF(O$34=0,0,O$34/ISI!O$8*1000)</f>
        <v>31.827539840851223</v>
      </c>
      <c r="P143" s="125">
        <f>IF(P$34=0,0,P$34/ISI!P$8*1000)</f>
        <v>30.088589809011975</v>
      </c>
      <c r="Q143" s="125">
        <f>IF(Q$34=0,0,Q$34/ISI!Q$8*1000)</f>
        <v>32.270855647271134</v>
      </c>
    </row>
    <row r="144" spans="1:17" x14ac:dyDescent="0.25">
      <c r="A144" s="135"/>
      <c r="B144" s="134"/>
      <c r="C144" s="134"/>
      <c r="D144" s="134"/>
      <c r="E144" s="134"/>
      <c r="F144" s="134"/>
      <c r="G144" s="134"/>
      <c r="H144" s="134"/>
      <c r="I144" s="134"/>
      <c r="J144" s="134"/>
      <c r="K144" s="134"/>
      <c r="L144" s="134"/>
      <c r="M144" s="134"/>
      <c r="N144" s="134"/>
      <c r="O144" s="134"/>
      <c r="P144" s="134"/>
      <c r="Q144" s="134"/>
    </row>
    <row r="145" spans="1:17" x14ac:dyDescent="0.25">
      <c r="A145" s="78" t="s">
        <v>45</v>
      </c>
      <c r="B145" s="133">
        <f t="shared" ref="B145:Q145" si="31">SUM(B$146:B$150,B$153,B$154,B$152,B$151)</f>
        <v>116.4922776714801</v>
      </c>
      <c r="C145" s="133">
        <f t="shared" si="31"/>
        <v>109.75467255985157</v>
      </c>
      <c r="D145" s="133">
        <f t="shared" si="31"/>
        <v>114.01717517642109</v>
      </c>
      <c r="E145" s="133">
        <f t="shared" si="31"/>
        <v>115.68850667134744</v>
      </c>
      <c r="F145" s="133">
        <f t="shared" si="31"/>
        <v>114.04998992126882</v>
      </c>
      <c r="G145" s="133">
        <f t="shared" si="31"/>
        <v>115.99452421165003</v>
      </c>
      <c r="H145" s="133">
        <f t="shared" si="31"/>
        <v>114.69254940729535</v>
      </c>
      <c r="I145" s="133">
        <f t="shared" si="31"/>
        <v>114.29396987529337</v>
      </c>
      <c r="J145" s="133">
        <f t="shared" si="31"/>
        <v>117.6203955190323</v>
      </c>
      <c r="K145" s="133">
        <f t="shared" si="31"/>
        <v>130.07589408259474</v>
      </c>
      <c r="L145" s="133">
        <f t="shared" si="31"/>
        <v>116.81138898922559</v>
      </c>
      <c r="M145" s="133">
        <f t="shared" si="31"/>
        <v>117.3756133813516</v>
      </c>
      <c r="N145" s="133">
        <f t="shared" si="31"/>
        <v>116.9741473247564</v>
      </c>
      <c r="O145" s="133">
        <f t="shared" si="31"/>
        <v>116.18142206628424</v>
      </c>
      <c r="P145" s="133">
        <f t="shared" si="31"/>
        <v>111.64361262758416</v>
      </c>
      <c r="Q145" s="133">
        <f t="shared" si="31"/>
        <v>117.33304551773375</v>
      </c>
    </row>
    <row r="146" spans="1:17" x14ac:dyDescent="0.25">
      <c r="A146" s="132" t="s">
        <v>83</v>
      </c>
      <c r="B146" s="131">
        <f>IF(B$54=0,0,B$54/ISI!B$9*1000)</f>
        <v>0.34376790970680338</v>
      </c>
      <c r="C146" s="131">
        <f>IF(C$54=0,0,C$54/ISI!C$9*1000)</f>
        <v>0.32388528339069461</v>
      </c>
      <c r="D146" s="131">
        <f>IF(D$54=0,0,D$54/ISI!D$9*1000)</f>
        <v>0.33646389927757941</v>
      </c>
      <c r="E146" s="131">
        <f>IF(E$54=0,0,E$54/ISI!E$9*1000)</f>
        <v>0.34139598701697671</v>
      </c>
      <c r="F146" s="131">
        <f>IF(F$54=0,0,F$54/ISI!F$9*1000)</f>
        <v>0.33656073536379366</v>
      </c>
      <c r="G146" s="131">
        <f>IF(G$54=0,0,G$54/ISI!G$9*1000)</f>
        <v>0.34229904267239236</v>
      </c>
      <c r="H146" s="131">
        <f>IF(H$54=0,0,H$54/ISI!H$9*1000)</f>
        <v>0.33845692398495308</v>
      </c>
      <c r="I146" s="131">
        <f>IF(I$54=0,0,I$54/ISI!I$9*1000)</f>
        <v>0.33728071852904595</v>
      </c>
      <c r="J146" s="131">
        <f>IF(J$54=0,0,J$54/ISI!J$9*1000)</f>
        <v>0.34709697771120479</v>
      </c>
      <c r="K146" s="131">
        <f>IF(K$54=0,0,K$54/ISI!K$9*1000)</f>
        <v>0.38385306825333559</v>
      </c>
      <c r="L146" s="131">
        <f>IF(L$54=0,0,L$54/ISI!L$9*1000)</f>
        <v>0.34470960500934111</v>
      </c>
      <c r="M146" s="131">
        <f>IF(M$54=0,0,M$54/ISI!M$9*1000)</f>
        <v>0.34637462730750357</v>
      </c>
      <c r="N146" s="131">
        <f>IF(N$54=0,0,N$54/ISI!N$9*1000)</f>
        <v>0.34518990373738712</v>
      </c>
      <c r="O146" s="131">
        <f>IF(O$54=0,0,O$54/ISI!O$9*1000)</f>
        <v>0.34285057695518384</v>
      </c>
      <c r="P146" s="131">
        <f>IF(P$54=0,0,P$54/ISI!P$9*1000)</f>
        <v>0.32945953253085758</v>
      </c>
      <c r="Q146" s="131">
        <f>IF(Q$54=0,0,Q$54/ISI!Q$9*1000)</f>
        <v>0.34624900983491985</v>
      </c>
    </row>
    <row r="147" spans="1:17" x14ac:dyDescent="0.25">
      <c r="A147" s="76" t="s">
        <v>82</v>
      </c>
      <c r="B147" s="130">
        <f>IF(B$55=0,0,B$55/ISI!B$9*1000)</f>
        <v>0.25400805855533476</v>
      </c>
      <c r="C147" s="130">
        <f>IF(C$55=0,0,C$55/ISI!C$9*1000)</f>
        <v>0.23931690453271712</v>
      </c>
      <c r="D147" s="130">
        <f>IF(D$55=0,0,D$55/ISI!D$9*1000)</f>
        <v>0.24861116880382367</v>
      </c>
      <c r="E147" s="130">
        <f>IF(E$55=0,0,E$55/ISI!E$9*1000)</f>
        <v>0.25225545902386581</v>
      </c>
      <c r="F147" s="130">
        <f>IF(F$55=0,0,F$55/ISI!F$9*1000)</f>
        <v>0.24868272041048259</v>
      </c>
      <c r="G147" s="130">
        <f>IF(G$55=0,0,G$55/ISI!G$9*1000)</f>
        <v>0.25292272146262912</v>
      </c>
      <c r="H147" s="130">
        <f>IF(H$55=0,0,H$55/ISI!H$9*1000)</f>
        <v>0.25008380287546972</v>
      </c>
      <c r="I147" s="130">
        <f>IF(I$55=0,0,I$55/ISI!I$9*1000)</f>
        <v>0.24921471167794643</v>
      </c>
      <c r="J147" s="130">
        <f>IF(J$55=0,0,J$55/ISI!J$9*1000)</f>
        <v>0.25646788705217699</v>
      </c>
      <c r="K147" s="130">
        <f>IF(K$55=0,0,K$55/ISI!K$9*1000)</f>
        <v>0.283626743173022</v>
      </c>
      <c r="L147" s="130">
        <f>IF(L$55=0,0,L$55/ISI!L$9*1000)</f>
        <v>0.25470387159894414</v>
      </c>
      <c r="M147" s="130">
        <f>IF(M$55=0,0,M$55/ISI!M$9*1000)</f>
        <v>0.25593414664633951</v>
      </c>
      <c r="N147" s="130">
        <f>IF(N$55=0,0,N$55/ISI!N$9*1000)</f>
        <v>0.25505876146502154</v>
      </c>
      <c r="O147" s="130">
        <f>IF(O$55=0,0,O$55/ISI!O$9*1000)</f>
        <v>0.25333024685532235</v>
      </c>
      <c r="P147" s="130">
        <f>IF(P$55=0,0,P$55/ISI!P$9*1000)</f>
        <v>0.24343568398250387</v>
      </c>
      <c r="Q147" s="130">
        <f>IF(Q$55=0,0,Q$55/ISI!Q$9*1000)</f>
        <v>0.25584132864491882</v>
      </c>
    </row>
    <row r="148" spans="1:17" x14ac:dyDescent="0.25">
      <c r="A148" s="76" t="s">
        <v>81</v>
      </c>
      <c r="B148" s="130">
        <f>IF(B$56=0,0,B$56/ISI!B$9*1000)</f>
        <v>6.3502014638833701</v>
      </c>
      <c r="C148" s="130">
        <f>IF(C$56=0,0,C$56/ISI!C$9*1000)</f>
        <v>5.9829226133179292</v>
      </c>
      <c r="D148" s="130">
        <f>IF(D$56=0,0,D$56/ISI!D$9*1000)</f>
        <v>6.2152792200955913</v>
      </c>
      <c r="E148" s="130">
        <f>IF(E$56=0,0,E$56/ISI!E$9*1000)</f>
        <v>6.306386475596649</v>
      </c>
      <c r="F148" s="130">
        <f>IF(F$56=0,0,F$56/ISI!F$9*1000)</f>
        <v>6.2170680102620635</v>
      </c>
      <c r="G148" s="130">
        <f>IF(G$56=0,0,G$56/ISI!G$9*1000)</f>
        <v>6.3230680365657266</v>
      </c>
      <c r="H148" s="130">
        <f>IF(H$56=0,0,H$56/ISI!H$9*1000)</f>
        <v>6.2520950718867452</v>
      </c>
      <c r="I148" s="130">
        <f>IF(I$56=0,0,I$56/ISI!I$9*1000)</f>
        <v>6.2303677919486606</v>
      </c>
      <c r="J148" s="130">
        <f>IF(J$56=0,0,J$56/ISI!J$9*1000)</f>
        <v>6.4116971763044264</v>
      </c>
      <c r="K148" s="130">
        <f>IF(K$56=0,0,K$56/ISI!K$9*1000)</f>
        <v>7.0906685793255528</v>
      </c>
      <c r="L148" s="130">
        <f>IF(L$56=0,0,L$56/ISI!L$9*1000)</f>
        <v>6.3675967899736028</v>
      </c>
      <c r="M148" s="130">
        <f>IF(M$56=0,0,M$56/ISI!M$9*1000)</f>
        <v>6.3983536661584886</v>
      </c>
      <c r="N148" s="130">
        <f>IF(N$56=0,0,N$56/ISI!N$9*1000)</f>
        <v>6.3764690366255392</v>
      </c>
      <c r="O148" s="130">
        <f>IF(O$56=0,0,O$56/ISI!O$9*1000)</f>
        <v>6.3332561713830593</v>
      </c>
      <c r="P148" s="130">
        <f>IF(P$56=0,0,P$56/ISI!P$9*1000)</f>
        <v>6.0858920995625967</v>
      </c>
      <c r="Q148" s="130">
        <f>IF(Q$56=0,0,Q$56/ISI!Q$9*1000)</f>
        <v>6.3960332161229729</v>
      </c>
    </row>
    <row r="149" spans="1:17" x14ac:dyDescent="0.25">
      <c r="A149" s="76" t="s">
        <v>80</v>
      </c>
      <c r="B149" s="130">
        <f>IF(B$57=0,0,B$57/ISI!B$9*1000)</f>
        <v>0.15875503659708423</v>
      </c>
      <c r="C149" s="130">
        <f>IF(C$57=0,0,C$57/ISI!C$9*1000)</f>
        <v>0.14957306533294826</v>
      </c>
      <c r="D149" s="130">
        <f>IF(D$57=0,0,D$57/ISI!D$9*1000)</f>
        <v>0.1553819805023898</v>
      </c>
      <c r="E149" s="130">
        <f>IF(E$57=0,0,E$57/ISI!E$9*1000)</f>
        <v>0.15765966188991618</v>
      </c>
      <c r="F149" s="130">
        <f>IF(F$57=0,0,F$57/ISI!F$9*1000)</f>
        <v>0.15542670025655156</v>
      </c>
      <c r="G149" s="130">
        <f>IF(G$57=0,0,G$57/ISI!G$9*1000)</f>
        <v>0.15807670091414322</v>
      </c>
      <c r="H149" s="130">
        <f>IF(H$57=0,0,H$57/ISI!H$9*1000)</f>
        <v>0.15630237679716857</v>
      </c>
      <c r="I149" s="130">
        <f>IF(I$57=0,0,I$57/ISI!I$9*1000)</f>
        <v>0.15575919479871655</v>
      </c>
      <c r="J149" s="130">
        <f>IF(J$57=0,0,J$57/ISI!J$9*1000)</f>
        <v>0.16029242940761071</v>
      </c>
      <c r="K149" s="130">
        <f>IF(K$57=0,0,K$57/ISI!K$9*1000)</f>
        <v>0.17726671448313885</v>
      </c>
      <c r="L149" s="130">
        <f>IF(L$57=0,0,L$57/ISI!L$9*1000)</f>
        <v>0.15918991974934019</v>
      </c>
      <c r="M149" s="130">
        <f>IF(M$57=0,0,M$57/ISI!M$9*1000)</f>
        <v>0.15995884165396232</v>
      </c>
      <c r="N149" s="130">
        <f>IF(N$57=0,0,N$57/ISI!N$9*1000)</f>
        <v>0.15941172591563846</v>
      </c>
      <c r="O149" s="130">
        <f>IF(O$57=0,0,O$57/ISI!O$9*1000)</f>
        <v>0.15833140428457645</v>
      </c>
      <c r="P149" s="130">
        <f>IF(P$57=0,0,P$57/ISI!P$9*1000)</f>
        <v>0.15214730248906499</v>
      </c>
      <c r="Q149" s="130">
        <f>IF(Q$57=0,0,Q$57/ISI!Q$9*1000)</f>
        <v>0.15990083040307429</v>
      </c>
    </row>
    <row r="150" spans="1:17" x14ac:dyDescent="0.25">
      <c r="A150" s="129" t="s">
        <v>79</v>
      </c>
      <c r="B150" s="128">
        <f>IF(B$58=0,0,B$58/ISI!B$9*1000)</f>
        <v>0.22917860647120225</v>
      </c>
      <c r="C150" s="128">
        <f>IF(C$58=0,0,C$58/ISI!C$9*1000)</f>
        <v>0.21592352226046324</v>
      </c>
      <c r="D150" s="128">
        <f>IF(D$58=0,0,D$58/ISI!D$9*1000)</f>
        <v>0.22430926618505301</v>
      </c>
      <c r="E150" s="128">
        <f>IF(E$58=0,0,E$58/ISI!E$9*1000)</f>
        <v>0.22759732467798455</v>
      </c>
      <c r="F150" s="128">
        <f>IF(F$58=0,0,F$58/ISI!F$9*1000)</f>
        <v>0.22437382357586222</v>
      </c>
      <c r="G150" s="128">
        <f>IF(G$58=0,0,G$58/ISI!G$9*1000)</f>
        <v>0.22819936178159481</v>
      </c>
      <c r="H150" s="128">
        <f>IF(H$58=0,0,H$58/ISI!H$9*1000)</f>
        <v>0.22563794932330217</v>
      </c>
      <c r="I150" s="128">
        <f>IF(I$58=0,0,I$58/ISI!I$9*1000)</f>
        <v>0.22485381235269747</v>
      </c>
      <c r="J150" s="128">
        <f>IF(J$58=0,0,J$58/ISI!J$9*1000)</f>
        <v>0.23139798514080315</v>
      </c>
      <c r="K150" s="128">
        <f>IF(K$58=0,0,K$58/ISI!K$9*1000)</f>
        <v>0.25590204550222351</v>
      </c>
      <c r="L150" s="128">
        <f>IF(L$58=0,0,L$58/ISI!L$9*1000)</f>
        <v>0.22980640333956084</v>
      </c>
      <c r="M150" s="128">
        <f>IF(M$58=0,0,M$58/ISI!M$9*1000)</f>
        <v>0.23091641820500244</v>
      </c>
      <c r="N150" s="128">
        <f>IF(N$58=0,0,N$58/ISI!N$9*1000)</f>
        <v>0.23012660249159136</v>
      </c>
      <c r="O150" s="128">
        <f>IF(O$58=0,0,O$58/ISI!O$9*1000)</f>
        <v>0.22856705130345584</v>
      </c>
      <c r="P150" s="128">
        <f>IF(P$58=0,0,P$58/ISI!P$9*1000)</f>
        <v>0.21963968835390513</v>
      </c>
      <c r="Q150" s="128">
        <f>IF(Q$58=0,0,Q$58/ISI!Q$9*1000)</f>
        <v>0.23083267322328002</v>
      </c>
    </row>
    <row r="151" spans="1:17" x14ac:dyDescent="0.25">
      <c r="A151" s="127" t="s">
        <v>115</v>
      </c>
      <c r="B151" s="126">
        <f>IF(B$63=0,0,B$63/ISI!B$9*1000)</f>
        <v>12.49739409896365</v>
      </c>
      <c r="C151" s="126">
        <f>IF(C$63=0,0,C$63/ISI!C$9*1000)</f>
        <v>11.774577891346242</v>
      </c>
      <c r="D151" s="126">
        <f>IF(D$63=0,0,D$63/ISI!D$9*1000)</f>
        <v>12.231862924413948</v>
      </c>
      <c r="E151" s="126">
        <f>IF(E$63=0,0,E$63/ISI!E$9*1000)</f>
        <v>12.411164838494543</v>
      </c>
      <c r="F151" s="126">
        <f>IF(F$63=0,0,F$63/ISI!F$9*1000)</f>
        <v>12.235383319128678</v>
      </c>
      <c r="G151" s="126">
        <f>IF(G$63=0,0,G$63/ISI!G$9*1000)</f>
        <v>12.443994669611245</v>
      </c>
      <c r="H151" s="126">
        <f>IF(H$63=0,0,H$63/ISI!H$9*1000)</f>
        <v>12.304317666446893</v>
      </c>
      <c r="I151" s="126">
        <f>IF(I$63=0,0,I$63/ISI!I$9*1000)</f>
        <v>12.261557703376578</v>
      </c>
      <c r="J151" s="126">
        <f>IF(J$63=0,0,J$63/ISI!J$9*1000)</f>
        <v>12.618419574752648</v>
      </c>
      <c r="K151" s="126">
        <f>IF(K$63=0,0,K$63/ISI!K$9*1000)</f>
        <v>13.954656425463872</v>
      </c>
      <c r="L151" s="126">
        <f>IF(L$63=0,0,L$63/ISI!L$9*1000)</f>
        <v>12.531628642051137</v>
      </c>
      <c r="M151" s="126">
        <f>IF(M$63=0,0,M$63/ISI!M$9*1000)</f>
        <v>12.592159131535915</v>
      </c>
      <c r="N151" s="126">
        <f>IF(N$63=0,0,N$63/ISI!N$9*1000)</f>
        <v>12.549089499566159</v>
      </c>
      <c r="O151" s="126">
        <f>IF(O$63=0,0,O$63/ISI!O$9*1000)</f>
        <v>12.464045235986152</v>
      </c>
      <c r="P151" s="126">
        <f>IF(P$63=0,0,P$63/ISI!P$9*1000)</f>
        <v>11.977225044682442</v>
      </c>
      <c r="Q151" s="126">
        <f>IF(Q$63=0,0,Q$63/ISI!Q$9*1000)</f>
        <v>12.587592413653686</v>
      </c>
    </row>
    <row r="152" spans="1:17" x14ac:dyDescent="0.25">
      <c r="A152" s="127" t="s">
        <v>114</v>
      </c>
      <c r="B152" s="126">
        <f>IF(B$69=0,0,B$69/ISI!B$9*1000)</f>
        <v>56.028904569951386</v>
      </c>
      <c r="C152" s="126">
        <f>IF(C$69=0,0,C$69/ISI!C$9*1000)</f>
        <v>52.788340977452656</v>
      </c>
      <c r="D152" s="126">
        <f>IF(D$69=0,0,D$69/ISI!D$9*1000)</f>
        <v>54.83846272892572</v>
      </c>
      <c r="E152" s="126">
        <f>IF(E$69=0,0,E$69/ISI!E$9*1000)</f>
        <v>55.642317496862042</v>
      </c>
      <c r="F152" s="126">
        <f>IF(F$69=0,0,F$69/ISI!F$9*1000)</f>
        <v>54.854245527960209</v>
      </c>
      <c r="G152" s="126">
        <f>IF(G$69=0,0,G$69/ISI!G$9*1000)</f>
        <v>55.789501738642436</v>
      </c>
      <c r="H152" s="126">
        <f>IF(H$69=0,0,H$69/ISI!H$9*1000)</f>
        <v>55.163295233595029</v>
      </c>
      <c r="I152" s="126">
        <f>IF(I$69=0,0,I$69/ISI!I$9*1000)</f>
        <v>54.971591757549575</v>
      </c>
      <c r="J152" s="126">
        <f>IF(J$69=0,0,J$69/ISI!J$9*1000)</f>
        <v>56.571491670895647</v>
      </c>
      <c r="K152" s="126">
        <f>IF(K$69=0,0,K$69/ISI!K$9*1000)</f>
        <v>62.562171519709871</v>
      </c>
      <c r="L152" s="126">
        <f>IF(L$69=0,0,L$69/ISI!L$9*1000)</f>
        <v>56.182386482457026</v>
      </c>
      <c r="M152" s="126">
        <f>IF(M$69=0,0,M$69/ISI!M$9*1000)</f>
        <v>56.453759617692775</v>
      </c>
      <c r="N152" s="126">
        <f>IF(N$69=0,0,N$69/ISI!N$9*1000)</f>
        <v>56.260667819483807</v>
      </c>
      <c r="O152" s="126">
        <f>IF(O$69=0,0,O$69/ISI!O$9*1000)</f>
        <v>55.879393380139568</v>
      </c>
      <c r="P152" s="126">
        <f>IF(P$69=0,0,P$69/ISI!P$9*1000)</f>
        <v>53.696858219186183</v>
      </c>
      <c r="Q152" s="126">
        <f>IF(Q$69=0,0,Q$69/ISI!Q$9*1000)</f>
        <v>56.433285893459164</v>
      </c>
    </row>
    <row r="153" spans="1:17" x14ac:dyDescent="0.25">
      <c r="A153" s="127" t="s">
        <v>113</v>
      </c>
      <c r="B153" s="126">
        <f>IF(B$70=0,0,B$70/ISI!B$9*1000)</f>
        <v>27.43772129081032</v>
      </c>
      <c r="C153" s="126">
        <f>IF(C$70=0,0,C$70/ISI!C$9*1000)</f>
        <v>25.850796089281179</v>
      </c>
      <c r="D153" s="126">
        <f>IF(D$70=0,0,D$70/ISI!D$9*1000)</f>
        <v>26.854754129526576</v>
      </c>
      <c r="E153" s="126">
        <f>IF(E$70=0,0,E$70/ISI!E$9*1000)</f>
        <v>27.248407070811385</v>
      </c>
      <c r="F153" s="126">
        <f>IF(F$70=0,0,F$70/ISI!F$9*1000)</f>
        <v>26.862483069516077</v>
      </c>
      <c r="G153" s="126">
        <f>IF(G$70=0,0,G$70/ISI!G$9*1000)</f>
        <v>27.320484157368163</v>
      </c>
      <c r="H153" s="126">
        <f>IF(H$70=0,0,H$70/ISI!H$9*1000)</f>
        <v>27.013826733171459</v>
      </c>
      <c r="I153" s="126">
        <f>IF(I$70=0,0,I$70/ISI!I$9*1000)</f>
        <v>26.919948286205805</v>
      </c>
      <c r="J153" s="126">
        <f>IF(J$70=0,0,J$70/ISI!J$9*1000)</f>
        <v>27.703429745508203</v>
      </c>
      <c r="K153" s="126">
        <f>IF(K$70=0,0,K$70/ISI!K$9*1000)</f>
        <v>30.637104877939596</v>
      </c>
      <c r="L153" s="126">
        <f>IF(L$70=0,0,L$70/ISI!L$9*1000)</f>
        <v>27.512882387941023</v>
      </c>
      <c r="M153" s="126">
        <f>IF(M$70=0,0,M$70/ISI!M$9*1000)</f>
        <v>27.645775588469647</v>
      </c>
      <c r="N153" s="126">
        <f>IF(N$70=0,0,N$70/ISI!N$9*1000)</f>
        <v>27.551217271053567</v>
      </c>
      <c r="O153" s="126">
        <f>IF(O$70=0,0,O$70/ISI!O$9*1000)</f>
        <v>27.364504682572097</v>
      </c>
      <c r="P153" s="126">
        <f>IF(P$70=0,0,P$70/ISI!P$9*1000)</f>
        <v>26.295702929025961</v>
      </c>
      <c r="Q153" s="126">
        <f>IF(Q$70=0,0,Q$70/ISI!Q$9*1000)</f>
        <v>27.635749471706912</v>
      </c>
    </row>
    <row r="154" spans="1:17" x14ac:dyDescent="0.25">
      <c r="A154" s="72" t="s">
        <v>112</v>
      </c>
      <c r="B154" s="125">
        <f>IF(B$77=0,0,B$77/ISI!B$9*1000)</f>
        <v>13.192346636540934</v>
      </c>
      <c r="C154" s="125">
        <f>IF(C$77=0,0,C$77/ISI!C$9*1000)</f>
        <v>12.429336212936736</v>
      </c>
      <c r="D154" s="125">
        <f>IF(D$77=0,0,D$77/ISI!D$9*1000)</f>
        <v>12.912049858690404</v>
      </c>
      <c r="E154" s="125">
        <f>IF(E$77=0,0,E$77/ISI!E$9*1000)</f>
        <v>13.101322356974071</v>
      </c>
      <c r="F154" s="125">
        <f>IF(F$77=0,0,F$77/ISI!F$9*1000)</f>
        <v>12.915766014795112</v>
      </c>
      <c r="G154" s="125">
        <f>IF(G$77=0,0,G$77/ISI!G$9*1000)</f>
        <v>13.135977782631702</v>
      </c>
      <c r="H154" s="125">
        <f>IF(H$77=0,0,H$77/ISI!H$9*1000)</f>
        <v>12.988533649214331</v>
      </c>
      <c r="I154" s="125">
        <f>IF(I$77=0,0,I$77/ISI!I$9*1000)</f>
        <v>12.943395898854343</v>
      </c>
      <c r="J154" s="125">
        <f>IF(J$77=0,0,J$77/ISI!J$9*1000)</f>
        <v>13.320102072259575</v>
      </c>
      <c r="K154" s="125">
        <f>IF(K$77=0,0,K$77/ISI!K$9*1000)</f>
        <v>14.730644108744134</v>
      </c>
      <c r="L154" s="125">
        <f>IF(L$77=0,0,L$77/ISI!L$9*1000)</f>
        <v>13.228484887105626</v>
      </c>
      <c r="M154" s="125">
        <f>IF(M$77=0,0,M$77/ISI!M$9*1000)</f>
        <v>13.292381343681976</v>
      </c>
      <c r="N154" s="125">
        <f>IF(N$77=0,0,N$77/ISI!N$9*1000)</f>
        <v>13.246916704417691</v>
      </c>
      <c r="O154" s="125">
        <f>IF(O$77=0,0,O$77/ISI!O$9*1000)</f>
        <v>13.157143316804833</v>
      </c>
      <c r="P154" s="125">
        <f>IF(P$77=0,0,P$77/ISI!P$9*1000)</f>
        <v>12.643252127770648</v>
      </c>
      <c r="Q154" s="125">
        <f>IF(Q$77=0,0,Q$77/ISI!Q$9*1000)</f>
        <v>13.287560680684832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4" tint="0.39997558519241921"/>
    <pageSetUpPr fitToPage="1"/>
  </sheetPr>
  <dimension ref="A1:Q15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98" t="s">
        <v>130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x14ac:dyDescent="0.25">
      <c r="A4" s="162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</row>
    <row r="5" spans="1:17" ht="12.75" x14ac:dyDescent="0.25">
      <c r="A5" s="97" t="s">
        <v>46</v>
      </c>
      <c r="B5" s="96">
        <v>822.51569665387296</v>
      </c>
      <c r="C5" s="96">
        <v>846.80883560300879</v>
      </c>
      <c r="D5" s="96">
        <v>932.8486710912133</v>
      </c>
      <c r="E5" s="96">
        <v>976.26925964318411</v>
      </c>
      <c r="F5" s="96">
        <v>1008.8646205629894</v>
      </c>
      <c r="G5" s="96">
        <v>995.00182098722826</v>
      </c>
      <c r="H5" s="96">
        <v>896.29466853911174</v>
      </c>
      <c r="I5" s="96">
        <v>929.61288436946631</v>
      </c>
      <c r="J5" s="96">
        <v>891.00194127788632</v>
      </c>
      <c r="K5" s="96">
        <v>556.18684750925399</v>
      </c>
      <c r="L5" s="96">
        <v>852.74805861306925</v>
      </c>
      <c r="M5" s="96">
        <v>826.51960203150145</v>
      </c>
      <c r="N5" s="96">
        <v>745.27827789909509</v>
      </c>
      <c r="O5" s="96">
        <v>760.83946067356374</v>
      </c>
      <c r="P5" s="96">
        <v>745.70914821209499</v>
      </c>
      <c r="Q5" s="96">
        <v>752.66222047332076</v>
      </c>
    </row>
    <row r="6" spans="1:17" x14ac:dyDescent="0.25">
      <c r="A6" s="132" t="s">
        <v>83</v>
      </c>
      <c r="B6" s="160">
        <v>1.0667922443859383</v>
      </c>
      <c r="C6" s="160">
        <v>1.1091003938033706</v>
      </c>
      <c r="D6" s="160">
        <v>1.228842335404182</v>
      </c>
      <c r="E6" s="160">
        <v>1.2857512765557531</v>
      </c>
      <c r="F6" s="160">
        <v>1.3311810498912047</v>
      </c>
      <c r="G6" s="160">
        <v>1.3035147430632004</v>
      </c>
      <c r="H6" s="160">
        <v>1.1720901679161679</v>
      </c>
      <c r="I6" s="160">
        <v>1.2200394456375543</v>
      </c>
      <c r="J6" s="160">
        <v>1.1656822319692584</v>
      </c>
      <c r="K6" s="160">
        <v>0.71715354342297644</v>
      </c>
      <c r="L6" s="160">
        <v>1.1168877987729271</v>
      </c>
      <c r="M6" s="160">
        <v>1.0782170112289737</v>
      </c>
      <c r="N6" s="160">
        <v>0.96914985143324817</v>
      </c>
      <c r="O6" s="160">
        <v>0.99419546252332358</v>
      </c>
      <c r="P6" s="160">
        <v>0.97449965250591675</v>
      </c>
      <c r="Q6" s="160">
        <v>0.97544697309977768</v>
      </c>
    </row>
    <row r="7" spans="1:17" x14ac:dyDescent="0.25">
      <c r="A7" s="76" t="s">
        <v>82</v>
      </c>
      <c r="B7" s="159">
        <v>0.14785998139933826</v>
      </c>
      <c r="C7" s="159">
        <v>0.153723993083734</v>
      </c>
      <c r="D7" s="159">
        <v>0.17032051536910922</v>
      </c>
      <c r="E7" s="159">
        <v>0.17820823204909958</v>
      </c>
      <c r="F7" s="159">
        <v>0.18450490834732536</v>
      </c>
      <c r="G7" s="159">
        <v>0.18067029140620597</v>
      </c>
      <c r="H7" s="159">
        <v>0.16245452789749981</v>
      </c>
      <c r="I7" s="159">
        <v>0.16910041358827632</v>
      </c>
      <c r="J7" s="159">
        <v>0.1615663724999476</v>
      </c>
      <c r="K7" s="159">
        <v>9.9399213060484937E-2</v>
      </c>
      <c r="L7" s="159">
        <v>0.15480334621927402</v>
      </c>
      <c r="M7" s="159">
        <v>0.1494434816748538</v>
      </c>
      <c r="N7" s="159">
        <v>0.1343265099275035</v>
      </c>
      <c r="O7" s="159">
        <v>0.13779789211030635</v>
      </c>
      <c r="P7" s="159">
        <v>0.13506800527606619</v>
      </c>
      <c r="Q7" s="159">
        <v>0.13519930619817602</v>
      </c>
    </row>
    <row r="8" spans="1:17" x14ac:dyDescent="0.25">
      <c r="A8" s="76" t="s">
        <v>81</v>
      </c>
      <c r="B8" s="159">
        <v>20.35925362968635</v>
      </c>
      <c r="C8" s="159">
        <v>21.166685769472835</v>
      </c>
      <c r="D8" s="159">
        <v>23.451907256591245</v>
      </c>
      <c r="E8" s="159">
        <v>24.537988986936636</v>
      </c>
      <c r="F8" s="159">
        <v>25.404995925300742</v>
      </c>
      <c r="G8" s="159">
        <v>24.876996813315927</v>
      </c>
      <c r="H8" s="159">
        <v>22.36881748161073</v>
      </c>
      <c r="I8" s="159">
        <v>23.283908036146865</v>
      </c>
      <c r="J8" s="159">
        <v>22.246524885397672</v>
      </c>
      <c r="K8" s="159">
        <v>13.686555145871958</v>
      </c>
      <c r="L8" s="159">
        <v>21.315304916009236</v>
      </c>
      <c r="M8" s="159">
        <v>20.577290203387992</v>
      </c>
      <c r="N8" s="159">
        <v>18.495792160412549</v>
      </c>
      <c r="O8" s="159">
        <v>18.973776464457469</v>
      </c>
      <c r="P8" s="159">
        <v>18.597890725039363</v>
      </c>
      <c r="Q8" s="159">
        <v>18.615969915566424</v>
      </c>
    </row>
    <row r="9" spans="1:17" x14ac:dyDescent="0.25">
      <c r="A9" s="76" t="s">
        <v>80</v>
      </c>
      <c r="B9" s="159">
        <v>0.35274446710296331</v>
      </c>
      <c r="C9" s="159">
        <v>0.3667340378923114</v>
      </c>
      <c r="D9" s="159">
        <v>0.40632778972368655</v>
      </c>
      <c r="E9" s="159">
        <v>0.42514524384893648</v>
      </c>
      <c r="F9" s="159">
        <v>0.44016700771172734</v>
      </c>
      <c r="G9" s="159">
        <v>0.43101889409343902</v>
      </c>
      <c r="H9" s="159">
        <v>0.38756217422277811</v>
      </c>
      <c r="I9" s="159">
        <v>0.40341703491080105</v>
      </c>
      <c r="J9" s="159">
        <v>0.38544333246823981</v>
      </c>
      <c r="K9" s="159">
        <v>0.23713328048363735</v>
      </c>
      <c r="L9" s="159">
        <v>0.36930901350781425</v>
      </c>
      <c r="M9" s="159">
        <v>0.3565221691935348</v>
      </c>
      <c r="N9" s="159">
        <v>0.32045813014277985</v>
      </c>
      <c r="O9" s="159">
        <v>0.32873968710359386</v>
      </c>
      <c r="P9" s="159">
        <v>0.32222709006765404</v>
      </c>
      <c r="Q9" s="159">
        <v>0.32254033015710515</v>
      </c>
    </row>
    <row r="10" spans="1:17" x14ac:dyDescent="0.25">
      <c r="A10" s="129" t="s">
        <v>79</v>
      </c>
      <c r="B10" s="158">
        <v>1.1150025335675116</v>
      </c>
      <c r="C10" s="158">
        <v>1.1592226654997071</v>
      </c>
      <c r="D10" s="158">
        <v>1.2843759640560255</v>
      </c>
      <c r="E10" s="158">
        <v>1.3438567241576997</v>
      </c>
      <c r="F10" s="158">
        <v>1.3913395518919633</v>
      </c>
      <c r="G10" s="158">
        <v>1.3624229541476316</v>
      </c>
      <c r="H10" s="158">
        <v>1.2250590625059887</v>
      </c>
      <c r="I10" s="158">
        <v>1.275175255629283</v>
      </c>
      <c r="J10" s="158">
        <v>1.2183615402345787</v>
      </c>
      <c r="K10" s="158">
        <v>0.74956302136768449</v>
      </c>
      <c r="L10" s="158">
        <v>1.1673619975174145</v>
      </c>
      <c r="M10" s="158">
        <v>1.1269436064825431</v>
      </c>
      <c r="N10" s="158">
        <v>1.012947502610184</v>
      </c>
      <c r="O10" s="158">
        <v>1.0391249705915484</v>
      </c>
      <c r="P10" s="158">
        <v>1.086673918872801</v>
      </c>
      <c r="Q10" s="158">
        <v>1.0195292027015683</v>
      </c>
    </row>
    <row r="11" spans="1:17" x14ac:dyDescent="0.25">
      <c r="A11" s="92" t="s">
        <v>125</v>
      </c>
      <c r="B11" s="91">
        <v>0.18219005012552417</v>
      </c>
      <c r="C11" s="91">
        <v>0.18941556559364334</v>
      </c>
      <c r="D11" s="91">
        <v>0.20986546149154325</v>
      </c>
      <c r="E11" s="91">
        <v>0.21958454493591473</v>
      </c>
      <c r="F11" s="91">
        <v>0.22734318090719649</v>
      </c>
      <c r="G11" s="91">
        <v>0.22261824420625184</v>
      </c>
      <c r="H11" s="91">
        <v>0.20017315233407923</v>
      </c>
      <c r="I11" s="91">
        <v>0.20836207698882359</v>
      </c>
      <c r="J11" s="91">
        <v>0.19907878538726984</v>
      </c>
      <c r="K11" s="91">
        <v>0.1224776808338518</v>
      </c>
      <c r="L11" s="91">
        <v>0.19074552248939108</v>
      </c>
      <c r="M11" s="91">
        <v>0.18414120683364521</v>
      </c>
      <c r="N11" s="91">
        <v>0.16551438289974058</v>
      </c>
      <c r="O11" s="91">
        <v>0.16979174914789119</v>
      </c>
      <c r="P11" s="91">
        <v>0.16642803832864003</v>
      </c>
      <c r="Q11" s="91">
        <v>0.16658982464400626</v>
      </c>
    </row>
    <row r="12" spans="1:17" x14ac:dyDescent="0.25">
      <c r="A12" s="92" t="s">
        <v>26</v>
      </c>
      <c r="B12" s="91">
        <v>0.30318734339694065</v>
      </c>
      <c r="C12" s="91">
        <v>0.31521151726342345</v>
      </c>
      <c r="D12" s="91">
        <v>0.3492427368923578</v>
      </c>
      <c r="E12" s="91">
        <v>0.36541652403233599</v>
      </c>
      <c r="F12" s="91">
        <v>0.37832787801075674</v>
      </c>
      <c r="G12" s="91">
        <v>0.37046498426276592</v>
      </c>
      <c r="H12" s="91">
        <v>0.33311350556052194</v>
      </c>
      <c r="I12" s="91">
        <v>0.34674091446479027</v>
      </c>
      <c r="J12" s="91">
        <v>0.33129234020557546</v>
      </c>
      <c r="K12" s="91">
        <v>0.20381838992771437</v>
      </c>
      <c r="L12" s="91">
        <v>0.3174247341639973</v>
      </c>
      <c r="M12" s="91">
        <v>0.30643431554760825</v>
      </c>
      <c r="N12" s="91">
        <v>0.27543691881517329</v>
      </c>
      <c r="O12" s="91">
        <v>0.28255499858198291</v>
      </c>
      <c r="P12" s="91">
        <v>0</v>
      </c>
      <c r="Q12" s="91">
        <v>0.27722659023354895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0.62962514004504666</v>
      </c>
      <c r="C14" s="157">
        <v>0.65459558264264039</v>
      </c>
      <c r="D14" s="157">
        <v>0.72526776567212459</v>
      </c>
      <c r="E14" s="157">
        <v>0.75885565518944897</v>
      </c>
      <c r="F14" s="157">
        <v>0.78566849297401009</v>
      </c>
      <c r="G14" s="157">
        <v>0.76933972567861397</v>
      </c>
      <c r="H14" s="157">
        <v>0.69177240461138767</v>
      </c>
      <c r="I14" s="157">
        <v>0.72007226417566916</v>
      </c>
      <c r="J14" s="157">
        <v>0.68799041464173338</v>
      </c>
      <c r="K14" s="157">
        <v>0.42326695060611824</v>
      </c>
      <c r="L14" s="157">
        <v>0.65919174086402621</v>
      </c>
      <c r="M14" s="157">
        <v>0.63636808410128975</v>
      </c>
      <c r="N14" s="157">
        <v>0.57199620089527003</v>
      </c>
      <c r="O14" s="157">
        <v>0.58677822286167425</v>
      </c>
      <c r="P14" s="157">
        <v>0.92024588054416101</v>
      </c>
      <c r="Q14" s="157">
        <v>0.57571278782401325</v>
      </c>
    </row>
    <row r="15" spans="1:17" x14ac:dyDescent="0.25">
      <c r="A15" s="156" t="s">
        <v>117</v>
      </c>
      <c r="B15" s="155">
        <v>124.5924668639062</v>
      </c>
      <c r="C15" s="155">
        <v>125.00936540711453</v>
      </c>
      <c r="D15" s="155">
        <v>129.84599973033679</v>
      </c>
      <c r="E15" s="155">
        <v>134.74702800149629</v>
      </c>
      <c r="F15" s="155">
        <v>139.14370358835527</v>
      </c>
      <c r="G15" s="155">
        <v>144.83674548977476</v>
      </c>
      <c r="H15" s="155">
        <v>136.02557728340736</v>
      </c>
      <c r="I15" s="155">
        <v>136.90619257458891</v>
      </c>
      <c r="J15" s="155">
        <v>133.59509266362215</v>
      </c>
      <c r="K15" s="155">
        <v>93.24761153593937</v>
      </c>
      <c r="L15" s="155">
        <v>121.90049259233237</v>
      </c>
      <c r="M15" s="155">
        <v>124.10539871702412</v>
      </c>
      <c r="N15" s="155">
        <v>113.17784427484889</v>
      </c>
      <c r="O15" s="155">
        <v>114.00442751077232</v>
      </c>
      <c r="P15" s="155">
        <v>109.9444886699555</v>
      </c>
      <c r="Q15" s="155">
        <v>106.02117369745062</v>
      </c>
    </row>
    <row r="16" spans="1:17" x14ac:dyDescent="0.25">
      <c r="A16" s="84" t="s">
        <v>33</v>
      </c>
      <c r="B16" s="153">
        <v>4.9904072428066808</v>
      </c>
      <c r="C16" s="153">
        <v>14.792900737675112</v>
      </c>
      <c r="D16" s="153">
        <v>38.061428468159654</v>
      </c>
      <c r="E16" s="153">
        <v>42.806023868355823</v>
      </c>
      <c r="F16" s="153">
        <v>46.791021331074944</v>
      </c>
      <c r="G16" s="153">
        <v>26.308617437998112</v>
      </c>
      <c r="H16" s="153">
        <v>4.3881733719510772</v>
      </c>
      <c r="I16" s="153">
        <v>17.857363184313073</v>
      </c>
      <c r="J16" s="153">
        <v>14.163903954304656</v>
      </c>
      <c r="K16" s="153">
        <v>0</v>
      </c>
      <c r="L16" s="153">
        <v>29.968873563596087</v>
      </c>
      <c r="M16" s="153">
        <v>16.457552266337704</v>
      </c>
      <c r="N16" s="153">
        <v>6.8303644172034161</v>
      </c>
      <c r="O16" s="153">
        <v>13.38500465816306</v>
      </c>
      <c r="P16" s="153">
        <v>18.100063362738275</v>
      </c>
      <c r="Q16" s="153">
        <v>18.841508278306545</v>
      </c>
    </row>
    <row r="17" spans="1:17" x14ac:dyDescent="0.25">
      <c r="A17" s="84" t="s">
        <v>29</v>
      </c>
      <c r="B17" s="153">
        <v>12.130678700464609</v>
      </c>
      <c r="C17" s="153">
        <v>13.019494133843498</v>
      </c>
      <c r="D17" s="153">
        <v>10.769860345425128</v>
      </c>
      <c r="E17" s="153">
        <v>11.190670417034958</v>
      </c>
      <c r="F17" s="153">
        <v>8.938254195057791</v>
      </c>
      <c r="G17" s="153">
        <v>9.5829444768491712</v>
      </c>
      <c r="H17" s="153">
        <v>15.25856844475496</v>
      </c>
      <c r="I17" s="153">
        <v>12.061391730727035</v>
      </c>
      <c r="J17" s="153">
        <v>7.5085895485228953</v>
      </c>
      <c r="K17" s="153">
        <v>0</v>
      </c>
      <c r="L17" s="153">
        <v>4.0628165968971102</v>
      </c>
      <c r="M17" s="153">
        <v>2.8169861000916034</v>
      </c>
      <c r="N17" s="153">
        <v>5.9596368264406294</v>
      </c>
      <c r="O17" s="153">
        <v>3.0647989402086866</v>
      </c>
      <c r="P17" s="153">
        <v>8.2072973999789607</v>
      </c>
      <c r="Q17" s="153">
        <v>0</v>
      </c>
    </row>
    <row r="18" spans="1:17" x14ac:dyDescent="0.25">
      <c r="A18" s="84" t="s">
        <v>26</v>
      </c>
      <c r="B18" s="153">
        <v>6.8712017209847556</v>
      </c>
      <c r="C18" s="153">
        <v>5.5874469797951134</v>
      </c>
      <c r="D18" s="153">
        <v>4.6409139346397446</v>
      </c>
      <c r="E18" s="153">
        <v>3.5358508478957766</v>
      </c>
      <c r="F18" s="153">
        <v>4.9853944374732713</v>
      </c>
      <c r="G18" s="153">
        <v>7.5140232445448962</v>
      </c>
      <c r="H18" s="153">
        <v>9.8258786010328301</v>
      </c>
      <c r="I18" s="153">
        <v>9.5755070510470368</v>
      </c>
      <c r="J18" s="153">
        <v>10.84884280113474</v>
      </c>
      <c r="K18" s="153">
        <v>6.7055246525885606</v>
      </c>
      <c r="L18" s="153">
        <v>8.0272319819344791</v>
      </c>
      <c r="M18" s="153">
        <v>8.5473071465757755</v>
      </c>
      <c r="N18" s="153">
        <v>10.878537498388186</v>
      </c>
      <c r="O18" s="153">
        <v>12.450715371625009</v>
      </c>
      <c r="P18" s="153">
        <v>0</v>
      </c>
      <c r="Q18" s="153">
        <v>30.266741439464521</v>
      </c>
    </row>
    <row r="19" spans="1:17" x14ac:dyDescent="0.25">
      <c r="A19" s="84" t="s">
        <v>25</v>
      </c>
      <c r="B19" s="153">
        <v>0</v>
      </c>
      <c r="C19" s="153">
        <v>0</v>
      </c>
      <c r="D19" s="153">
        <v>0</v>
      </c>
      <c r="E19" s="153">
        <v>0</v>
      </c>
      <c r="F19" s="153">
        <v>0</v>
      </c>
      <c r="G19" s="153">
        <v>0</v>
      </c>
      <c r="H19" s="153">
        <v>0</v>
      </c>
      <c r="I19" s="153">
        <v>0</v>
      </c>
      <c r="J19" s="153">
        <v>0</v>
      </c>
      <c r="K19" s="153">
        <v>0</v>
      </c>
      <c r="L19" s="153">
        <v>0</v>
      </c>
      <c r="M19" s="153">
        <v>0</v>
      </c>
      <c r="N19" s="153">
        <v>0</v>
      </c>
      <c r="O19" s="153">
        <v>0</v>
      </c>
      <c r="P19" s="153">
        <v>0</v>
      </c>
      <c r="Q19" s="153">
        <v>0</v>
      </c>
    </row>
    <row r="20" spans="1:17" x14ac:dyDescent="0.25">
      <c r="A20" s="84" t="s">
        <v>21</v>
      </c>
      <c r="B20" s="153">
        <v>100.60017919965014</v>
      </c>
      <c r="C20" s="153">
        <v>91.609523555800806</v>
      </c>
      <c r="D20" s="153">
        <v>76.373796982112253</v>
      </c>
      <c r="E20" s="153">
        <v>77.214482868209728</v>
      </c>
      <c r="F20" s="153">
        <v>78.429033624749252</v>
      </c>
      <c r="G20" s="153">
        <v>101.43116033038257</v>
      </c>
      <c r="H20" s="153">
        <v>106.55295686566851</v>
      </c>
      <c r="I20" s="153">
        <v>97.411930608501763</v>
      </c>
      <c r="J20" s="153">
        <v>101.07375635965988</v>
      </c>
      <c r="K20" s="153">
        <v>86.542086883350805</v>
      </c>
      <c r="L20" s="153">
        <v>79.841570449904694</v>
      </c>
      <c r="M20" s="153">
        <v>96.283553204019029</v>
      </c>
      <c r="N20" s="153">
        <v>89.509305532816654</v>
      </c>
      <c r="O20" s="153">
        <v>85.103908540775564</v>
      </c>
      <c r="P20" s="153">
        <v>83.637127907238266</v>
      </c>
      <c r="Q20" s="153">
        <v>56.912923979679562</v>
      </c>
    </row>
    <row r="21" spans="1:17" x14ac:dyDescent="0.25">
      <c r="A21" s="156" t="s">
        <v>116</v>
      </c>
      <c r="B21" s="155">
        <v>510.28775047145672</v>
      </c>
      <c r="C21" s="155">
        <v>527.07614044109414</v>
      </c>
      <c r="D21" s="155">
        <v>587.25645524280662</v>
      </c>
      <c r="E21" s="155">
        <v>615.86990357798504</v>
      </c>
      <c r="F21" s="155">
        <v>636.16662096523123</v>
      </c>
      <c r="G21" s="155">
        <v>621.47538846166219</v>
      </c>
      <c r="H21" s="155">
        <v>555.24019116291299</v>
      </c>
      <c r="I21" s="155">
        <v>578.99820963410912</v>
      </c>
      <c r="J21" s="155">
        <v>552.75326211837148</v>
      </c>
      <c r="K21" s="155">
        <v>337.07675332902608</v>
      </c>
      <c r="L21" s="155">
        <v>533.84058836990005</v>
      </c>
      <c r="M21" s="155">
        <v>512.59382760209041</v>
      </c>
      <c r="N21" s="155">
        <v>461.19468685870316</v>
      </c>
      <c r="O21" s="155">
        <v>471.40026536916622</v>
      </c>
      <c r="P21" s="155">
        <v>463.97916477819018</v>
      </c>
      <c r="Q21" s="155">
        <v>466.90483309837606</v>
      </c>
    </row>
    <row r="22" spans="1:17" x14ac:dyDescent="0.25">
      <c r="A22" s="84" t="s">
        <v>33</v>
      </c>
      <c r="B22" s="153">
        <v>85.930919246745944</v>
      </c>
      <c r="C22" s="153">
        <v>126.82236466286734</v>
      </c>
      <c r="D22" s="153">
        <v>104.18286334311645</v>
      </c>
      <c r="E22" s="153">
        <v>93.604832870257127</v>
      </c>
      <c r="F22" s="153">
        <v>112.60998013235159</v>
      </c>
      <c r="G22" s="153">
        <v>126.42599020312225</v>
      </c>
      <c r="H22" s="153">
        <v>152.35323086485681</v>
      </c>
      <c r="I22" s="153">
        <v>147.00278235036097</v>
      </c>
      <c r="J22" s="153">
        <v>145.36652669034081</v>
      </c>
      <c r="K22" s="153">
        <v>69.789289499580804</v>
      </c>
      <c r="L22" s="153">
        <v>92.782492332800061</v>
      </c>
      <c r="M22" s="153">
        <v>119.09876623233636</v>
      </c>
      <c r="N22" s="153">
        <v>103.63032951717554</v>
      </c>
      <c r="O22" s="153">
        <v>124.62047098842108</v>
      </c>
      <c r="P22" s="153">
        <v>101.53227807145369</v>
      </c>
      <c r="Q22" s="153">
        <v>75.248390034459035</v>
      </c>
    </row>
    <row r="23" spans="1:17" x14ac:dyDescent="0.25">
      <c r="A23" s="84" t="s">
        <v>47</v>
      </c>
      <c r="B23" s="153">
        <v>317.41546175971081</v>
      </c>
      <c r="C23" s="153">
        <v>283.48932802600143</v>
      </c>
      <c r="D23" s="153">
        <v>371.15411988421198</v>
      </c>
      <c r="E23" s="153">
        <v>407.52094435321538</v>
      </c>
      <c r="F23" s="153">
        <v>405.88179413656815</v>
      </c>
      <c r="G23" s="153">
        <v>374.37192716728771</v>
      </c>
      <c r="H23" s="153">
        <v>291.68886452598633</v>
      </c>
      <c r="I23" s="153">
        <v>321.93774217106534</v>
      </c>
      <c r="J23" s="153">
        <v>300.85090575869765</v>
      </c>
      <c r="K23" s="153">
        <v>182.94856086421677</v>
      </c>
      <c r="L23" s="153">
        <v>355.46553906871742</v>
      </c>
      <c r="M23" s="153">
        <v>314.6488254894843</v>
      </c>
      <c r="N23" s="153">
        <v>262.74084508483799</v>
      </c>
      <c r="O23" s="153">
        <v>251.74867580019861</v>
      </c>
      <c r="P23" s="153">
        <v>268.75383256599281</v>
      </c>
      <c r="Q23" s="153">
        <v>293.45845331964114</v>
      </c>
    </row>
    <row r="24" spans="1:17" x14ac:dyDescent="0.25">
      <c r="A24" s="84" t="s">
        <v>29</v>
      </c>
      <c r="B24" s="153">
        <v>0</v>
      </c>
      <c r="C24" s="153">
        <v>0</v>
      </c>
      <c r="D24" s="153">
        <v>0</v>
      </c>
      <c r="E24" s="153">
        <v>0</v>
      </c>
      <c r="F24" s="153">
        <v>0</v>
      </c>
      <c r="G24" s="153">
        <v>0</v>
      </c>
      <c r="H24" s="153">
        <v>0</v>
      </c>
      <c r="I24" s="153">
        <v>0</v>
      </c>
      <c r="J24" s="153">
        <v>0</v>
      </c>
      <c r="K24" s="153">
        <v>14.588920978849133</v>
      </c>
      <c r="L24" s="153">
        <v>0</v>
      </c>
      <c r="M24" s="153">
        <v>0</v>
      </c>
      <c r="N24" s="153">
        <v>0</v>
      </c>
      <c r="O24" s="153">
        <v>0</v>
      </c>
      <c r="P24" s="153">
        <v>0</v>
      </c>
      <c r="Q24" s="153">
        <v>0</v>
      </c>
    </row>
    <row r="25" spans="1:17" x14ac:dyDescent="0.25">
      <c r="A25" s="84" t="s">
        <v>26</v>
      </c>
      <c r="B25" s="153">
        <v>0</v>
      </c>
      <c r="C25" s="153">
        <v>0</v>
      </c>
      <c r="D25" s="153">
        <v>0</v>
      </c>
      <c r="E25" s="153">
        <v>0</v>
      </c>
      <c r="F25" s="153">
        <v>0</v>
      </c>
      <c r="G25" s="153">
        <v>0</v>
      </c>
      <c r="H25" s="153">
        <v>0</v>
      </c>
      <c r="I25" s="153">
        <v>0</v>
      </c>
      <c r="J25" s="153">
        <v>0</v>
      </c>
      <c r="K25" s="153">
        <v>5.9674872490251953</v>
      </c>
      <c r="L25" s="153">
        <v>0</v>
      </c>
      <c r="M25" s="153">
        <v>0</v>
      </c>
      <c r="N25" s="153">
        <v>0</v>
      </c>
      <c r="O25" s="153">
        <v>0</v>
      </c>
      <c r="P25" s="153">
        <v>0</v>
      </c>
      <c r="Q25" s="153">
        <v>0</v>
      </c>
    </row>
    <row r="26" spans="1:17" x14ac:dyDescent="0.25">
      <c r="A26" s="84" t="s">
        <v>25</v>
      </c>
      <c r="B26" s="153">
        <v>106.94136946499997</v>
      </c>
      <c r="C26" s="153">
        <v>116.76444775222534</v>
      </c>
      <c r="D26" s="153">
        <v>111.91947201547812</v>
      </c>
      <c r="E26" s="153">
        <v>114.74412635451257</v>
      </c>
      <c r="F26" s="153">
        <v>117.67484669631156</v>
      </c>
      <c r="G26" s="153">
        <v>120.67747109125224</v>
      </c>
      <c r="H26" s="153">
        <v>111.19809577206989</v>
      </c>
      <c r="I26" s="153">
        <v>110.05768511268275</v>
      </c>
      <c r="J26" s="153">
        <v>106.53582966933298</v>
      </c>
      <c r="K26" s="153">
        <v>63.782494737354149</v>
      </c>
      <c r="L26" s="153">
        <v>85.592556968382567</v>
      </c>
      <c r="M26" s="153">
        <v>78.846235880269717</v>
      </c>
      <c r="N26" s="153">
        <v>94.823512256689639</v>
      </c>
      <c r="O26" s="153">
        <v>95.031118580546533</v>
      </c>
      <c r="P26" s="153">
        <v>93.693054140743712</v>
      </c>
      <c r="Q26" s="153">
        <v>98.197989744275887</v>
      </c>
    </row>
    <row r="27" spans="1:17" x14ac:dyDescent="0.25">
      <c r="A27" s="156" t="s">
        <v>113</v>
      </c>
      <c r="B27" s="155">
        <v>112.32149571036298</v>
      </c>
      <c r="C27" s="155">
        <v>116.79006873698873</v>
      </c>
      <c r="D27" s="155">
        <v>129.39599864588558</v>
      </c>
      <c r="E27" s="155">
        <v>135.31280258065402</v>
      </c>
      <c r="F27" s="155">
        <v>140.11109607467225</v>
      </c>
      <c r="G27" s="155">
        <v>137.16287811926651</v>
      </c>
      <c r="H27" s="155">
        <v>123.06042789796547</v>
      </c>
      <c r="I27" s="155">
        <v>128.24002693774293</v>
      </c>
      <c r="J27" s="155">
        <v>122.72653235920652</v>
      </c>
      <c r="K27" s="155">
        <v>75.406667733949575</v>
      </c>
      <c r="L27" s="155">
        <v>117.95711123476698</v>
      </c>
      <c r="M27" s="155">
        <v>113.72340261597972</v>
      </c>
      <c r="N27" s="155">
        <v>102.30739612906032</v>
      </c>
      <c r="O27" s="155">
        <v>105.05077199237019</v>
      </c>
      <c r="P27" s="155">
        <v>102.90166432308926</v>
      </c>
      <c r="Q27" s="155">
        <v>110.56171596257815</v>
      </c>
    </row>
    <row r="28" spans="1:17" x14ac:dyDescent="0.25">
      <c r="A28" s="152" t="s">
        <v>123</v>
      </c>
      <c r="B28" s="151">
        <v>80.931986361102702</v>
      </c>
      <c r="C28" s="151">
        <v>84.823532980771006</v>
      </c>
      <c r="D28" s="151">
        <v>94.345920152223044</v>
      </c>
      <c r="E28" s="151">
        <v>98.807644367390594</v>
      </c>
      <c r="F28" s="151">
        <v>102.4649139946285</v>
      </c>
      <c r="G28" s="151">
        <v>100.4742434097454</v>
      </c>
      <c r="H28" s="151">
        <v>92.34383628501763</v>
      </c>
      <c r="I28" s="151">
        <v>95.217486339847298</v>
      </c>
      <c r="J28" s="151">
        <v>89.40216539053371</v>
      </c>
      <c r="K28" s="151">
        <v>55.982120814691768</v>
      </c>
      <c r="L28" s="151">
        <v>83.022830188483169</v>
      </c>
      <c r="M28" s="151">
        <v>81.277741117247174</v>
      </c>
      <c r="N28" s="151">
        <v>72.495859606691795</v>
      </c>
      <c r="O28" s="151">
        <v>73.779103691748034</v>
      </c>
      <c r="P28" s="151">
        <v>73.010161371070708</v>
      </c>
      <c r="Q28" s="151">
        <v>56.267635217698519</v>
      </c>
    </row>
    <row r="29" spans="1:17" x14ac:dyDescent="0.25">
      <c r="A29" s="154" t="s">
        <v>30</v>
      </c>
      <c r="B29" s="153">
        <v>44.500337935761237</v>
      </c>
      <c r="C29" s="153">
        <v>49.40687189553789</v>
      </c>
      <c r="D29" s="153">
        <v>56.225705997263709</v>
      </c>
      <c r="E29" s="153">
        <v>57.824269384846765</v>
      </c>
      <c r="F29" s="153">
        <v>60.88811775612043</v>
      </c>
      <c r="G29" s="153">
        <v>59.54095887394999</v>
      </c>
      <c r="H29" s="153">
        <v>56.951446294906447</v>
      </c>
      <c r="I29" s="153">
        <v>58.139685297919364</v>
      </c>
      <c r="J29" s="153">
        <v>52.589621056824271</v>
      </c>
      <c r="K29" s="153">
        <v>34.700412694321052</v>
      </c>
      <c r="L29" s="153">
        <v>46.024750257238153</v>
      </c>
      <c r="M29" s="153">
        <v>46.446619703772605</v>
      </c>
      <c r="N29" s="153">
        <v>40.997732152403806</v>
      </c>
      <c r="O29" s="153">
        <v>41.396740366258229</v>
      </c>
      <c r="P29" s="153">
        <v>42.251497824116285</v>
      </c>
      <c r="Q29" s="153">
        <v>41.911995688479806</v>
      </c>
    </row>
    <row r="30" spans="1:17" x14ac:dyDescent="0.25">
      <c r="A30" s="154" t="s">
        <v>125</v>
      </c>
      <c r="B30" s="153">
        <v>6.3713458698796028</v>
      </c>
      <c r="C30" s="153">
        <v>4.8037666372815107</v>
      </c>
      <c r="D30" s="153">
        <v>4.554351357011142</v>
      </c>
      <c r="E30" s="153">
        <v>6.0240486510679681</v>
      </c>
      <c r="F30" s="153">
        <v>5.52476335094111</v>
      </c>
      <c r="G30" s="153">
        <v>5.7982511256278935</v>
      </c>
      <c r="H30" s="153">
        <v>5.9765100831022506</v>
      </c>
      <c r="I30" s="153">
        <v>5.4536188835610977</v>
      </c>
      <c r="J30" s="153">
        <v>4.8993168155115008</v>
      </c>
      <c r="K30" s="153">
        <v>2.67970479184737</v>
      </c>
      <c r="L30" s="153">
        <v>3.5431110712881133</v>
      </c>
      <c r="M30" s="153">
        <v>3.7593900776362372</v>
      </c>
      <c r="N30" s="153">
        <v>2.9489775604646882</v>
      </c>
      <c r="O30" s="153">
        <v>2.4349117718101136</v>
      </c>
      <c r="P30" s="153">
        <v>2.1329334478525546</v>
      </c>
      <c r="Q30" s="153">
        <v>4.0571990622730825</v>
      </c>
    </row>
    <row r="31" spans="1:17" x14ac:dyDescent="0.25">
      <c r="A31" s="154" t="s">
        <v>29</v>
      </c>
      <c r="B31" s="153">
        <v>30.060302555461867</v>
      </c>
      <c r="C31" s="153">
        <v>30.612894447951604</v>
      </c>
      <c r="D31" s="153">
        <v>33.565862797948185</v>
      </c>
      <c r="E31" s="153">
        <v>34.959326331475864</v>
      </c>
      <c r="F31" s="153">
        <v>36.052032887566966</v>
      </c>
      <c r="G31" s="153">
        <v>35.135033410167509</v>
      </c>
      <c r="H31" s="153">
        <v>29.415879907008939</v>
      </c>
      <c r="I31" s="153">
        <v>31.624182158366832</v>
      </c>
      <c r="J31" s="153">
        <v>31.913227518197939</v>
      </c>
      <c r="K31" s="153">
        <v>18.602003328523345</v>
      </c>
      <c r="L31" s="153">
        <v>33.454968859956907</v>
      </c>
      <c r="M31" s="153">
        <v>31.071731335838326</v>
      </c>
      <c r="N31" s="153">
        <v>28.549149893823301</v>
      </c>
      <c r="O31" s="153">
        <v>29.947451553679695</v>
      </c>
      <c r="P31" s="153">
        <v>28.625730099101872</v>
      </c>
      <c r="Q31" s="153">
        <v>10.29844046694563</v>
      </c>
    </row>
    <row r="32" spans="1:17" x14ac:dyDescent="0.25">
      <c r="A32" s="154" t="s">
        <v>26</v>
      </c>
      <c r="B32" s="153">
        <v>0</v>
      </c>
      <c r="C32" s="153">
        <v>0</v>
      </c>
      <c r="D32" s="153">
        <v>0</v>
      </c>
      <c r="E32" s="153">
        <v>0</v>
      </c>
      <c r="F32" s="153">
        <v>0</v>
      </c>
      <c r="G32" s="153">
        <v>0</v>
      </c>
      <c r="H32" s="153">
        <v>0</v>
      </c>
      <c r="I32" s="153">
        <v>0</v>
      </c>
      <c r="J32" s="153">
        <v>0</v>
      </c>
      <c r="K32" s="153">
        <v>0</v>
      </c>
      <c r="L32" s="153">
        <v>0</v>
      </c>
      <c r="M32" s="153">
        <v>0</v>
      </c>
      <c r="N32" s="153">
        <v>0</v>
      </c>
      <c r="O32" s="153">
        <v>0</v>
      </c>
      <c r="P32" s="153">
        <v>0</v>
      </c>
      <c r="Q32" s="153">
        <v>0</v>
      </c>
    </row>
    <row r="33" spans="1:17" x14ac:dyDescent="0.25">
      <c r="A33" s="152" t="s">
        <v>122</v>
      </c>
      <c r="B33" s="151">
        <v>31.38950934926028</v>
      </c>
      <c r="C33" s="151">
        <v>31.966535756217727</v>
      </c>
      <c r="D33" s="151">
        <v>35.050078493662525</v>
      </c>
      <c r="E33" s="151">
        <v>36.505158213263428</v>
      </c>
      <c r="F33" s="151">
        <v>37.646182080043751</v>
      </c>
      <c r="G33" s="151">
        <v>36.688634709521125</v>
      </c>
      <c r="H33" s="151">
        <v>30.716591612947841</v>
      </c>
      <c r="I33" s="151">
        <v>33.022540597895635</v>
      </c>
      <c r="J33" s="151">
        <v>33.324366968672805</v>
      </c>
      <c r="K33" s="151">
        <v>19.424546919257804</v>
      </c>
      <c r="L33" s="151">
        <v>34.934281046283822</v>
      </c>
      <c r="M33" s="151">
        <v>32.445661498732548</v>
      </c>
      <c r="N33" s="151">
        <v>29.811536522368527</v>
      </c>
      <c r="O33" s="151">
        <v>31.27166830062216</v>
      </c>
      <c r="P33" s="151">
        <v>29.891502952018552</v>
      </c>
      <c r="Q33" s="151">
        <v>54.294080744879636</v>
      </c>
    </row>
    <row r="34" spans="1:17" x14ac:dyDescent="0.25">
      <c r="A34" s="156" t="s">
        <v>112</v>
      </c>
      <c r="B34" s="155">
        <v>52.272330752004848</v>
      </c>
      <c r="C34" s="155">
        <v>53.977794158059382</v>
      </c>
      <c r="D34" s="155">
        <v>59.808443611040083</v>
      </c>
      <c r="E34" s="155">
        <v>62.568575019500692</v>
      </c>
      <c r="F34" s="155">
        <v>64.691011491587759</v>
      </c>
      <c r="G34" s="155">
        <v>63.372185220498551</v>
      </c>
      <c r="H34" s="155">
        <v>56.652488780672641</v>
      </c>
      <c r="I34" s="155">
        <v>59.116815037112552</v>
      </c>
      <c r="J34" s="155">
        <v>56.749475774116348</v>
      </c>
      <c r="K34" s="155">
        <v>34.966010706132217</v>
      </c>
      <c r="L34" s="155">
        <v>54.926199344043148</v>
      </c>
      <c r="M34" s="155">
        <v>52.808556624439305</v>
      </c>
      <c r="N34" s="155">
        <v>47.665676481956481</v>
      </c>
      <c r="O34" s="155">
        <v>48.910361324468781</v>
      </c>
      <c r="P34" s="155">
        <v>47.767471049098283</v>
      </c>
      <c r="Q34" s="155">
        <v>48.105811987192986</v>
      </c>
    </row>
    <row r="35" spans="1:17" x14ac:dyDescent="0.25">
      <c r="A35" s="152" t="s">
        <v>121</v>
      </c>
      <c r="B35" s="151">
        <v>14.769070680538041</v>
      </c>
      <c r="C35" s="151">
        <v>15.688009960743395</v>
      </c>
      <c r="D35" s="151">
        <v>17.604712642137397</v>
      </c>
      <c r="E35" s="151">
        <v>18.507096957934248</v>
      </c>
      <c r="F35" s="151">
        <v>19.243284586069986</v>
      </c>
      <c r="G35" s="151">
        <v>18.951063886568033</v>
      </c>
      <c r="H35" s="151">
        <v>18.334829061882825</v>
      </c>
      <c r="I35" s="151">
        <v>18.599338261004533</v>
      </c>
      <c r="J35" s="151">
        <v>16.879377231203556</v>
      </c>
      <c r="K35" s="151">
        <v>11.062300209524755</v>
      </c>
      <c r="L35" s="151">
        <v>14.677427596024435</v>
      </c>
      <c r="M35" s="151">
        <v>14.919872709068775</v>
      </c>
      <c r="N35" s="151">
        <v>13.124166329083977</v>
      </c>
      <c r="O35" s="151">
        <v>13.119097726515022</v>
      </c>
      <c r="P35" s="151">
        <v>13.316970565073872</v>
      </c>
      <c r="Q35" s="151">
        <v>13.933113621100865</v>
      </c>
    </row>
    <row r="36" spans="1:17" x14ac:dyDescent="0.25">
      <c r="A36" s="154" t="s">
        <v>30</v>
      </c>
      <c r="B36" s="153">
        <v>12.919341116996998</v>
      </c>
      <c r="C36" s="153">
        <v>14.297848529438083</v>
      </c>
      <c r="D36" s="153">
        <v>16.285562078587123</v>
      </c>
      <c r="E36" s="153">
        <v>16.760963999476111</v>
      </c>
      <c r="F36" s="153">
        <v>17.642471736805639</v>
      </c>
      <c r="G36" s="153">
        <v>17.269332082451498</v>
      </c>
      <c r="H36" s="153">
        <v>16.593499817022856</v>
      </c>
      <c r="I36" s="153">
        <v>17.004300801203943</v>
      </c>
      <c r="J36" s="153">
        <v>15.440884544352365</v>
      </c>
      <c r="K36" s="153">
        <v>10.269266348909241</v>
      </c>
      <c r="L36" s="153">
        <v>13.628284969740179</v>
      </c>
      <c r="M36" s="153">
        <v>13.802683319466285</v>
      </c>
      <c r="N36" s="153">
        <v>12.243488975599607</v>
      </c>
      <c r="O36" s="153">
        <v>12.390312843180107</v>
      </c>
      <c r="P36" s="153">
        <v>12.677011662181433</v>
      </c>
      <c r="Q36" s="153">
        <v>12.70338976310031</v>
      </c>
    </row>
    <row r="37" spans="1:17" x14ac:dyDescent="0.25">
      <c r="A37" s="154" t="s">
        <v>125</v>
      </c>
      <c r="B37" s="153">
        <v>1.8497295635410433</v>
      </c>
      <c r="C37" s="153">
        <v>1.390161431305313</v>
      </c>
      <c r="D37" s="153">
        <v>1.3191505635502743</v>
      </c>
      <c r="E37" s="153">
        <v>1.7461329584581384</v>
      </c>
      <c r="F37" s="153">
        <v>1.6008128492643459</v>
      </c>
      <c r="G37" s="153">
        <v>1.6817318041165348</v>
      </c>
      <c r="H37" s="153">
        <v>1.741329244859968</v>
      </c>
      <c r="I37" s="153">
        <v>1.595037459800589</v>
      </c>
      <c r="J37" s="153">
        <v>1.4384926868511927</v>
      </c>
      <c r="K37" s="153">
        <v>0.79303386061551495</v>
      </c>
      <c r="L37" s="153">
        <v>1.0491426262842558</v>
      </c>
      <c r="M37" s="153">
        <v>1.1171893896024911</v>
      </c>
      <c r="N37" s="153">
        <v>0.88067735348437004</v>
      </c>
      <c r="O37" s="153">
        <v>0.72878488333491531</v>
      </c>
      <c r="P37" s="153">
        <v>0.63995890289243818</v>
      </c>
      <c r="Q37" s="153">
        <v>1.2297238580005563</v>
      </c>
    </row>
    <row r="38" spans="1:17" x14ac:dyDescent="0.25">
      <c r="A38" s="154" t="s">
        <v>26</v>
      </c>
      <c r="B38" s="153">
        <v>0</v>
      </c>
      <c r="C38" s="153">
        <v>0</v>
      </c>
      <c r="D38" s="153">
        <v>0</v>
      </c>
      <c r="E38" s="153">
        <v>0</v>
      </c>
      <c r="F38" s="153">
        <v>0</v>
      </c>
      <c r="G38" s="153">
        <v>0</v>
      </c>
      <c r="H38" s="153">
        <v>0</v>
      </c>
      <c r="I38" s="153">
        <v>0</v>
      </c>
      <c r="J38" s="153">
        <v>0</v>
      </c>
      <c r="K38" s="153">
        <v>0</v>
      </c>
      <c r="L38" s="153">
        <v>0</v>
      </c>
      <c r="M38" s="153">
        <v>0</v>
      </c>
      <c r="N38" s="153">
        <v>0</v>
      </c>
      <c r="O38" s="153">
        <v>0</v>
      </c>
      <c r="P38" s="153">
        <v>0</v>
      </c>
      <c r="Q38" s="153">
        <v>0</v>
      </c>
    </row>
    <row r="39" spans="1:17" x14ac:dyDescent="0.25">
      <c r="A39" s="152" t="s">
        <v>120</v>
      </c>
      <c r="B39" s="151">
        <v>15.805630367445657</v>
      </c>
      <c r="C39" s="151">
        <v>16.264089394045502</v>
      </c>
      <c r="D39" s="151">
        <v>18.032011821873947</v>
      </c>
      <c r="E39" s="151">
        <v>18.867671891972581</v>
      </c>
      <c r="F39" s="151">
        <v>19.476137427643827</v>
      </c>
      <c r="G39" s="151">
        <v>19.084892273616461</v>
      </c>
      <c r="H39" s="151">
        <v>17.008958959161081</v>
      </c>
      <c r="I39" s="151">
        <v>17.52174180940386</v>
      </c>
      <c r="J39" s="151">
        <v>16.573916460171223</v>
      </c>
      <c r="K39" s="151">
        <v>10.21676980488175</v>
      </c>
      <c r="L39" s="151">
        <v>15.619459483535891</v>
      </c>
      <c r="M39" s="151">
        <v>14.931598288604498</v>
      </c>
      <c r="N39" s="151">
        <v>13.344215780328868</v>
      </c>
      <c r="O39" s="151">
        <v>13.505994277991071</v>
      </c>
      <c r="P39" s="151">
        <v>13.096795316194049</v>
      </c>
      <c r="Q39" s="151">
        <v>13.215197728791431</v>
      </c>
    </row>
    <row r="40" spans="1:17" x14ac:dyDescent="0.25">
      <c r="A40" s="150" t="s">
        <v>33</v>
      </c>
      <c r="B40" s="87">
        <v>6.9625405183246896</v>
      </c>
      <c r="C40" s="87">
        <v>8.9284451220974752</v>
      </c>
      <c r="D40" s="87">
        <v>9.6301864967662016</v>
      </c>
      <c r="E40" s="87">
        <v>9.8412871944588414</v>
      </c>
      <c r="F40" s="87">
        <v>10.654792267824394</v>
      </c>
      <c r="G40" s="87">
        <v>10.110693073286754</v>
      </c>
      <c r="H40" s="87">
        <v>8.942621956841629</v>
      </c>
      <c r="I40" s="87">
        <v>9.4753003079916187</v>
      </c>
      <c r="J40" s="87">
        <v>9.1517233674271026</v>
      </c>
      <c r="K40" s="87">
        <v>4.4575706118839724</v>
      </c>
      <c r="L40" s="87">
        <v>8.4200090898575901</v>
      </c>
      <c r="M40" s="87">
        <v>8.191248477737064</v>
      </c>
      <c r="N40" s="87">
        <v>6.9098664197090418</v>
      </c>
      <c r="O40" s="87">
        <v>7.7195075741797403</v>
      </c>
      <c r="P40" s="87">
        <v>7.7117834170524988</v>
      </c>
      <c r="Q40" s="87">
        <v>5.5399100972946034</v>
      </c>
    </row>
    <row r="41" spans="1:17" x14ac:dyDescent="0.25">
      <c r="A41" s="150" t="s">
        <v>31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30</v>
      </c>
      <c r="B42" s="87">
        <v>6.8326035106609861</v>
      </c>
      <c r="C42" s="87">
        <v>5.9733101819746297</v>
      </c>
      <c r="D42" s="87">
        <v>6.9388998193663847</v>
      </c>
      <c r="E42" s="87">
        <v>7.4030612674811076</v>
      </c>
      <c r="F42" s="87">
        <v>7.2392558422134883</v>
      </c>
      <c r="G42" s="87">
        <v>7.2547909069230085</v>
      </c>
      <c r="H42" s="87">
        <v>6.3904764557077227</v>
      </c>
      <c r="I42" s="87">
        <v>6.3990079783529614</v>
      </c>
      <c r="J42" s="87">
        <v>5.8004188846924674</v>
      </c>
      <c r="K42" s="87">
        <v>4.3767618192980535</v>
      </c>
      <c r="L42" s="87">
        <v>5.7129878435612058</v>
      </c>
      <c r="M42" s="87">
        <v>5.3854880823803297</v>
      </c>
      <c r="N42" s="87">
        <v>4.9761239458201185</v>
      </c>
      <c r="O42" s="87">
        <v>4.4132095692623796</v>
      </c>
      <c r="P42" s="87">
        <v>5.1101237857259072</v>
      </c>
      <c r="Q42" s="87">
        <v>4.6342663033806319</v>
      </c>
    </row>
    <row r="43" spans="1:17" x14ac:dyDescent="0.25">
      <c r="A43" s="150" t="s">
        <v>125</v>
      </c>
      <c r="B43" s="87">
        <v>1.0138599033730795</v>
      </c>
      <c r="C43" s="87">
        <v>0.60565974146689938</v>
      </c>
      <c r="D43" s="87">
        <v>0.58838150928563149</v>
      </c>
      <c r="E43" s="87">
        <v>0.80281988542017224</v>
      </c>
      <c r="F43" s="87">
        <v>0.6856061427269694</v>
      </c>
      <c r="G43" s="87">
        <v>0.73622836443859929</v>
      </c>
      <c r="H43" s="87">
        <v>0.69692600818541317</v>
      </c>
      <c r="I43" s="87">
        <v>0.62546890827356616</v>
      </c>
      <c r="J43" s="87">
        <v>0.56385764592291376</v>
      </c>
      <c r="K43" s="87">
        <v>0.35368906786633086</v>
      </c>
      <c r="L43" s="87">
        <v>0.462321491195479</v>
      </c>
      <c r="M43" s="87">
        <v>0.4570095166568911</v>
      </c>
      <c r="N43" s="87">
        <v>0.37676705623984436</v>
      </c>
      <c r="O43" s="87">
        <v>0.27532762706722863</v>
      </c>
      <c r="P43" s="87">
        <v>0.27488811341564434</v>
      </c>
      <c r="Q43" s="87">
        <v>0.4681388021960311</v>
      </c>
    </row>
    <row r="44" spans="1:17" x14ac:dyDescent="0.25">
      <c r="A44" s="150" t="s">
        <v>29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28</v>
      </c>
      <c r="B45" s="87">
        <v>0</v>
      </c>
      <c r="C45" s="87">
        <v>0</v>
      </c>
      <c r="D45" s="87">
        <v>0</v>
      </c>
      <c r="E45" s="87">
        <v>0</v>
      </c>
      <c r="F45" s="87">
        <v>0</v>
      </c>
      <c r="G45" s="87">
        <v>0</v>
      </c>
      <c r="H45" s="87">
        <v>0</v>
      </c>
      <c r="I45" s="87">
        <v>0</v>
      </c>
      <c r="J45" s="87">
        <v>0</v>
      </c>
      <c r="K45" s="87">
        <v>0</v>
      </c>
      <c r="L45" s="87">
        <v>0</v>
      </c>
      <c r="M45" s="87">
        <v>0</v>
      </c>
      <c r="N45" s="87">
        <v>0</v>
      </c>
      <c r="O45" s="87">
        <v>0</v>
      </c>
      <c r="P45" s="87">
        <v>0</v>
      </c>
      <c r="Q45" s="87">
        <v>0</v>
      </c>
    </row>
    <row r="46" spans="1:17" x14ac:dyDescent="0.25">
      <c r="A46" s="150" t="s">
        <v>26</v>
      </c>
      <c r="B46" s="87">
        <v>0.99662643508690241</v>
      </c>
      <c r="C46" s="87">
        <v>0.75667434850649795</v>
      </c>
      <c r="D46" s="87">
        <v>0.87454399645572867</v>
      </c>
      <c r="E46" s="87">
        <v>0.82050354461245889</v>
      </c>
      <c r="F46" s="87">
        <v>0.896483174878978</v>
      </c>
      <c r="G46" s="87">
        <v>0.98317992896809947</v>
      </c>
      <c r="H46" s="87">
        <v>0.97893453842631628</v>
      </c>
      <c r="I46" s="87">
        <v>1.0219646147857178</v>
      </c>
      <c r="J46" s="87">
        <v>1.057916562128739</v>
      </c>
      <c r="K46" s="87">
        <v>1.0287483058333928</v>
      </c>
      <c r="L46" s="87">
        <v>1.024141058921618</v>
      </c>
      <c r="M46" s="87">
        <v>0.89785221183021491</v>
      </c>
      <c r="N46" s="87">
        <v>1.0814583585598638</v>
      </c>
      <c r="O46" s="87">
        <v>1.0979495074817225</v>
      </c>
      <c r="P46" s="87">
        <v>0</v>
      </c>
      <c r="Q46" s="87">
        <v>2.5728825259201642</v>
      </c>
    </row>
    <row r="47" spans="1:17" x14ac:dyDescent="0.25">
      <c r="A47" s="150" t="s">
        <v>25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86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22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49" t="s">
        <v>119</v>
      </c>
      <c r="B50" s="148">
        <v>21.69762970402115</v>
      </c>
      <c r="C50" s="148">
        <v>22.025694803270483</v>
      </c>
      <c r="D50" s="148">
        <v>24.171719147028739</v>
      </c>
      <c r="E50" s="148">
        <v>25.193806169593863</v>
      </c>
      <c r="F50" s="148">
        <v>25.971589477873945</v>
      </c>
      <c r="G50" s="148">
        <v>25.336229060314054</v>
      </c>
      <c r="H50" s="148">
        <v>21.308700759628739</v>
      </c>
      <c r="I50" s="148">
        <v>22.995734966704156</v>
      </c>
      <c r="J50" s="148">
        <v>23.29618208274157</v>
      </c>
      <c r="K50" s="148">
        <v>13.686940691725709</v>
      </c>
      <c r="L50" s="148">
        <v>24.62931226448282</v>
      </c>
      <c r="M50" s="148">
        <v>22.95708562676603</v>
      </c>
      <c r="N50" s="148">
        <v>21.197294372543638</v>
      </c>
      <c r="O50" s="148">
        <v>22.285269319962687</v>
      </c>
      <c r="P50" s="148">
        <v>21.353705167830363</v>
      </c>
      <c r="Q50" s="148">
        <v>20.95750063730069</v>
      </c>
    </row>
    <row r="51" spans="1:17" hidden="1" x14ac:dyDescent="0.25">
      <c r="A51" s="152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</row>
    <row r="52" spans="1:17" x14ac:dyDescent="0.25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ht="12.75" x14ac:dyDescent="0.25">
      <c r="A53" s="97" t="s">
        <v>45</v>
      </c>
      <c r="B53" s="96">
        <v>138.68046834889026</v>
      </c>
      <c r="C53" s="96">
        <v>122.34420313422439</v>
      </c>
      <c r="D53" s="96">
        <v>131.40776255841058</v>
      </c>
      <c r="E53" s="96">
        <v>125.16508373592198</v>
      </c>
      <c r="F53" s="96">
        <v>128.52408424611349</v>
      </c>
      <c r="G53" s="96">
        <v>125.87556746256301</v>
      </c>
      <c r="H53" s="96">
        <v>130.31428816879944</v>
      </c>
      <c r="I53" s="96">
        <v>132.61685122176013</v>
      </c>
      <c r="J53" s="96">
        <v>124.9315650734946</v>
      </c>
      <c r="K53" s="96">
        <v>76.382451063433535</v>
      </c>
      <c r="L53" s="96">
        <v>107.02255787480567</v>
      </c>
      <c r="M53" s="96">
        <v>119.01295653262608</v>
      </c>
      <c r="N53" s="96">
        <v>102.28718913883884</v>
      </c>
      <c r="O53" s="96">
        <v>99.743330429139149</v>
      </c>
      <c r="P53" s="96">
        <v>97.141277701021252</v>
      </c>
      <c r="Q53" s="96">
        <v>106.5187720045723</v>
      </c>
    </row>
    <row r="54" spans="1:17" x14ac:dyDescent="0.25">
      <c r="A54" s="132" t="s">
        <v>83</v>
      </c>
      <c r="B54" s="160">
        <v>0.3217166052233138</v>
      </c>
      <c r="C54" s="160">
        <v>0.28454544085521138</v>
      </c>
      <c r="D54" s="160">
        <v>0.30666132897108889</v>
      </c>
      <c r="E54" s="160">
        <v>0.29223053579141378</v>
      </c>
      <c r="F54" s="160">
        <v>0.30027321436116622</v>
      </c>
      <c r="G54" s="160">
        <v>0.29317059364527237</v>
      </c>
      <c r="H54" s="160">
        <v>0.30309289591436245</v>
      </c>
      <c r="I54" s="160">
        <v>0.30878369314651055</v>
      </c>
      <c r="J54" s="160">
        <v>0.29033951845760625</v>
      </c>
      <c r="K54" s="160">
        <v>0.1767156648772453</v>
      </c>
      <c r="L54" s="160">
        <v>0.2489559579320306</v>
      </c>
      <c r="M54" s="160">
        <v>0.27621320770591151</v>
      </c>
      <c r="N54" s="160">
        <v>0.23714172488590771</v>
      </c>
      <c r="O54" s="160">
        <v>0.23145399113273191</v>
      </c>
      <c r="P54" s="160">
        <v>0.22633513025314589</v>
      </c>
      <c r="Q54" s="160">
        <v>0.2447927506340947</v>
      </c>
    </row>
    <row r="55" spans="1:17" x14ac:dyDescent="0.25">
      <c r="A55" s="76" t="s">
        <v>82</v>
      </c>
      <c r="B55" s="159">
        <v>6.1826638152123074E-2</v>
      </c>
      <c r="C55" s="159">
        <v>5.4683183037381566E-2</v>
      </c>
      <c r="D55" s="159">
        <v>5.8933355362195454E-2</v>
      </c>
      <c r="E55" s="159">
        <v>5.6160084061671209E-2</v>
      </c>
      <c r="F55" s="159">
        <v>5.7705704553845556E-2</v>
      </c>
      <c r="G55" s="159">
        <v>5.6340741869906591E-2</v>
      </c>
      <c r="H55" s="159">
        <v>5.8247583425695124E-2</v>
      </c>
      <c r="I55" s="159">
        <v>5.9341225642343849E-2</v>
      </c>
      <c r="J55" s="159">
        <v>5.5796673399807623E-2</v>
      </c>
      <c r="K55" s="159">
        <v>3.3960744614327208E-2</v>
      </c>
      <c r="L55" s="159">
        <v>4.7843691239358555E-2</v>
      </c>
      <c r="M55" s="159">
        <v>5.3081916719271233E-2</v>
      </c>
      <c r="N55" s="159">
        <v>4.5573263478626481E-2</v>
      </c>
      <c r="O55" s="159">
        <v>4.4480209993186623E-2</v>
      </c>
      <c r="P55" s="159">
        <v>4.3496480977603044E-2</v>
      </c>
      <c r="Q55" s="159">
        <v>4.7043617177334046E-2</v>
      </c>
    </row>
    <row r="56" spans="1:17" x14ac:dyDescent="0.25">
      <c r="A56" s="76" t="s">
        <v>81</v>
      </c>
      <c r="B56" s="159">
        <v>8.5869116892773381</v>
      </c>
      <c r="C56" s="159">
        <v>7.5947791706746708</v>
      </c>
      <c r="D56" s="159">
        <v>8.1850725378732871</v>
      </c>
      <c r="E56" s="159">
        <v>7.7999014132616713</v>
      </c>
      <c r="F56" s="159">
        <v>8.0145678914677543</v>
      </c>
      <c r="G56" s="159">
        <v>7.8249924208218484</v>
      </c>
      <c r="H56" s="159">
        <v>8.0898277819927564</v>
      </c>
      <c r="I56" s="159">
        <v>8.2417203871012781</v>
      </c>
      <c r="J56" s="159">
        <v>7.7494284237278288</v>
      </c>
      <c r="K56" s="159">
        <v>4.7167034084533164</v>
      </c>
      <c r="L56" s="159">
        <v>6.6448631826072564</v>
      </c>
      <c r="M56" s="159">
        <v>7.3723842147853249</v>
      </c>
      <c r="N56" s="159">
        <v>6.3295304512638424</v>
      </c>
      <c r="O56" s="159">
        <v>6.1777196132228838</v>
      </c>
      <c r="P56" s="159">
        <v>6.041092514686297</v>
      </c>
      <c r="Q56" s="159">
        <v>6.5337433559302509</v>
      </c>
    </row>
    <row r="57" spans="1:17" x14ac:dyDescent="0.25">
      <c r="A57" s="76" t="s">
        <v>80</v>
      </c>
      <c r="B57" s="159">
        <v>0.1474814509548539</v>
      </c>
      <c r="C57" s="159">
        <v>0.13044143136716799</v>
      </c>
      <c r="D57" s="159">
        <v>0.14057980537562423</v>
      </c>
      <c r="E57" s="159">
        <v>0.13396443556873905</v>
      </c>
      <c r="F57" s="159">
        <v>0.13765136339830267</v>
      </c>
      <c r="G57" s="159">
        <v>0.13439537725473727</v>
      </c>
      <c r="H57" s="159">
        <v>0.13894396290962532</v>
      </c>
      <c r="I57" s="159">
        <v>0.14155274038414989</v>
      </c>
      <c r="J57" s="159">
        <v>0.13309755466908169</v>
      </c>
      <c r="K57" s="159">
        <v>8.101006363801827E-2</v>
      </c>
      <c r="L57" s="159">
        <v>0.11412648680097023</v>
      </c>
      <c r="M57" s="159">
        <v>0.12662176581493487</v>
      </c>
      <c r="N57" s="159">
        <v>0.10871060150542707</v>
      </c>
      <c r="O57" s="159">
        <v>0.1061032283921213</v>
      </c>
      <c r="P57" s="159">
        <v>0.10375663820218271</v>
      </c>
      <c r="Q57" s="159">
        <v>0.11221798769661336</v>
      </c>
    </row>
    <row r="58" spans="1:17" x14ac:dyDescent="0.25">
      <c r="A58" s="129" t="s">
        <v>79</v>
      </c>
      <c r="B58" s="158">
        <v>0.33631915931174161</v>
      </c>
      <c r="C58" s="158">
        <v>0.29746081458240725</v>
      </c>
      <c r="D58" s="158">
        <v>0.32058053168063239</v>
      </c>
      <c r="E58" s="158">
        <v>0.30549473209306977</v>
      </c>
      <c r="F58" s="158">
        <v>0.31390246377765602</v>
      </c>
      <c r="G58" s="158">
        <v>0.30647745869773035</v>
      </c>
      <c r="H58" s="158">
        <v>0.31685012925124778</v>
      </c>
      <c r="I58" s="158">
        <v>0.3227992288931551</v>
      </c>
      <c r="J58" s="158">
        <v>0.30351788243835998</v>
      </c>
      <c r="K58" s="158">
        <v>0.18473669957904817</v>
      </c>
      <c r="L58" s="158">
        <v>0.26025594301926419</v>
      </c>
      <c r="M58" s="158">
        <v>0.28875038558227262</v>
      </c>
      <c r="N58" s="158">
        <v>0.24790546790708573</v>
      </c>
      <c r="O58" s="158">
        <v>0.24195957079391275</v>
      </c>
      <c r="P58" s="158">
        <v>0.25243620905504333</v>
      </c>
      <c r="Q58" s="158">
        <v>0.25590376984651053</v>
      </c>
    </row>
    <row r="59" spans="1:17" x14ac:dyDescent="0.25">
      <c r="A59" s="92" t="s">
        <v>125</v>
      </c>
      <c r="B59" s="91">
        <v>5.4954139249469548E-2</v>
      </c>
      <c r="C59" s="91">
        <v>4.8604733251816107E-2</v>
      </c>
      <c r="D59" s="91">
        <v>5.2382466745870555E-2</v>
      </c>
      <c r="E59" s="91">
        <v>4.9917465546054689E-2</v>
      </c>
      <c r="F59" s="91">
        <v>5.1291278619066849E-2</v>
      </c>
      <c r="G59" s="91">
        <v>5.0078041871195363E-2</v>
      </c>
      <c r="H59" s="91">
        <v>5.1772923551898269E-2</v>
      </c>
      <c r="I59" s="91">
        <v>5.2744999156509612E-2</v>
      </c>
      <c r="J59" s="91">
        <v>4.9594450730536879E-2</v>
      </c>
      <c r="K59" s="91">
        <v>3.0185750743222696E-2</v>
      </c>
      <c r="L59" s="91">
        <v>4.2525502747007296E-2</v>
      </c>
      <c r="M59" s="91">
        <v>4.7181459807699506E-2</v>
      </c>
      <c r="N59" s="91">
        <v>4.0507450220648993E-2</v>
      </c>
      <c r="O59" s="91">
        <v>3.9535897905315545E-2</v>
      </c>
      <c r="P59" s="91">
        <v>3.866151781734907E-2</v>
      </c>
      <c r="Q59" s="91">
        <v>4.1814362974111938E-2</v>
      </c>
    </row>
    <row r="60" spans="1:17" x14ac:dyDescent="0.25">
      <c r="A60" s="92" t="s">
        <v>26</v>
      </c>
      <c r="B60" s="91">
        <v>9.1450655380098639E-2</v>
      </c>
      <c r="C60" s="91">
        <v>8.0884438754927152E-2</v>
      </c>
      <c r="D60" s="91">
        <v>8.7171066270177802E-2</v>
      </c>
      <c r="E60" s="91">
        <v>8.3068991734671915E-2</v>
      </c>
      <c r="F60" s="91">
        <v>8.5355190874765341E-2</v>
      </c>
      <c r="G60" s="91">
        <v>8.3336211099276664E-2</v>
      </c>
      <c r="H60" s="91">
        <v>8.6156709111052887E-2</v>
      </c>
      <c r="I60" s="91">
        <v>8.7774366167187631E-2</v>
      </c>
      <c r="J60" s="91">
        <v>8.2531454126403975E-2</v>
      </c>
      <c r="K60" s="91">
        <v>5.0232916506551643E-2</v>
      </c>
      <c r="L60" s="91">
        <v>7.0767828405565336E-2</v>
      </c>
      <c r="M60" s="91">
        <v>7.8515931286205251E-2</v>
      </c>
      <c r="N60" s="91">
        <v>6.7409533131588983E-2</v>
      </c>
      <c r="O60" s="91">
        <v>6.5792746895160834E-2</v>
      </c>
      <c r="P60" s="91">
        <v>0</v>
      </c>
      <c r="Q60" s="91">
        <v>6.9584401657620018E-2</v>
      </c>
    </row>
    <row r="61" spans="1:17" x14ac:dyDescent="0.25">
      <c r="A61" s="92" t="s">
        <v>126</v>
      </c>
      <c r="B61" s="91">
        <v>0</v>
      </c>
      <c r="C61" s="91">
        <v>0</v>
      </c>
      <c r="D61" s="91">
        <v>0</v>
      </c>
      <c r="E61" s="91">
        <v>0</v>
      </c>
      <c r="F61" s="91">
        <v>0</v>
      </c>
      <c r="G61" s="91">
        <v>0</v>
      </c>
      <c r="H61" s="91">
        <v>0</v>
      </c>
      <c r="I61" s="91">
        <v>0</v>
      </c>
      <c r="J61" s="91">
        <v>0</v>
      </c>
      <c r="K61" s="91">
        <v>0</v>
      </c>
      <c r="L61" s="91">
        <v>0</v>
      </c>
      <c r="M61" s="91">
        <v>0</v>
      </c>
      <c r="N61" s="91">
        <v>0</v>
      </c>
      <c r="O61" s="91">
        <v>0</v>
      </c>
      <c r="P61" s="91">
        <v>0</v>
      </c>
      <c r="Q61" s="91">
        <v>0</v>
      </c>
    </row>
    <row r="62" spans="1:17" x14ac:dyDescent="0.25">
      <c r="A62" s="92" t="s">
        <v>21</v>
      </c>
      <c r="B62" s="157">
        <v>0.18991436468217343</v>
      </c>
      <c r="C62" s="157">
        <v>0.16797164257566397</v>
      </c>
      <c r="D62" s="157">
        <v>0.18102699866458405</v>
      </c>
      <c r="E62" s="157">
        <v>0.17250827481234313</v>
      </c>
      <c r="F62" s="157">
        <v>0.17725599428382383</v>
      </c>
      <c r="G62" s="157">
        <v>0.17306320572725833</v>
      </c>
      <c r="H62" s="157">
        <v>0.17892049658829659</v>
      </c>
      <c r="I62" s="157">
        <v>0.18227986356945786</v>
      </c>
      <c r="J62" s="157">
        <v>0.17139197758141908</v>
      </c>
      <c r="K62" s="157">
        <v>0.10431803232927384</v>
      </c>
      <c r="L62" s="157">
        <v>0.14696261186669157</v>
      </c>
      <c r="M62" s="157">
        <v>0.16305299448836788</v>
      </c>
      <c r="N62" s="157">
        <v>0.13998848455484775</v>
      </c>
      <c r="O62" s="157">
        <v>0.13663092599343638</v>
      </c>
      <c r="P62" s="157">
        <v>0.21377469123769427</v>
      </c>
      <c r="Q62" s="157">
        <v>0.14450500521477858</v>
      </c>
    </row>
    <row r="63" spans="1:17" x14ac:dyDescent="0.25">
      <c r="A63" s="156" t="s">
        <v>115</v>
      </c>
      <c r="B63" s="155">
        <v>14.051119891189421</v>
      </c>
      <c r="C63" s="155">
        <v>12.191129674835125</v>
      </c>
      <c r="D63" s="155">
        <v>12.693325745050291</v>
      </c>
      <c r="E63" s="155">
        <v>12.052481704427791</v>
      </c>
      <c r="F63" s="155">
        <v>12.359935906268969</v>
      </c>
      <c r="G63" s="155">
        <v>12.461045194448889</v>
      </c>
      <c r="H63" s="155">
        <v>13.164678849757692</v>
      </c>
      <c r="I63" s="155">
        <v>13.169183716141996</v>
      </c>
      <c r="J63" s="155">
        <v>12.524120158581407</v>
      </c>
      <c r="K63" s="155">
        <v>7.9734598954995457</v>
      </c>
      <c r="L63" s="155">
        <v>10.469840294452055</v>
      </c>
      <c r="M63" s="155">
        <v>11.965596479312367</v>
      </c>
      <c r="N63" s="155">
        <v>10.32454814695269</v>
      </c>
      <c r="O63" s="155">
        <v>9.9658287958066527</v>
      </c>
      <c r="P63" s="155">
        <v>9.3798261970001455</v>
      </c>
      <c r="Q63" s="155">
        <v>10.066298063786332</v>
      </c>
    </row>
    <row r="64" spans="1:17" x14ac:dyDescent="0.25">
      <c r="A64" s="84" t="s">
        <v>33</v>
      </c>
      <c r="B64" s="153">
        <v>0</v>
      </c>
      <c r="C64" s="153">
        <v>0</v>
      </c>
      <c r="D64" s="153">
        <v>0</v>
      </c>
      <c r="E64" s="153">
        <v>0</v>
      </c>
      <c r="F64" s="153">
        <v>0</v>
      </c>
      <c r="G64" s="153">
        <v>0</v>
      </c>
      <c r="H64" s="153">
        <v>0</v>
      </c>
      <c r="I64" s="153">
        <v>0</v>
      </c>
      <c r="J64" s="153">
        <v>0</v>
      </c>
      <c r="K64" s="153">
        <v>0</v>
      </c>
      <c r="L64" s="153">
        <v>0</v>
      </c>
      <c r="M64" s="153">
        <v>0</v>
      </c>
      <c r="N64" s="153">
        <v>0</v>
      </c>
      <c r="O64" s="153">
        <v>0</v>
      </c>
      <c r="P64" s="153">
        <v>0</v>
      </c>
      <c r="Q64" s="153">
        <v>0</v>
      </c>
    </row>
    <row r="65" spans="1:17" x14ac:dyDescent="0.25">
      <c r="A65" s="84" t="s">
        <v>29</v>
      </c>
      <c r="B65" s="153">
        <v>0</v>
      </c>
      <c r="C65" s="153">
        <v>0</v>
      </c>
      <c r="D65" s="153">
        <v>0</v>
      </c>
      <c r="E65" s="153">
        <v>0</v>
      </c>
      <c r="F65" s="153">
        <v>0</v>
      </c>
      <c r="G65" s="153">
        <v>0</v>
      </c>
      <c r="H65" s="153">
        <v>0</v>
      </c>
      <c r="I65" s="153">
        <v>0</v>
      </c>
      <c r="J65" s="153">
        <v>0</v>
      </c>
      <c r="K65" s="153">
        <v>0</v>
      </c>
      <c r="L65" s="153">
        <v>0</v>
      </c>
      <c r="M65" s="153">
        <v>0</v>
      </c>
      <c r="N65" s="153">
        <v>0</v>
      </c>
      <c r="O65" s="153">
        <v>0</v>
      </c>
      <c r="P65" s="153">
        <v>2.284402705363926</v>
      </c>
      <c r="Q65" s="153">
        <v>0</v>
      </c>
    </row>
    <row r="66" spans="1:17" x14ac:dyDescent="0.25">
      <c r="A66" s="84" t="s">
        <v>26</v>
      </c>
      <c r="B66" s="153">
        <v>2.9695493897789889</v>
      </c>
      <c r="C66" s="153">
        <v>3.6063267806391992</v>
      </c>
      <c r="D66" s="153">
        <v>5.7316119862525809</v>
      </c>
      <c r="E66" s="153">
        <v>5.6422116043158166</v>
      </c>
      <c r="F66" s="153">
        <v>5.8979610758903718</v>
      </c>
      <c r="G66" s="153">
        <v>4.1283636505562589</v>
      </c>
      <c r="H66" s="153">
        <v>3.1002491158742584</v>
      </c>
      <c r="I66" s="153">
        <v>4.1638135863876702</v>
      </c>
      <c r="J66" s="153">
        <v>3.3286632486414289</v>
      </c>
      <c r="K66" s="153">
        <v>0.57337910338959119</v>
      </c>
      <c r="L66" s="153">
        <v>3.9692771672069531</v>
      </c>
      <c r="M66" s="153">
        <v>2.9561252519986989</v>
      </c>
      <c r="N66" s="153">
        <v>2.3244712701940728</v>
      </c>
      <c r="O66" s="153">
        <v>2.7289493943935823</v>
      </c>
      <c r="P66" s="153">
        <v>0</v>
      </c>
      <c r="Q66" s="153">
        <v>4.849371572171755</v>
      </c>
    </row>
    <row r="67" spans="1:17" x14ac:dyDescent="0.25">
      <c r="A67" s="84" t="s">
        <v>25</v>
      </c>
      <c r="B67" s="153">
        <v>0</v>
      </c>
      <c r="C67" s="153">
        <v>0</v>
      </c>
      <c r="D67" s="153">
        <v>0</v>
      </c>
      <c r="E67" s="153">
        <v>0</v>
      </c>
      <c r="F67" s="153">
        <v>0</v>
      </c>
      <c r="G67" s="153">
        <v>0</v>
      </c>
      <c r="H67" s="153">
        <v>0</v>
      </c>
      <c r="I67" s="153">
        <v>0</v>
      </c>
      <c r="J67" s="153">
        <v>0</v>
      </c>
      <c r="K67" s="153">
        <v>0</v>
      </c>
      <c r="L67" s="153">
        <v>0</v>
      </c>
      <c r="M67" s="153">
        <v>0</v>
      </c>
      <c r="N67" s="153">
        <v>0</v>
      </c>
      <c r="O67" s="153">
        <v>0</v>
      </c>
      <c r="P67" s="153">
        <v>0</v>
      </c>
      <c r="Q67" s="153">
        <v>0</v>
      </c>
    </row>
    <row r="68" spans="1:17" x14ac:dyDescent="0.25">
      <c r="A68" s="84" t="s">
        <v>21</v>
      </c>
      <c r="B68" s="153">
        <v>11.081570501410432</v>
      </c>
      <c r="C68" s="153">
        <v>8.584802894195926</v>
      </c>
      <c r="D68" s="153">
        <v>6.9617137587977096</v>
      </c>
      <c r="E68" s="153">
        <v>6.4102701001119744</v>
      </c>
      <c r="F68" s="153">
        <v>6.4619748303785984</v>
      </c>
      <c r="G68" s="153">
        <v>8.3326815438926314</v>
      </c>
      <c r="H68" s="153">
        <v>10.064429733883435</v>
      </c>
      <c r="I68" s="153">
        <v>9.0053701297543256</v>
      </c>
      <c r="J68" s="153">
        <v>9.1954569099399794</v>
      </c>
      <c r="K68" s="153">
        <v>7.4000807921099545</v>
      </c>
      <c r="L68" s="153">
        <v>6.5005631272451012</v>
      </c>
      <c r="M68" s="153">
        <v>9.0094712273136679</v>
      </c>
      <c r="N68" s="153">
        <v>8.0000768767586177</v>
      </c>
      <c r="O68" s="153">
        <v>7.2368794014130708</v>
      </c>
      <c r="P68" s="153">
        <v>7.0954234916362191</v>
      </c>
      <c r="Q68" s="153">
        <v>5.2169264916145774</v>
      </c>
    </row>
    <row r="69" spans="1:17" x14ac:dyDescent="0.25">
      <c r="A69" s="156" t="s">
        <v>114</v>
      </c>
      <c r="B69" s="155">
        <v>75.369329893531201</v>
      </c>
      <c r="C69" s="155">
        <v>66.66115100471842</v>
      </c>
      <c r="D69" s="155">
        <v>71.842293787625039</v>
      </c>
      <c r="E69" s="155">
        <v>68.461556846709968</v>
      </c>
      <c r="F69" s="155">
        <v>70.345734674368344</v>
      </c>
      <c r="G69" s="155">
        <v>68.681786481600199</v>
      </c>
      <c r="H69" s="155">
        <v>71.006308315042077</v>
      </c>
      <c r="I69" s="155">
        <v>72.339505193857974</v>
      </c>
      <c r="J69" s="155">
        <v>68.018543626527546</v>
      </c>
      <c r="K69" s="155">
        <v>41.399607689639453</v>
      </c>
      <c r="L69" s="155">
        <v>58.323516466658127</v>
      </c>
      <c r="M69" s="155">
        <v>64.709138522976929</v>
      </c>
      <c r="N69" s="155">
        <v>55.555767418472612</v>
      </c>
      <c r="O69" s="155">
        <v>54.223288228310437</v>
      </c>
      <c r="P69" s="155">
        <v>53.024080266866228</v>
      </c>
      <c r="Q69" s="155">
        <v>57.348191789103844</v>
      </c>
    </row>
    <row r="70" spans="1:17" x14ac:dyDescent="0.25">
      <c r="A70" s="156" t="s">
        <v>113</v>
      </c>
      <c r="B70" s="155">
        <v>26.598101136314984</v>
      </c>
      <c r="C70" s="155">
        <v>23.527772567871956</v>
      </c>
      <c r="D70" s="155">
        <v>25.355829482131092</v>
      </c>
      <c r="E70" s="155">
        <v>24.14913874501109</v>
      </c>
      <c r="F70" s="155">
        <v>24.816819635988047</v>
      </c>
      <c r="G70" s="155">
        <v>24.223404182547945</v>
      </c>
      <c r="H70" s="155">
        <v>24.987757498435229</v>
      </c>
      <c r="I70" s="155">
        <v>25.485796608073137</v>
      </c>
      <c r="J70" s="155">
        <v>24.002615390227199</v>
      </c>
      <c r="K70" s="155">
        <v>14.590385853753162</v>
      </c>
      <c r="L70" s="155">
        <v>20.645777044204333</v>
      </c>
      <c r="M70" s="155">
        <v>22.876113078901081</v>
      </c>
      <c r="N70" s="155">
        <v>19.657043542185594</v>
      </c>
      <c r="O70" s="155">
        <v>19.203760144290648</v>
      </c>
      <c r="P70" s="155">
        <v>18.766652200258463</v>
      </c>
      <c r="Q70" s="155">
        <v>21.786816962735514</v>
      </c>
    </row>
    <row r="71" spans="1:17" x14ac:dyDescent="0.25">
      <c r="A71" s="152" t="s">
        <v>123</v>
      </c>
      <c r="B71" s="151">
        <v>19.164961655659901</v>
      </c>
      <c r="C71" s="151">
        <v>17.088000837376871</v>
      </c>
      <c r="D71" s="151">
        <v>18.487581445707939</v>
      </c>
      <c r="E71" s="151">
        <v>17.6341001545184</v>
      </c>
      <c r="F71" s="151">
        <v>18.148835894242868</v>
      </c>
      <c r="G71" s="151">
        <v>17.744073625618245</v>
      </c>
      <c r="H71" s="151">
        <v>18.750669301088731</v>
      </c>
      <c r="I71" s="151">
        <v>18.923058177205654</v>
      </c>
      <c r="J71" s="151">
        <v>17.485100814563062</v>
      </c>
      <c r="K71" s="151">
        <v>10.831943223901929</v>
      </c>
      <c r="L71" s="151">
        <v>14.531305689902744</v>
      </c>
      <c r="M71" s="151">
        <v>16.349482637925696</v>
      </c>
      <c r="N71" s="151">
        <v>13.929142201207183</v>
      </c>
      <c r="O71" s="151">
        <v>13.487156582342703</v>
      </c>
      <c r="P71" s="151">
        <v>13.315200629152422</v>
      </c>
      <c r="Q71" s="151">
        <v>11.087858566060024</v>
      </c>
    </row>
    <row r="72" spans="1:17" x14ac:dyDescent="0.25">
      <c r="A72" s="154" t="s">
        <v>30</v>
      </c>
      <c r="B72" s="153">
        <v>10.537826989659367</v>
      </c>
      <c r="C72" s="153">
        <v>9.9531891522900029</v>
      </c>
      <c r="D72" s="153">
        <v>11.017724108151052</v>
      </c>
      <c r="E72" s="153">
        <v>10.319838755621264</v>
      </c>
      <c r="F72" s="153">
        <v>10.784652170040319</v>
      </c>
      <c r="G72" s="153">
        <v>10.515124295992488</v>
      </c>
      <c r="H72" s="153">
        <v>11.56414741530252</v>
      </c>
      <c r="I72" s="153">
        <v>11.554397092254943</v>
      </c>
      <c r="J72" s="153">
        <v>10.285375325770413</v>
      </c>
      <c r="K72" s="153">
        <v>6.7141597117236849</v>
      </c>
      <c r="L72" s="153">
        <v>8.0556120981543344</v>
      </c>
      <c r="M72" s="153">
        <v>9.343003287231209</v>
      </c>
      <c r="N72" s="153">
        <v>7.8771842168090389</v>
      </c>
      <c r="O72" s="153">
        <v>7.5675129051582442</v>
      </c>
      <c r="P72" s="153">
        <v>7.7056009717740874</v>
      </c>
      <c r="Q72" s="153">
        <v>8.258997887812594</v>
      </c>
    </row>
    <row r="73" spans="1:17" x14ac:dyDescent="0.25">
      <c r="A73" s="154" t="s">
        <v>125</v>
      </c>
      <c r="B73" s="153">
        <v>1.5087557439449704</v>
      </c>
      <c r="C73" s="153">
        <v>0.96773578552826978</v>
      </c>
      <c r="D73" s="153">
        <v>0.89244920722870236</v>
      </c>
      <c r="E73" s="153">
        <v>1.0751058577374863</v>
      </c>
      <c r="F73" s="153">
        <v>0.97855958202447602</v>
      </c>
      <c r="G73" s="153">
        <v>1.0239897448482407</v>
      </c>
      <c r="H73" s="153">
        <v>1.2135467688064248</v>
      </c>
      <c r="I73" s="153">
        <v>1.0838255805409394</v>
      </c>
      <c r="J73" s="153">
        <v>0.95819880947506908</v>
      </c>
      <c r="K73" s="153">
        <v>0.51849429317245621</v>
      </c>
      <c r="L73" s="153">
        <v>0.62014303720169284</v>
      </c>
      <c r="M73" s="153">
        <v>0.75622282261558904</v>
      </c>
      <c r="N73" s="153">
        <v>0.56660791403444621</v>
      </c>
      <c r="O73" s="153">
        <v>0.44511297491223878</v>
      </c>
      <c r="P73" s="153">
        <v>0.38899293267470947</v>
      </c>
      <c r="Q73" s="153">
        <v>0.79949422439358953</v>
      </c>
    </row>
    <row r="74" spans="1:17" x14ac:dyDescent="0.25">
      <c r="A74" s="154" t="s">
        <v>29</v>
      </c>
      <c r="B74" s="153">
        <v>7.1183789220555651</v>
      </c>
      <c r="C74" s="153">
        <v>6.1670758995585997</v>
      </c>
      <c r="D74" s="153">
        <v>6.5774081303281822</v>
      </c>
      <c r="E74" s="153">
        <v>6.2391555411596498</v>
      </c>
      <c r="F74" s="153">
        <v>6.3856241421780728</v>
      </c>
      <c r="G74" s="153">
        <v>6.2049595847775185</v>
      </c>
      <c r="H74" s="153">
        <v>5.9729751169797849</v>
      </c>
      <c r="I74" s="153">
        <v>6.2848355044097701</v>
      </c>
      <c r="J74" s="153">
        <v>6.2415266793175794</v>
      </c>
      <c r="K74" s="153">
        <v>3.5992892190057879</v>
      </c>
      <c r="L74" s="153">
        <v>5.8555505545467161</v>
      </c>
      <c r="M74" s="153">
        <v>6.2502565280788991</v>
      </c>
      <c r="N74" s="153">
        <v>5.4853500703636975</v>
      </c>
      <c r="O74" s="153">
        <v>5.4745307022722196</v>
      </c>
      <c r="P74" s="153">
        <v>5.2206067247036252</v>
      </c>
      <c r="Q74" s="153">
        <v>2.0293664538538421</v>
      </c>
    </row>
    <row r="75" spans="1:17" x14ac:dyDescent="0.25">
      <c r="A75" s="154" t="s">
        <v>26</v>
      </c>
      <c r="B75" s="153">
        <v>0</v>
      </c>
      <c r="C75" s="153">
        <v>0</v>
      </c>
      <c r="D75" s="153">
        <v>0</v>
      </c>
      <c r="E75" s="153">
        <v>0</v>
      </c>
      <c r="F75" s="153">
        <v>0</v>
      </c>
      <c r="G75" s="153">
        <v>0</v>
      </c>
      <c r="H75" s="153">
        <v>0</v>
      </c>
      <c r="I75" s="153">
        <v>0</v>
      </c>
      <c r="J75" s="153">
        <v>0</v>
      </c>
      <c r="K75" s="153">
        <v>0</v>
      </c>
      <c r="L75" s="153">
        <v>0</v>
      </c>
      <c r="M75" s="153">
        <v>0</v>
      </c>
      <c r="N75" s="153">
        <v>0</v>
      </c>
      <c r="O75" s="153">
        <v>0</v>
      </c>
      <c r="P75" s="153">
        <v>0</v>
      </c>
      <c r="Q75" s="153">
        <v>0</v>
      </c>
    </row>
    <row r="76" spans="1:17" x14ac:dyDescent="0.25">
      <c r="A76" s="152" t="s">
        <v>122</v>
      </c>
      <c r="B76" s="151">
        <v>7.4331394806550826</v>
      </c>
      <c r="C76" s="151">
        <v>6.4397717304950852</v>
      </c>
      <c r="D76" s="151">
        <v>6.8682480364231528</v>
      </c>
      <c r="E76" s="151">
        <v>6.51503859049269</v>
      </c>
      <c r="F76" s="151">
        <v>6.6679837417451768</v>
      </c>
      <c r="G76" s="151">
        <v>6.4793305569297015</v>
      </c>
      <c r="H76" s="151">
        <v>6.2370881973464973</v>
      </c>
      <c r="I76" s="151">
        <v>6.5627384308674817</v>
      </c>
      <c r="J76" s="151">
        <v>6.5175145756641371</v>
      </c>
      <c r="K76" s="151">
        <v>3.7584426298512335</v>
      </c>
      <c r="L76" s="151">
        <v>6.1144713543015898</v>
      </c>
      <c r="M76" s="151">
        <v>6.526630440975385</v>
      </c>
      <c r="N76" s="151">
        <v>5.727901340978411</v>
      </c>
      <c r="O76" s="151">
        <v>5.7166035619479461</v>
      </c>
      <c r="P76" s="151">
        <v>5.4514515711060394</v>
      </c>
      <c r="Q76" s="151">
        <v>10.698958396675492</v>
      </c>
    </row>
    <row r="77" spans="1:17" x14ac:dyDescent="0.25">
      <c r="A77" s="156" t="s">
        <v>112</v>
      </c>
      <c r="B77" s="155">
        <v>13.207661884935293</v>
      </c>
      <c r="C77" s="155">
        <v>11.602239846282064</v>
      </c>
      <c r="D77" s="155">
        <v>12.504485984341322</v>
      </c>
      <c r="E77" s="155">
        <v>11.914155238996575</v>
      </c>
      <c r="F77" s="155">
        <v>12.177493391929389</v>
      </c>
      <c r="G77" s="155">
        <v>11.89395501167648</v>
      </c>
      <c r="H77" s="155">
        <v>12.24858115207075</v>
      </c>
      <c r="I77" s="155">
        <v>12.548168428519562</v>
      </c>
      <c r="J77" s="155">
        <v>11.854105845465767</v>
      </c>
      <c r="K77" s="155">
        <v>7.2258710433794171</v>
      </c>
      <c r="L77" s="155">
        <v>10.267378807892275</v>
      </c>
      <c r="M77" s="155">
        <v>11.345056960827979</v>
      </c>
      <c r="N77" s="155">
        <v>9.7809685221870648</v>
      </c>
      <c r="O77" s="155">
        <v>9.5487366471965558</v>
      </c>
      <c r="P77" s="155">
        <v>9.3036020637221437</v>
      </c>
      <c r="Q77" s="155">
        <v>10.123763707661801</v>
      </c>
    </row>
    <row r="78" spans="1:17" x14ac:dyDescent="0.25">
      <c r="A78" s="152" t="s">
        <v>121</v>
      </c>
      <c r="B78" s="151">
        <v>3.7174070353327853</v>
      </c>
      <c r="C78" s="151">
        <v>3.3592470802742542</v>
      </c>
      <c r="D78" s="151">
        <v>3.6667821535565635</v>
      </c>
      <c r="E78" s="151">
        <v>3.5107527954400428</v>
      </c>
      <c r="F78" s="151">
        <v>3.5750921489436358</v>
      </c>
      <c r="G78" s="151">
        <v>3.510480992224922</v>
      </c>
      <c r="H78" s="151">
        <v>3.933441235774092</v>
      </c>
      <c r="I78" s="151">
        <v>3.9430269458884508</v>
      </c>
      <c r="J78" s="151">
        <v>3.521552455089668</v>
      </c>
      <c r="K78" s="151">
        <v>2.283284917133189</v>
      </c>
      <c r="L78" s="151">
        <v>2.7404046221432767</v>
      </c>
      <c r="M78" s="151">
        <v>3.201512095837372</v>
      </c>
      <c r="N78" s="151">
        <v>2.6899272459109822</v>
      </c>
      <c r="O78" s="151">
        <v>2.5582832756249916</v>
      </c>
      <c r="P78" s="151">
        <v>2.590761806026908</v>
      </c>
      <c r="Q78" s="151">
        <v>2.92883450757407</v>
      </c>
    </row>
    <row r="79" spans="1:17" x14ac:dyDescent="0.25">
      <c r="A79" s="154" t="s">
        <v>30</v>
      </c>
      <c r="B79" s="153">
        <v>3.2518261032818856</v>
      </c>
      <c r="C79" s="153">
        <v>3.0615741605790299</v>
      </c>
      <c r="D79" s="153">
        <v>3.3920240338072736</v>
      </c>
      <c r="E79" s="153">
        <v>3.1795154771804235</v>
      </c>
      <c r="F79" s="153">
        <v>3.2776869204476693</v>
      </c>
      <c r="G79" s="153">
        <v>3.1989582424886613</v>
      </c>
      <c r="H79" s="153">
        <v>3.5598671907871582</v>
      </c>
      <c r="I79" s="153">
        <v>3.604881814301629</v>
      </c>
      <c r="J79" s="153">
        <v>3.2214390454761461</v>
      </c>
      <c r="K79" s="153">
        <v>2.1196008533830244</v>
      </c>
      <c r="L79" s="153">
        <v>2.5445204807603781</v>
      </c>
      <c r="M79" s="153">
        <v>2.9617851615734141</v>
      </c>
      <c r="N79" s="153">
        <v>2.509423742024063</v>
      </c>
      <c r="O79" s="153">
        <v>2.4161669336759712</v>
      </c>
      <c r="P79" s="153">
        <v>2.466260435768648</v>
      </c>
      <c r="Q79" s="153">
        <v>2.6703382541132035</v>
      </c>
    </row>
    <row r="80" spans="1:17" x14ac:dyDescent="0.25">
      <c r="A80" s="154" t="s">
        <v>125</v>
      </c>
      <c r="B80" s="153">
        <v>0.46558093205089973</v>
      </c>
      <c r="C80" s="153">
        <v>0.29767291969522452</v>
      </c>
      <c r="D80" s="153">
        <v>0.2747581197492901</v>
      </c>
      <c r="E80" s="153">
        <v>0.33123731825961922</v>
      </c>
      <c r="F80" s="153">
        <v>0.2974052284959664</v>
      </c>
      <c r="G80" s="153">
        <v>0.31152274973626071</v>
      </c>
      <c r="H80" s="153">
        <v>0.37357404498693397</v>
      </c>
      <c r="I80" s="153">
        <v>0.33814513158682169</v>
      </c>
      <c r="J80" s="153">
        <v>0.30011340961352201</v>
      </c>
      <c r="K80" s="153">
        <v>0.16368406375016448</v>
      </c>
      <c r="L80" s="153">
        <v>0.19588414138289881</v>
      </c>
      <c r="M80" s="153">
        <v>0.23972693426395769</v>
      </c>
      <c r="N80" s="153">
        <v>0.1805035038869191</v>
      </c>
      <c r="O80" s="153">
        <v>0.14211634194902034</v>
      </c>
      <c r="P80" s="153">
        <v>0.12450137025826005</v>
      </c>
      <c r="Q80" s="153">
        <v>0.2584962534608668</v>
      </c>
    </row>
    <row r="81" spans="1:17" x14ac:dyDescent="0.25">
      <c r="A81" s="154" t="s">
        <v>26</v>
      </c>
      <c r="B81" s="153">
        <v>0</v>
      </c>
      <c r="C81" s="153">
        <v>0</v>
      </c>
      <c r="D81" s="153">
        <v>0</v>
      </c>
      <c r="E81" s="153">
        <v>0</v>
      </c>
      <c r="F81" s="153">
        <v>0</v>
      </c>
      <c r="G81" s="153">
        <v>0</v>
      </c>
      <c r="H81" s="153">
        <v>0</v>
      </c>
      <c r="I81" s="153">
        <v>0</v>
      </c>
      <c r="J81" s="153">
        <v>0</v>
      </c>
      <c r="K81" s="153">
        <v>0</v>
      </c>
      <c r="L81" s="153">
        <v>0</v>
      </c>
      <c r="M81" s="153">
        <v>0</v>
      </c>
      <c r="N81" s="153">
        <v>0</v>
      </c>
      <c r="O81" s="153">
        <v>0</v>
      </c>
      <c r="P81" s="153">
        <v>0</v>
      </c>
      <c r="Q81" s="153">
        <v>0</v>
      </c>
    </row>
    <row r="82" spans="1:17" x14ac:dyDescent="0.25">
      <c r="A82" s="152" t="s">
        <v>120</v>
      </c>
      <c r="B82" s="151">
        <v>4.00928153040583</v>
      </c>
      <c r="C82" s="151">
        <v>3.5097132003694504</v>
      </c>
      <c r="D82" s="151">
        <v>3.7850196306353756</v>
      </c>
      <c r="E82" s="151">
        <v>3.6070158428648131</v>
      </c>
      <c r="F82" s="151">
        <v>3.6952463887346467</v>
      </c>
      <c r="G82" s="151">
        <v>3.6103996318210818</v>
      </c>
      <c r="H82" s="151">
        <v>3.6995897881103565</v>
      </c>
      <c r="I82" s="151">
        <v>3.7300861800277509</v>
      </c>
      <c r="J82" s="151">
        <v>3.4722599041901239</v>
      </c>
      <c r="K82" s="151">
        <v>2.1175692083175135</v>
      </c>
      <c r="L82" s="151">
        <v>2.9284653034377341</v>
      </c>
      <c r="M82" s="151">
        <v>3.2174044915146545</v>
      </c>
      <c r="N82" s="151">
        <v>2.7464468660435202</v>
      </c>
      <c r="O82" s="151">
        <v>2.6447252595816519</v>
      </c>
      <c r="P82" s="151">
        <v>2.5585648167727295</v>
      </c>
      <c r="Q82" s="151">
        <v>2.7895211392452568</v>
      </c>
    </row>
    <row r="83" spans="1:17" x14ac:dyDescent="0.25">
      <c r="A83" s="150" t="s">
        <v>33</v>
      </c>
      <c r="B83" s="87">
        <v>1.7661291866167255</v>
      </c>
      <c r="C83" s="87">
        <v>1.926716027229435</v>
      </c>
      <c r="D83" s="87">
        <v>2.0214297382349282</v>
      </c>
      <c r="E83" s="87">
        <v>1.8814021691620808</v>
      </c>
      <c r="F83" s="87">
        <v>2.0215549821759016</v>
      </c>
      <c r="G83" s="87">
        <v>1.91269838078752</v>
      </c>
      <c r="H83" s="87">
        <v>1.9450945204758441</v>
      </c>
      <c r="I83" s="87">
        <v>2.0171331774494812</v>
      </c>
      <c r="J83" s="87">
        <v>1.9172995217708884</v>
      </c>
      <c r="K83" s="87">
        <v>0.92389419081521618</v>
      </c>
      <c r="L83" s="87">
        <v>1.5786528656941941</v>
      </c>
      <c r="M83" s="87">
        <v>1.7650193324245185</v>
      </c>
      <c r="N83" s="87">
        <v>1.4221578311978968</v>
      </c>
      <c r="O83" s="87">
        <v>1.5116233764613882</v>
      </c>
      <c r="P83" s="87">
        <v>1.506559219188881</v>
      </c>
      <c r="Q83" s="87">
        <v>1.16938820311808</v>
      </c>
    </row>
    <row r="84" spans="1:17" x14ac:dyDescent="0.25">
      <c r="A84" s="150" t="s">
        <v>31</v>
      </c>
      <c r="B84" s="87">
        <v>0</v>
      </c>
      <c r="C84" s="87">
        <v>0</v>
      </c>
      <c r="D84" s="87">
        <v>0</v>
      </c>
      <c r="E84" s="87">
        <v>0</v>
      </c>
      <c r="F84" s="87">
        <v>0</v>
      </c>
      <c r="G84" s="87">
        <v>0</v>
      </c>
      <c r="H84" s="87">
        <v>0</v>
      </c>
      <c r="I84" s="87">
        <v>0</v>
      </c>
      <c r="J84" s="87">
        <v>0</v>
      </c>
      <c r="K84" s="87">
        <v>0</v>
      </c>
      <c r="L84" s="87">
        <v>0</v>
      </c>
      <c r="M84" s="87">
        <v>0</v>
      </c>
      <c r="N84" s="87">
        <v>0</v>
      </c>
      <c r="O84" s="87">
        <v>0</v>
      </c>
      <c r="P84" s="87">
        <v>0</v>
      </c>
      <c r="Q84" s="87">
        <v>0</v>
      </c>
    </row>
    <row r="85" spans="1:17" x14ac:dyDescent="0.25">
      <c r="A85" s="150" t="s">
        <v>30</v>
      </c>
      <c r="B85" s="87">
        <v>1.7331691570050449</v>
      </c>
      <c r="C85" s="87">
        <v>1.2890119506630984</v>
      </c>
      <c r="D85" s="87">
        <v>1.4565136874774189</v>
      </c>
      <c r="E85" s="87">
        <v>1.4152757918619649</v>
      </c>
      <c r="F85" s="87">
        <v>1.3735184457107121</v>
      </c>
      <c r="G85" s="87">
        <v>1.3724308234898108</v>
      </c>
      <c r="H85" s="87">
        <v>1.38998168514965</v>
      </c>
      <c r="I85" s="87">
        <v>1.3622419212416057</v>
      </c>
      <c r="J85" s="87">
        <v>1.2151962977021542</v>
      </c>
      <c r="K85" s="87">
        <v>0.90714543223405542</v>
      </c>
      <c r="L85" s="87">
        <v>1.0711181585038556</v>
      </c>
      <c r="M85" s="87">
        <v>1.1604446630788994</v>
      </c>
      <c r="N85" s="87">
        <v>1.0241635957497208</v>
      </c>
      <c r="O85" s="87">
        <v>0.86418863975646254</v>
      </c>
      <c r="P85" s="87">
        <v>0.998303982909864</v>
      </c>
      <c r="Q85" s="87">
        <v>0.97822099097373816</v>
      </c>
    </row>
    <row r="86" spans="1:17" x14ac:dyDescent="0.25">
      <c r="A86" s="150" t="s">
        <v>125</v>
      </c>
      <c r="B86" s="87">
        <v>0.25717732798465065</v>
      </c>
      <c r="C86" s="87">
        <v>0.13069849396775754</v>
      </c>
      <c r="D86" s="87">
        <v>0.12350455317733622</v>
      </c>
      <c r="E86" s="87">
        <v>0.15347860945734978</v>
      </c>
      <c r="F86" s="87">
        <v>0.13008142052900976</v>
      </c>
      <c r="G86" s="87">
        <v>0.13927658473503496</v>
      </c>
      <c r="H86" s="87">
        <v>0.15158719291062581</v>
      </c>
      <c r="I86" s="87">
        <v>0.13315188388041033</v>
      </c>
      <c r="J86" s="87">
        <v>0.11812900712478551</v>
      </c>
      <c r="K86" s="87">
        <v>7.3307032823074728E-2</v>
      </c>
      <c r="L86" s="87">
        <v>8.6679852617605718E-2</v>
      </c>
      <c r="M86" s="87">
        <v>9.84746872462402E-2</v>
      </c>
      <c r="N86" s="87">
        <v>7.7544512009746713E-2</v>
      </c>
      <c r="O86" s="87">
        <v>5.3914277984847957E-2</v>
      </c>
      <c r="P86" s="87">
        <v>5.3701614673984578E-2</v>
      </c>
      <c r="Q86" s="87">
        <v>9.8816764730027984E-2</v>
      </c>
    </row>
    <row r="87" spans="1:17" x14ac:dyDescent="0.25">
      <c r="A87" s="150" t="s">
        <v>29</v>
      </c>
      <c r="B87" s="87">
        <v>0</v>
      </c>
      <c r="C87" s="87">
        <v>0</v>
      </c>
      <c r="D87" s="87">
        <v>0</v>
      </c>
      <c r="E87" s="87">
        <v>0</v>
      </c>
      <c r="F87" s="87">
        <v>0</v>
      </c>
      <c r="G87" s="87">
        <v>0</v>
      </c>
      <c r="H87" s="87">
        <v>0</v>
      </c>
      <c r="I87" s="87">
        <v>0</v>
      </c>
      <c r="J87" s="87">
        <v>0</v>
      </c>
      <c r="K87" s="87">
        <v>0</v>
      </c>
      <c r="L87" s="87">
        <v>0</v>
      </c>
      <c r="M87" s="87">
        <v>0</v>
      </c>
      <c r="N87" s="87">
        <v>0</v>
      </c>
      <c r="O87" s="87">
        <v>0</v>
      </c>
      <c r="P87" s="87">
        <v>0</v>
      </c>
      <c r="Q87" s="87">
        <v>0</v>
      </c>
    </row>
    <row r="88" spans="1:17" x14ac:dyDescent="0.25">
      <c r="A88" s="150" t="s">
        <v>28</v>
      </c>
      <c r="B88" s="87">
        <v>0</v>
      </c>
      <c r="C88" s="87">
        <v>0</v>
      </c>
      <c r="D88" s="87">
        <v>0</v>
      </c>
      <c r="E88" s="87">
        <v>0</v>
      </c>
      <c r="F88" s="87">
        <v>0</v>
      </c>
      <c r="G88" s="87">
        <v>0</v>
      </c>
      <c r="H88" s="87">
        <v>0</v>
      </c>
      <c r="I88" s="87">
        <v>0</v>
      </c>
      <c r="J88" s="87">
        <v>0</v>
      </c>
      <c r="K88" s="87">
        <v>0</v>
      </c>
      <c r="L88" s="87">
        <v>0</v>
      </c>
      <c r="M88" s="87">
        <v>0</v>
      </c>
      <c r="N88" s="87">
        <v>0</v>
      </c>
      <c r="O88" s="87">
        <v>0</v>
      </c>
      <c r="P88" s="87">
        <v>0</v>
      </c>
      <c r="Q88" s="87">
        <v>0</v>
      </c>
    </row>
    <row r="89" spans="1:17" x14ac:dyDescent="0.25">
      <c r="A89" s="150" t="s">
        <v>26</v>
      </c>
      <c r="B89" s="87">
        <v>0.2528058587994092</v>
      </c>
      <c r="C89" s="87">
        <v>0.16328672850915951</v>
      </c>
      <c r="D89" s="87">
        <v>0.1835716517456922</v>
      </c>
      <c r="E89" s="87">
        <v>0.15685927238341749</v>
      </c>
      <c r="F89" s="87">
        <v>0.17009154031902293</v>
      </c>
      <c r="G89" s="87">
        <v>0.18599384280871625</v>
      </c>
      <c r="H89" s="87">
        <v>0.21292638957423618</v>
      </c>
      <c r="I89" s="87">
        <v>0.21755919745625377</v>
      </c>
      <c r="J89" s="87">
        <v>0.22163507759229589</v>
      </c>
      <c r="K89" s="87">
        <v>0.21322255244516719</v>
      </c>
      <c r="L89" s="87">
        <v>0.19201442662207893</v>
      </c>
      <c r="M89" s="87">
        <v>0.193465808764996</v>
      </c>
      <c r="N89" s="87">
        <v>0.22258092708615562</v>
      </c>
      <c r="O89" s="87">
        <v>0.21499896537895336</v>
      </c>
      <c r="P89" s="87">
        <v>0</v>
      </c>
      <c r="Q89" s="87">
        <v>0.54309518042341054</v>
      </c>
    </row>
    <row r="90" spans="1:17" x14ac:dyDescent="0.25">
      <c r="A90" s="150" t="s">
        <v>25</v>
      </c>
      <c r="B90" s="87">
        <v>0</v>
      </c>
      <c r="C90" s="87">
        <v>0</v>
      </c>
      <c r="D90" s="87">
        <v>0</v>
      </c>
      <c r="E90" s="87">
        <v>0</v>
      </c>
      <c r="F90" s="87">
        <v>0</v>
      </c>
      <c r="G90" s="87">
        <v>0</v>
      </c>
      <c r="H90" s="87">
        <v>0</v>
      </c>
      <c r="I90" s="87">
        <v>0</v>
      </c>
      <c r="J90" s="87">
        <v>0</v>
      </c>
      <c r="K90" s="87">
        <v>0</v>
      </c>
      <c r="L90" s="87">
        <v>0</v>
      </c>
      <c r="M90" s="87">
        <v>0</v>
      </c>
      <c r="N90" s="87">
        <v>0</v>
      </c>
      <c r="O90" s="87">
        <v>0</v>
      </c>
      <c r="P90" s="87">
        <v>0</v>
      </c>
      <c r="Q90" s="87">
        <v>0</v>
      </c>
    </row>
    <row r="91" spans="1:17" x14ac:dyDescent="0.25">
      <c r="A91" s="150" t="s">
        <v>86</v>
      </c>
      <c r="B91" s="87">
        <v>0</v>
      </c>
      <c r="C91" s="87">
        <v>0</v>
      </c>
      <c r="D91" s="87">
        <v>0</v>
      </c>
      <c r="E91" s="87">
        <v>0</v>
      </c>
      <c r="F91" s="87">
        <v>0</v>
      </c>
      <c r="G91" s="87">
        <v>0</v>
      </c>
      <c r="H91" s="87">
        <v>0</v>
      </c>
      <c r="I91" s="87">
        <v>0</v>
      </c>
      <c r="J91" s="87">
        <v>0</v>
      </c>
      <c r="K91" s="87">
        <v>0</v>
      </c>
      <c r="L91" s="87">
        <v>0</v>
      </c>
      <c r="M91" s="87">
        <v>0</v>
      </c>
      <c r="N91" s="87">
        <v>0</v>
      </c>
      <c r="O91" s="87">
        <v>0</v>
      </c>
      <c r="P91" s="87">
        <v>0</v>
      </c>
      <c r="Q91" s="87">
        <v>0</v>
      </c>
    </row>
    <row r="92" spans="1:17" x14ac:dyDescent="0.25">
      <c r="A92" s="150" t="s">
        <v>22</v>
      </c>
      <c r="B92" s="87">
        <v>0</v>
      </c>
      <c r="C92" s="87">
        <v>0</v>
      </c>
      <c r="D92" s="87">
        <v>0</v>
      </c>
      <c r="E92" s="87">
        <v>0</v>
      </c>
      <c r="F92" s="87">
        <v>0</v>
      </c>
      <c r="G92" s="87">
        <v>0</v>
      </c>
      <c r="H92" s="87">
        <v>0</v>
      </c>
      <c r="I92" s="87">
        <v>0</v>
      </c>
      <c r="J92" s="87">
        <v>0</v>
      </c>
      <c r="K92" s="87">
        <v>0</v>
      </c>
      <c r="L92" s="87">
        <v>0</v>
      </c>
      <c r="M92" s="87">
        <v>0</v>
      </c>
      <c r="N92" s="87">
        <v>0</v>
      </c>
      <c r="O92" s="87">
        <v>0</v>
      </c>
      <c r="P92" s="87">
        <v>0</v>
      </c>
      <c r="Q92" s="87">
        <v>0</v>
      </c>
    </row>
    <row r="93" spans="1:17" x14ac:dyDescent="0.25">
      <c r="A93" s="149" t="s">
        <v>119</v>
      </c>
      <c r="B93" s="148">
        <v>5.4809733191966776</v>
      </c>
      <c r="C93" s="148">
        <v>4.7332795656383597</v>
      </c>
      <c r="D93" s="148">
        <v>5.0526842001493826</v>
      </c>
      <c r="E93" s="148">
        <v>4.7963866006917186</v>
      </c>
      <c r="F93" s="148">
        <v>4.9071548542511065</v>
      </c>
      <c r="G93" s="148">
        <v>4.7730743876304764</v>
      </c>
      <c r="H93" s="148">
        <v>4.6155501281863014</v>
      </c>
      <c r="I93" s="148">
        <v>4.8750553026033598</v>
      </c>
      <c r="J93" s="148">
        <v>4.8602934861859755</v>
      </c>
      <c r="K93" s="148">
        <v>2.8250169179287137</v>
      </c>
      <c r="L93" s="148">
        <v>4.5985088823112639</v>
      </c>
      <c r="M93" s="148">
        <v>4.9261403734759526</v>
      </c>
      <c r="N93" s="148">
        <v>4.3445944102325624</v>
      </c>
      <c r="O93" s="148">
        <v>4.3457281119899118</v>
      </c>
      <c r="P93" s="148">
        <v>4.1542754409225058</v>
      </c>
      <c r="Q93" s="148">
        <v>4.4054080608424755</v>
      </c>
    </row>
    <row r="94" spans="1:17" hidden="1" x14ac:dyDescent="0.25"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 spans="1:17" x14ac:dyDescent="0.2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ht="12.75" x14ac:dyDescent="0.25">
      <c r="A96" s="98" t="s">
        <v>129</v>
      </c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</row>
    <row r="98" spans="1:17" x14ac:dyDescent="0.25">
      <c r="A98" s="78" t="s">
        <v>46</v>
      </c>
      <c r="B98" s="77">
        <f t="shared" ref="B98:Q98" si="0">SUM(B$99:B$103,B$107:B$108,B$110:B$112,B$105,B$104)</f>
        <v>0.99999999999999989</v>
      </c>
      <c r="C98" s="77">
        <f t="shared" si="0"/>
        <v>1</v>
      </c>
      <c r="D98" s="77">
        <f t="shared" si="0"/>
        <v>1</v>
      </c>
      <c r="E98" s="77">
        <f t="shared" si="0"/>
        <v>1.0000000000000002</v>
      </c>
      <c r="F98" s="77">
        <f t="shared" si="0"/>
        <v>1</v>
      </c>
      <c r="G98" s="77">
        <f t="shared" si="0"/>
        <v>1.0000000000000002</v>
      </c>
      <c r="H98" s="77">
        <f t="shared" si="0"/>
        <v>0.99999999999999978</v>
      </c>
      <c r="I98" s="77">
        <f t="shared" si="0"/>
        <v>1</v>
      </c>
      <c r="J98" s="77">
        <f t="shared" si="0"/>
        <v>0.99999999999999989</v>
      </c>
      <c r="K98" s="77">
        <f t="shared" si="0"/>
        <v>1</v>
      </c>
      <c r="L98" s="77">
        <f t="shared" si="0"/>
        <v>1</v>
      </c>
      <c r="M98" s="77">
        <f t="shared" si="0"/>
        <v>1</v>
      </c>
      <c r="N98" s="77">
        <f t="shared" si="0"/>
        <v>1</v>
      </c>
      <c r="O98" s="77">
        <f t="shared" si="0"/>
        <v>1</v>
      </c>
      <c r="P98" s="77">
        <f t="shared" si="0"/>
        <v>1</v>
      </c>
      <c r="Q98" s="77">
        <f t="shared" si="0"/>
        <v>1.0000000000000002</v>
      </c>
    </row>
    <row r="99" spans="1:17" x14ac:dyDescent="0.25">
      <c r="A99" s="132" t="s">
        <v>83</v>
      </c>
      <c r="B99" s="146">
        <f t="shared" ref="B99:Q99" si="1">IF(B$6=0,0,B$6/B$5)</f>
        <v>1.2969870954752862E-3</v>
      </c>
      <c r="C99" s="146">
        <f t="shared" si="1"/>
        <v>1.3097411684581505E-3</v>
      </c>
      <c r="D99" s="146">
        <f t="shared" si="1"/>
        <v>1.3173008371944463E-3</v>
      </c>
      <c r="E99" s="146">
        <f t="shared" si="1"/>
        <v>1.3170047749180194E-3</v>
      </c>
      <c r="F99" s="146">
        <f t="shared" si="1"/>
        <v>1.3194843220375287E-3</v>
      </c>
      <c r="G99" s="146">
        <f t="shared" si="1"/>
        <v>1.3100626708098578E-3</v>
      </c>
      <c r="H99" s="146">
        <f t="shared" si="1"/>
        <v>1.3077062812686152E-3</v>
      </c>
      <c r="I99" s="146">
        <f t="shared" si="1"/>
        <v>1.3124166695097791E-3</v>
      </c>
      <c r="J99" s="146">
        <f t="shared" si="1"/>
        <v>1.3082824828612855E-3</v>
      </c>
      <c r="K99" s="146">
        <f t="shared" si="1"/>
        <v>1.2894111873277339E-3</v>
      </c>
      <c r="L99" s="146">
        <f t="shared" si="1"/>
        <v>1.3097512066922337E-3</v>
      </c>
      <c r="M99" s="146">
        <f t="shared" si="1"/>
        <v>1.3045268479765339E-3</v>
      </c>
      <c r="N99" s="146">
        <f t="shared" si="1"/>
        <v>1.3003865538188455E-3</v>
      </c>
      <c r="O99" s="146">
        <f t="shared" si="1"/>
        <v>1.3067085947976096E-3</v>
      </c>
      <c r="P99" s="146">
        <f t="shared" si="1"/>
        <v>1.3068093033890863E-3</v>
      </c>
      <c r="Q99" s="146">
        <f t="shared" si="1"/>
        <v>1.2959956625514643E-3</v>
      </c>
    </row>
    <row r="100" spans="1:17" x14ac:dyDescent="0.25">
      <c r="A100" s="76" t="s">
        <v>82</v>
      </c>
      <c r="B100" s="145">
        <f t="shared" ref="B100:Q100" si="2">IF(B$7=0,0,B$7/B$5)</f>
        <v>1.7976554368610425E-4</v>
      </c>
      <c r="C100" s="145">
        <f t="shared" si="2"/>
        <v>1.8153328900290445E-4</v>
      </c>
      <c r="D100" s="145">
        <f t="shared" si="2"/>
        <v>1.8258107734652645E-4</v>
      </c>
      <c r="E100" s="145">
        <f t="shared" si="2"/>
        <v>1.8254004240001655E-4</v>
      </c>
      <c r="F100" s="145">
        <f t="shared" si="2"/>
        <v>1.8288371361894299E-4</v>
      </c>
      <c r="G100" s="145">
        <f t="shared" si="2"/>
        <v>1.815778500052866E-4</v>
      </c>
      <c r="H100" s="145">
        <f t="shared" si="2"/>
        <v>1.8125124872413626E-4</v>
      </c>
      <c r="I100" s="145">
        <f t="shared" si="2"/>
        <v>1.8190411991005588E-4</v>
      </c>
      <c r="J100" s="145">
        <f t="shared" si="2"/>
        <v>1.8133111165642024E-4</v>
      </c>
      <c r="K100" s="145">
        <f t="shared" si="2"/>
        <v>1.7871550452086356E-4</v>
      </c>
      <c r="L100" s="145">
        <f t="shared" si="2"/>
        <v>1.8153468032639097E-4</v>
      </c>
      <c r="M100" s="145">
        <f t="shared" si="2"/>
        <v>1.808105715914503E-4</v>
      </c>
      <c r="N100" s="145">
        <f t="shared" si="2"/>
        <v>1.8023671682229048E-4</v>
      </c>
      <c r="O100" s="145">
        <f t="shared" si="2"/>
        <v>1.8111296696981938E-4</v>
      </c>
      <c r="P100" s="145">
        <f t="shared" si="2"/>
        <v>1.811269254238116E-4</v>
      </c>
      <c r="Q100" s="145">
        <f t="shared" si="2"/>
        <v>1.7962812868852949E-4</v>
      </c>
    </row>
    <row r="101" spans="1:17" x14ac:dyDescent="0.25">
      <c r="A101" s="76" t="s">
        <v>81</v>
      </c>
      <c r="B101" s="145">
        <f t="shared" ref="B101:Q101" si="3">IF(B$8=0,0,B$8/B$5)</f>
        <v>2.4752419573889094E-2</v>
      </c>
      <c r="C101" s="145">
        <f t="shared" si="3"/>
        <v>2.4995825361694687E-2</v>
      </c>
      <c r="D101" s="145">
        <f t="shared" si="3"/>
        <v>2.5140098263910303E-2</v>
      </c>
      <c r="E101" s="145">
        <f t="shared" si="3"/>
        <v>2.5134448047565285E-2</v>
      </c>
      <c r="F101" s="145">
        <f t="shared" si="3"/>
        <v>2.5181769097149698E-2</v>
      </c>
      <c r="G101" s="145">
        <f t="shared" si="3"/>
        <v>2.5001961090516684E-2</v>
      </c>
      <c r="H101" s="145">
        <f t="shared" si="3"/>
        <v>2.4956990448319977E-2</v>
      </c>
      <c r="I101" s="145">
        <f t="shared" si="3"/>
        <v>2.5046886104574347E-2</v>
      </c>
      <c r="J101" s="145">
        <f t="shared" si="3"/>
        <v>2.4967986998424969E-2</v>
      </c>
      <c r="K101" s="145">
        <f t="shared" si="3"/>
        <v>2.4607836749761035E-2</v>
      </c>
      <c r="L101" s="145">
        <f t="shared" si="3"/>
        <v>2.4996016936909806E-2</v>
      </c>
      <c r="M101" s="145">
        <f t="shared" si="3"/>
        <v>2.4896312383651999E-2</v>
      </c>
      <c r="N101" s="145">
        <f t="shared" si="3"/>
        <v>2.4817296718416818E-2</v>
      </c>
      <c r="O101" s="145">
        <f t="shared" si="3"/>
        <v>2.4937950047517476E-2</v>
      </c>
      <c r="P101" s="145">
        <f t="shared" si="3"/>
        <v>2.4939872026016423E-2</v>
      </c>
      <c r="Q101" s="145">
        <f t="shared" si="3"/>
        <v>2.4733498519242197E-2</v>
      </c>
    </row>
    <row r="102" spans="1:17" x14ac:dyDescent="0.25">
      <c r="A102" s="76" t="s">
        <v>80</v>
      </c>
      <c r="B102" s="145">
        <f t="shared" ref="B102:Q102" si="4">IF(B$9=0,0,B$9/B$5)</f>
        <v>4.2886046860623442E-4</v>
      </c>
      <c r="C102" s="145">
        <f t="shared" si="4"/>
        <v>4.330777177486129E-4</v>
      </c>
      <c r="D102" s="145">
        <f t="shared" si="4"/>
        <v>4.3557739032674904E-4</v>
      </c>
      <c r="E102" s="145">
        <f t="shared" si="4"/>
        <v>4.3547949466761097E-4</v>
      </c>
      <c r="F102" s="145">
        <f t="shared" si="4"/>
        <v>4.362993792626957E-4</v>
      </c>
      <c r="G102" s="145">
        <f t="shared" si="4"/>
        <v>4.3318402539785052E-4</v>
      </c>
      <c r="H102" s="145">
        <f t="shared" si="4"/>
        <v>4.3240486396563455E-4</v>
      </c>
      <c r="I102" s="145">
        <f t="shared" si="4"/>
        <v>4.3396239627684264E-4</v>
      </c>
      <c r="J102" s="145">
        <f t="shared" si="4"/>
        <v>4.3259539021366447E-4</v>
      </c>
      <c r="K102" s="145">
        <f t="shared" si="4"/>
        <v>4.2635542632045404E-4</v>
      </c>
      <c r="L102" s="145">
        <f t="shared" si="4"/>
        <v>4.330810369811544E-4</v>
      </c>
      <c r="M102" s="145">
        <f t="shared" si="4"/>
        <v>4.3135355570181208E-4</v>
      </c>
      <c r="N102" s="145">
        <f t="shared" si="4"/>
        <v>4.299845301356917E-4</v>
      </c>
      <c r="O102" s="145">
        <f t="shared" si="4"/>
        <v>4.3207496994512331E-4</v>
      </c>
      <c r="P102" s="145">
        <f t="shared" si="4"/>
        <v>4.3210827014825094E-4</v>
      </c>
      <c r="Q102" s="145">
        <f t="shared" si="4"/>
        <v>4.2853264237744222E-4</v>
      </c>
    </row>
    <row r="103" spans="1:17" x14ac:dyDescent="0.25">
      <c r="A103" s="129" t="s">
        <v>79</v>
      </c>
      <c r="B103" s="144">
        <f t="shared" ref="B103:Q103" si="5">IF(B$10=0,0,B$10/B$5)</f>
        <v>1.3556003102476006E-3</v>
      </c>
      <c r="C103" s="144">
        <f t="shared" si="5"/>
        <v>1.3689307630738521E-3</v>
      </c>
      <c r="D103" s="144">
        <f t="shared" si="5"/>
        <v>1.3768320670421367E-3</v>
      </c>
      <c r="E103" s="144">
        <f t="shared" si="5"/>
        <v>1.3765226251709133E-3</v>
      </c>
      <c r="F103" s="144">
        <f t="shared" si="5"/>
        <v>1.3791142275516972E-3</v>
      </c>
      <c r="G103" s="144">
        <f t="shared" si="5"/>
        <v>1.3692667947038054E-3</v>
      </c>
      <c r="H103" s="144">
        <f t="shared" si="5"/>
        <v>1.3668039156171001E-3</v>
      </c>
      <c r="I103" s="144">
        <f t="shared" si="5"/>
        <v>1.3717271749027051E-3</v>
      </c>
      <c r="J103" s="144">
        <f t="shared" si="5"/>
        <v>1.3674061568117225E-3</v>
      </c>
      <c r="K103" s="144">
        <f t="shared" si="5"/>
        <v>1.3476820329794172E-3</v>
      </c>
      <c r="L103" s="144">
        <f t="shared" si="5"/>
        <v>1.3689412549540614E-3</v>
      </c>
      <c r="M103" s="144">
        <f t="shared" si="5"/>
        <v>1.363480797929813E-3</v>
      </c>
      <c r="N103" s="144">
        <f t="shared" si="5"/>
        <v>1.359153396320145E-3</v>
      </c>
      <c r="O103" s="144">
        <f t="shared" si="5"/>
        <v>1.3657611418729796E-3</v>
      </c>
      <c r="P103" s="144">
        <f t="shared" si="5"/>
        <v>1.4572356011431531E-3</v>
      </c>
      <c r="Q103" s="144">
        <f t="shared" si="5"/>
        <v>1.3545640726598778E-3</v>
      </c>
    </row>
    <row r="104" spans="1:17" x14ac:dyDescent="0.25">
      <c r="A104" s="127" t="s">
        <v>117</v>
      </c>
      <c r="B104" s="143">
        <f t="shared" ref="B104:Q104" si="6">IF(B$15=0,0,B$15/B$5)</f>
        <v>0.15147731206926326</v>
      </c>
      <c r="C104" s="143">
        <f t="shared" si="6"/>
        <v>0.14762406832717553</v>
      </c>
      <c r="D104" s="143">
        <f t="shared" si="6"/>
        <v>0.13919299427038637</v>
      </c>
      <c r="E104" s="143">
        <f t="shared" si="6"/>
        <v>0.13802240178159955</v>
      </c>
      <c r="F104" s="143">
        <f t="shared" si="6"/>
        <v>0.13792108549778181</v>
      </c>
      <c r="G104" s="143">
        <f t="shared" si="6"/>
        <v>0.14556430192868347</v>
      </c>
      <c r="H104" s="143">
        <f t="shared" si="6"/>
        <v>0.15176434944672618</v>
      </c>
      <c r="I104" s="143">
        <f t="shared" si="6"/>
        <v>0.14727226233256119</v>
      </c>
      <c r="J104" s="143">
        <f t="shared" si="6"/>
        <v>0.14993804892503193</v>
      </c>
      <c r="K104" s="143">
        <f t="shared" si="6"/>
        <v>0.16765518989441383</v>
      </c>
      <c r="L104" s="143">
        <f t="shared" si="6"/>
        <v>0.14295018483019989</v>
      </c>
      <c r="M104" s="143">
        <f t="shared" si="6"/>
        <v>0.15015421099751974</v>
      </c>
      <c r="N104" s="143">
        <f t="shared" si="6"/>
        <v>0.15185984568595234</v>
      </c>
      <c r="O104" s="143">
        <f t="shared" si="6"/>
        <v>0.14984031902057934</v>
      </c>
      <c r="P104" s="143">
        <f t="shared" si="6"/>
        <v>0.1474361538054848</v>
      </c>
      <c r="Q104" s="143">
        <f t="shared" si="6"/>
        <v>0.14086155889527432</v>
      </c>
    </row>
    <row r="105" spans="1:17" x14ac:dyDescent="0.25">
      <c r="A105" s="127" t="s">
        <v>116</v>
      </c>
      <c r="B105" s="143">
        <f t="shared" ref="B105:Q105" si="7">IF(B$21=0,0,B$21/B$5)</f>
        <v>0.62039879913221097</v>
      </c>
      <c r="C105" s="143">
        <f t="shared" si="7"/>
        <v>0.62242635915078237</v>
      </c>
      <c r="D105" s="143">
        <f t="shared" si="7"/>
        <v>0.62953024798315338</v>
      </c>
      <c r="E105" s="143">
        <f t="shared" si="7"/>
        <v>0.63084020877916291</v>
      </c>
      <c r="F105" s="143">
        <f t="shared" si="7"/>
        <v>0.63057679692466884</v>
      </c>
      <c r="G105" s="143">
        <f t="shared" si="7"/>
        <v>0.62459723726439231</v>
      </c>
      <c r="H105" s="143">
        <f t="shared" si="7"/>
        <v>0.61948398294939078</v>
      </c>
      <c r="I105" s="143">
        <f t="shared" si="7"/>
        <v>0.62283797844177846</v>
      </c>
      <c r="J105" s="143">
        <f t="shared" si="7"/>
        <v>0.62037267991313882</v>
      </c>
      <c r="K105" s="143">
        <f t="shared" si="7"/>
        <v>0.60604948649638413</v>
      </c>
      <c r="L105" s="143">
        <f t="shared" si="7"/>
        <v>0.62602380970312821</v>
      </c>
      <c r="M105" s="143">
        <f t="shared" si="7"/>
        <v>0.62018350967380176</v>
      </c>
      <c r="N105" s="143">
        <f t="shared" si="7"/>
        <v>0.61882212394381009</v>
      </c>
      <c r="O105" s="143">
        <f t="shared" si="7"/>
        <v>0.61957914873637099</v>
      </c>
      <c r="P105" s="143">
        <f t="shared" si="7"/>
        <v>0.62219856882622682</v>
      </c>
      <c r="Q105" s="143">
        <f t="shared" si="7"/>
        <v>0.6203378094422719</v>
      </c>
    </row>
    <row r="106" spans="1:17" x14ac:dyDescent="0.25">
      <c r="A106" s="127" t="s">
        <v>113</v>
      </c>
      <c r="B106" s="143">
        <f t="shared" ref="B106:Q106" si="8">IF(B$27=0,0,B$27/B$5)</f>
        <v>0.13655848291686715</v>
      </c>
      <c r="C106" s="143">
        <f t="shared" si="8"/>
        <v>0.13791786744150236</v>
      </c>
      <c r="D106" s="143">
        <f t="shared" si="8"/>
        <v>0.13871059975303682</v>
      </c>
      <c r="E106" s="143">
        <f t="shared" si="8"/>
        <v>0.13860192896999482</v>
      </c>
      <c r="F106" s="143">
        <f t="shared" si="8"/>
        <v>0.13887997776796285</v>
      </c>
      <c r="G106" s="143">
        <f t="shared" si="8"/>
        <v>0.13785188652536859</v>
      </c>
      <c r="H106" s="143">
        <f t="shared" si="8"/>
        <v>0.13729907386210841</v>
      </c>
      <c r="I106" s="143">
        <f t="shared" si="8"/>
        <v>0.13794992420390667</v>
      </c>
      <c r="J106" s="143">
        <f t="shared" si="8"/>
        <v>0.13773991578872496</v>
      </c>
      <c r="K106" s="143">
        <f t="shared" si="8"/>
        <v>0.13557794124697445</v>
      </c>
      <c r="L106" s="143">
        <f t="shared" si="8"/>
        <v>0.1383258631237641</v>
      </c>
      <c r="M106" s="143">
        <f t="shared" si="8"/>
        <v>0.13759311011675843</v>
      </c>
      <c r="N106" s="143">
        <f t="shared" si="8"/>
        <v>0.13727408830089632</v>
      </c>
      <c r="O106" s="143">
        <f t="shared" si="8"/>
        <v>0.13807219186471975</v>
      </c>
      <c r="P106" s="143">
        <f t="shared" si="8"/>
        <v>0.13799168827391389</v>
      </c>
      <c r="Q106" s="143">
        <f t="shared" si="8"/>
        <v>0.14689420161550035</v>
      </c>
    </row>
    <row r="107" spans="1:17" x14ac:dyDescent="0.25">
      <c r="A107" s="142" t="s">
        <v>123</v>
      </c>
      <c r="B107" s="141">
        <f t="shared" ref="B107:Q107" si="9">IF(B$28=0,0,B$28/B$5)</f>
        <v>9.8395674016127754E-2</v>
      </c>
      <c r="C107" s="141">
        <f t="shared" si="9"/>
        <v>0.1001684552811362</v>
      </c>
      <c r="D107" s="141">
        <f t="shared" si="9"/>
        <v>0.10113743319359669</v>
      </c>
      <c r="E107" s="141">
        <f t="shared" si="9"/>
        <v>0.101209418806758</v>
      </c>
      <c r="F107" s="141">
        <f t="shared" si="9"/>
        <v>0.10156458250805615</v>
      </c>
      <c r="G107" s="141">
        <f t="shared" si="9"/>
        <v>0.10097895429985859</v>
      </c>
      <c r="H107" s="141">
        <f t="shared" si="9"/>
        <v>0.10302843420404437</v>
      </c>
      <c r="I107" s="141">
        <f t="shared" si="9"/>
        <v>0.10242702950963399</v>
      </c>
      <c r="J107" s="141">
        <f t="shared" si="9"/>
        <v>0.10033891201439134</v>
      </c>
      <c r="K107" s="141">
        <f t="shared" si="9"/>
        <v>0.10065344239151632</v>
      </c>
      <c r="L107" s="141">
        <f t="shared" si="9"/>
        <v>9.7359154735002951E-2</v>
      </c>
      <c r="M107" s="141">
        <f t="shared" si="9"/>
        <v>9.8337342414474768E-2</v>
      </c>
      <c r="N107" s="141">
        <f t="shared" si="9"/>
        <v>9.7273544334411918E-2</v>
      </c>
      <c r="O107" s="141">
        <f t="shared" si="9"/>
        <v>9.6970658733226217E-2</v>
      </c>
      <c r="P107" s="141">
        <f t="shared" si="9"/>
        <v>9.7907021183955112E-2</v>
      </c>
      <c r="Q107" s="141">
        <f t="shared" si="9"/>
        <v>7.4758150053438222E-2</v>
      </c>
    </row>
    <row r="108" spans="1:17" x14ac:dyDescent="0.25">
      <c r="A108" s="142" t="s">
        <v>122</v>
      </c>
      <c r="B108" s="141">
        <f t="shared" ref="B108:Q108" si="10">IF(B$33=0,0,B$33/B$5)</f>
        <v>3.8162808900739385E-2</v>
      </c>
      <c r="C108" s="141">
        <f t="shared" si="10"/>
        <v>3.7749412160366161E-2</v>
      </c>
      <c r="D108" s="141">
        <f t="shared" si="10"/>
        <v>3.757316655944011E-2</v>
      </c>
      <c r="E108" s="141">
        <f t="shared" si="10"/>
        <v>3.7392510163236803E-2</v>
      </c>
      <c r="F108" s="141">
        <f t="shared" si="10"/>
        <v>3.7315395259906702E-2</v>
      </c>
      <c r="G108" s="141">
        <f t="shared" si="10"/>
        <v>3.6872932225510024E-2</v>
      </c>
      <c r="H108" s="141">
        <f t="shared" si="10"/>
        <v>3.4270639658064032E-2</v>
      </c>
      <c r="I108" s="141">
        <f t="shared" si="10"/>
        <v>3.552289469427268E-2</v>
      </c>
      <c r="J108" s="141">
        <f t="shared" si="10"/>
        <v>3.7401003774333613E-2</v>
      </c>
      <c r="K108" s="141">
        <f t="shared" si="10"/>
        <v>3.4924498855458126E-2</v>
      </c>
      <c r="L108" s="141">
        <f t="shared" si="10"/>
        <v>4.0966708388761167E-2</v>
      </c>
      <c r="M108" s="141">
        <f t="shared" si="10"/>
        <v>3.9255767702283645E-2</v>
      </c>
      <c r="N108" s="141">
        <f t="shared" si="10"/>
        <v>4.0000543966484392E-2</v>
      </c>
      <c r="O108" s="141">
        <f t="shared" si="10"/>
        <v>4.1101533131493548E-2</v>
      </c>
      <c r="P108" s="141">
        <f t="shared" si="10"/>
        <v>4.0084667089958774E-2</v>
      </c>
      <c r="Q108" s="141">
        <f t="shared" si="10"/>
        <v>7.2136051562062126E-2</v>
      </c>
    </row>
    <row r="109" spans="1:17" x14ac:dyDescent="0.25">
      <c r="A109" s="127" t="s">
        <v>112</v>
      </c>
      <c r="B109" s="143">
        <f t="shared" ref="B109:Q109" si="11">IF(B$34=0,0,B$34/B$5)</f>
        <v>6.3551772889754152E-2</v>
      </c>
      <c r="C109" s="143">
        <f t="shared" si="11"/>
        <v>6.3742596780561503E-2</v>
      </c>
      <c r="D109" s="143">
        <f t="shared" si="11"/>
        <v>6.4113768357603254E-2</v>
      </c>
      <c r="E109" s="143">
        <f t="shared" si="11"/>
        <v>6.4089465484520977E-2</v>
      </c>
      <c r="F109" s="143">
        <f t="shared" si="11"/>
        <v>6.4122589069966013E-2</v>
      </c>
      <c r="G109" s="143">
        <f t="shared" si="11"/>
        <v>6.3690521850122306E-2</v>
      </c>
      <c r="H109" s="143">
        <f t="shared" si="11"/>
        <v>6.3207436983879026E-2</v>
      </c>
      <c r="I109" s="143">
        <f t="shared" si="11"/>
        <v>6.3592938556579964E-2</v>
      </c>
      <c r="J109" s="143">
        <f t="shared" si="11"/>
        <v>6.3691753233136084E-2</v>
      </c>
      <c r="K109" s="143">
        <f t="shared" si="11"/>
        <v>6.2867381461318067E-2</v>
      </c>
      <c r="L109" s="143">
        <f t="shared" si="11"/>
        <v>6.441081722704417E-2</v>
      </c>
      <c r="M109" s="143">
        <f t="shared" si="11"/>
        <v>6.3892685055068538E-2</v>
      </c>
      <c r="N109" s="143">
        <f t="shared" si="11"/>
        <v>6.3956884153827498E-2</v>
      </c>
      <c r="O109" s="143">
        <f t="shared" si="11"/>
        <v>6.4284732657226951E-2</v>
      </c>
      <c r="P109" s="143">
        <f t="shared" si="11"/>
        <v>6.4056436968253791E-2</v>
      </c>
      <c r="Q109" s="143">
        <f t="shared" si="11"/>
        <v>6.3914211021434103E-2</v>
      </c>
    </row>
    <row r="110" spans="1:17" x14ac:dyDescent="0.25">
      <c r="A110" s="142" t="s">
        <v>121</v>
      </c>
      <c r="B110" s="141">
        <f t="shared" ref="B110:Q110" si="12">IF(B$35=0,0,B$35/B$5)</f>
        <v>1.795597426361711E-2</v>
      </c>
      <c r="C110" s="141">
        <f t="shared" si="12"/>
        <v>1.8526034804032285E-2</v>
      </c>
      <c r="D110" s="141">
        <f t="shared" si="12"/>
        <v>1.8871991982948345E-2</v>
      </c>
      <c r="E110" s="141">
        <f t="shared" si="12"/>
        <v>1.8956959645229834E-2</v>
      </c>
      <c r="F110" s="141">
        <f t="shared" si="12"/>
        <v>1.9074199048958039E-2</v>
      </c>
      <c r="G110" s="141">
        <f t="shared" si="12"/>
        <v>1.9046260506101413E-2</v>
      </c>
      <c r="H110" s="141">
        <f t="shared" si="12"/>
        <v>2.0456251393045907E-2</v>
      </c>
      <c r="I110" s="141">
        <f t="shared" si="12"/>
        <v>2.0007616690489408E-2</v>
      </c>
      <c r="J110" s="141">
        <f t="shared" si="12"/>
        <v>1.8944265381728505E-2</v>
      </c>
      <c r="K110" s="141">
        <f t="shared" si="12"/>
        <v>1.9889539386025661E-2</v>
      </c>
      <c r="L110" s="141">
        <f t="shared" si="12"/>
        <v>1.7211915580196302E-2</v>
      </c>
      <c r="M110" s="141">
        <f t="shared" si="12"/>
        <v>1.8051444481652027E-2</v>
      </c>
      <c r="N110" s="141">
        <f t="shared" si="12"/>
        <v>1.7609752918172246E-2</v>
      </c>
      <c r="O110" s="141">
        <f t="shared" si="12"/>
        <v>1.724292495936109E-2</v>
      </c>
      <c r="P110" s="141">
        <f t="shared" si="12"/>
        <v>1.785812953616368E-2</v>
      </c>
      <c r="Q110" s="141">
        <f t="shared" si="12"/>
        <v>1.8511774926525285E-2</v>
      </c>
    </row>
    <row r="111" spans="1:17" x14ac:dyDescent="0.25">
      <c r="A111" s="142" t="s">
        <v>120</v>
      </c>
      <c r="B111" s="141">
        <f t="shared" ref="B111:Q111" si="13">IF(B$39=0,0,B$39/B$5)</f>
        <v>1.9216205151762478E-2</v>
      </c>
      <c r="C111" s="141">
        <f t="shared" si="13"/>
        <v>1.9206329351138522E-2</v>
      </c>
      <c r="D111" s="141">
        <f t="shared" si="13"/>
        <v>1.9330050393683618E-2</v>
      </c>
      <c r="E111" s="141">
        <f t="shared" si="13"/>
        <v>1.9326299282298932E-2</v>
      </c>
      <c r="F111" s="141">
        <f t="shared" si="13"/>
        <v>1.9305005875590437E-2</v>
      </c>
      <c r="G111" s="141">
        <f t="shared" si="13"/>
        <v>1.918076115145264E-2</v>
      </c>
      <c r="H111" s="141">
        <f t="shared" si="13"/>
        <v>1.897697214564973E-2</v>
      </c>
      <c r="I111" s="141">
        <f t="shared" si="13"/>
        <v>1.8848428312488837E-2</v>
      </c>
      <c r="J111" s="141">
        <f t="shared" si="13"/>
        <v>1.8601436980485924E-2</v>
      </c>
      <c r="K111" s="141">
        <f t="shared" si="13"/>
        <v>1.8369312130689607E-2</v>
      </c>
      <c r="L111" s="141">
        <f t="shared" si="13"/>
        <v>1.8316616878541796E-2</v>
      </c>
      <c r="M111" s="141">
        <f t="shared" si="13"/>
        <v>1.8065631174268754E-2</v>
      </c>
      <c r="N111" s="141">
        <f t="shared" si="13"/>
        <v>1.7905011022118604E-2</v>
      </c>
      <c r="O111" s="141">
        <f t="shared" si="13"/>
        <v>1.7751437689672859E-2</v>
      </c>
      <c r="P111" s="141">
        <f t="shared" si="13"/>
        <v>1.756287333686974E-2</v>
      </c>
      <c r="Q111" s="141">
        <f t="shared" si="13"/>
        <v>1.7557939497057383E-2</v>
      </c>
    </row>
    <row r="112" spans="1:17" x14ac:dyDescent="0.25">
      <c r="A112" s="140" t="s">
        <v>119</v>
      </c>
      <c r="B112" s="139">
        <f t="shared" ref="B112:Q112" si="14">IF(B$50=0,0,B$50/B$5)</f>
        <v>2.6379593474374557E-2</v>
      </c>
      <c r="C112" s="139">
        <f t="shared" si="14"/>
        <v>2.6010232625390692E-2</v>
      </c>
      <c r="D112" s="139">
        <f t="shared" si="14"/>
        <v>2.5911725980971297E-2</v>
      </c>
      <c r="E112" s="139">
        <f t="shared" si="14"/>
        <v>2.5806206556992204E-2</v>
      </c>
      <c r="F112" s="139">
        <f t="shared" si="14"/>
        <v>2.574338414541754E-2</v>
      </c>
      <c r="G112" s="139">
        <f t="shared" si="14"/>
        <v>2.5463500192568257E-2</v>
      </c>
      <c r="H112" s="139">
        <f t="shared" si="14"/>
        <v>2.3774213445183389E-2</v>
      </c>
      <c r="I112" s="139">
        <f t="shared" si="14"/>
        <v>2.4736893553601723E-2</v>
      </c>
      <c r="J112" s="139">
        <f t="shared" si="14"/>
        <v>2.6146050870921662E-2</v>
      </c>
      <c r="K112" s="139">
        <f t="shared" si="14"/>
        <v>2.4608529944602803E-2</v>
      </c>
      <c r="L112" s="139">
        <f t="shared" si="14"/>
        <v>2.8882284768306069E-2</v>
      </c>
      <c r="M112" s="139">
        <f t="shared" si="14"/>
        <v>2.7775609399147753E-2</v>
      </c>
      <c r="N112" s="139">
        <f t="shared" si="14"/>
        <v>2.8442120213536651E-2</v>
      </c>
      <c r="O112" s="139">
        <f t="shared" si="14"/>
        <v>2.9290370008192998E-2</v>
      </c>
      <c r="P112" s="139">
        <f t="shared" si="14"/>
        <v>2.8635434095220368E-2</v>
      </c>
      <c r="Q112" s="139">
        <f t="shared" si="14"/>
        <v>2.7844496597851438E-2</v>
      </c>
    </row>
    <row r="113" spans="1:17" hidden="1" x14ac:dyDescent="0.25">
      <c r="B113" s="147"/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  <c r="O113" s="147"/>
      <c r="P113" s="147"/>
      <c r="Q113" s="147"/>
    </row>
    <row r="114" spans="1:17" x14ac:dyDescent="0.25"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</row>
    <row r="115" spans="1:17" x14ac:dyDescent="0.25">
      <c r="A115" s="78" t="s">
        <v>45</v>
      </c>
      <c r="B115" s="77">
        <f t="shared" ref="B115:Q115" si="15">SUM(B$116:B$120,B$124:B$125,B$127:B$129,B$122,B$121)</f>
        <v>1</v>
      </c>
      <c r="C115" s="77">
        <f t="shared" si="15"/>
        <v>1.0000000000000002</v>
      </c>
      <c r="D115" s="77">
        <f t="shared" si="15"/>
        <v>0.99999999999999989</v>
      </c>
      <c r="E115" s="77">
        <f t="shared" si="15"/>
        <v>1</v>
      </c>
      <c r="F115" s="77">
        <f t="shared" si="15"/>
        <v>1</v>
      </c>
      <c r="G115" s="77">
        <f t="shared" si="15"/>
        <v>1</v>
      </c>
      <c r="H115" s="77">
        <f t="shared" si="15"/>
        <v>0.99999999999999989</v>
      </c>
      <c r="I115" s="77">
        <f t="shared" si="15"/>
        <v>0.99999999999999989</v>
      </c>
      <c r="J115" s="77">
        <f t="shared" si="15"/>
        <v>1</v>
      </c>
      <c r="K115" s="77">
        <f t="shared" si="15"/>
        <v>1</v>
      </c>
      <c r="L115" s="77">
        <f t="shared" si="15"/>
        <v>1</v>
      </c>
      <c r="M115" s="77">
        <f t="shared" si="15"/>
        <v>1</v>
      </c>
      <c r="N115" s="77">
        <f t="shared" si="15"/>
        <v>1</v>
      </c>
      <c r="O115" s="77">
        <f t="shared" si="15"/>
        <v>0.99999999999999967</v>
      </c>
      <c r="P115" s="77">
        <f t="shared" si="15"/>
        <v>1</v>
      </c>
      <c r="Q115" s="77">
        <f t="shared" si="15"/>
        <v>1</v>
      </c>
    </row>
    <row r="116" spans="1:17" x14ac:dyDescent="0.25">
      <c r="A116" s="132" t="s">
        <v>83</v>
      </c>
      <c r="B116" s="146">
        <f t="shared" ref="B116:Q116" si="16">IF(B$54=0,0,B$54/B$53)</f>
        <v>2.3198407753710778E-3</v>
      </c>
      <c r="C116" s="146">
        <f t="shared" si="16"/>
        <v>2.325777875581365E-3</v>
      </c>
      <c r="D116" s="146">
        <f t="shared" si="16"/>
        <v>2.3336622053417759E-3</v>
      </c>
      <c r="E116" s="146">
        <f t="shared" si="16"/>
        <v>2.3347608379983413E-3</v>
      </c>
      <c r="F116" s="146">
        <f t="shared" si="16"/>
        <v>2.336318645042175E-3</v>
      </c>
      <c r="G116" s="146">
        <f t="shared" si="16"/>
        <v>2.3290508202274043E-3</v>
      </c>
      <c r="H116" s="146">
        <f t="shared" si="16"/>
        <v>2.3258608106101033E-3</v>
      </c>
      <c r="I116" s="146">
        <f t="shared" si="16"/>
        <v>2.3283895696646164E-3</v>
      </c>
      <c r="J116" s="146">
        <f t="shared" si="16"/>
        <v>2.3239884835093969E-3</v>
      </c>
      <c r="K116" s="146">
        <f t="shared" si="16"/>
        <v>2.3135636840259E-3</v>
      </c>
      <c r="L116" s="146">
        <f t="shared" si="16"/>
        <v>2.326200783046671E-3</v>
      </c>
      <c r="M116" s="146">
        <f t="shared" si="16"/>
        <v>2.3208667001747051E-3</v>
      </c>
      <c r="N116" s="146">
        <f t="shared" si="16"/>
        <v>2.3183912558592742E-3</v>
      </c>
      <c r="O116" s="146">
        <f t="shared" si="16"/>
        <v>2.3204959182425156E-3</v>
      </c>
      <c r="P116" s="146">
        <f t="shared" si="16"/>
        <v>2.329958341187913E-3</v>
      </c>
      <c r="Q116" s="146">
        <f t="shared" si="16"/>
        <v>2.2981184069939052E-3</v>
      </c>
    </row>
    <row r="117" spans="1:17" x14ac:dyDescent="0.25">
      <c r="A117" s="76" t="s">
        <v>82</v>
      </c>
      <c r="B117" s="145">
        <f t="shared" ref="B117:Q117" si="17">IF(B$55=0,0,B$55/B$53)</f>
        <v>4.4582080582956024E-4</v>
      </c>
      <c r="C117" s="145">
        <f t="shared" si="17"/>
        <v>4.4696178189487567E-4</v>
      </c>
      <c r="D117" s="145">
        <f t="shared" si="17"/>
        <v>4.4847697133568995E-4</v>
      </c>
      <c r="E117" s="145">
        <f t="shared" si="17"/>
        <v>4.4868810362608692E-4</v>
      </c>
      <c r="F117" s="145">
        <f t="shared" si="17"/>
        <v>4.4898747882415315E-4</v>
      </c>
      <c r="G117" s="145">
        <f t="shared" si="17"/>
        <v>4.4759076765761585E-4</v>
      </c>
      <c r="H117" s="145">
        <f t="shared" si="17"/>
        <v>4.4697772012724759E-4</v>
      </c>
      <c r="I117" s="145">
        <f t="shared" si="17"/>
        <v>4.4746369029011434E-4</v>
      </c>
      <c r="J117" s="145">
        <f t="shared" si="17"/>
        <v>4.4661790130447513E-4</v>
      </c>
      <c r="K117" s="145">
        <f t="shared" si="17"/>
        <v>4.4461449117577727E-4</v>
      </c>
      <c r="L117" s="145">
        <f t="shared" si="17"/>
        <v>4.4704305512232115E-4</v>
      </c>
      <c r="M117" s="145">
        <f t="shared" si="17"/>
        <v>4.4601796531892234E-4</v>
      </c>
      <c r="N117" s="145">
        <f t="shared" si="17"/>
        <v>4.4554224104025297E-4</v>
      </c>
      <c r="O117" s="145">
        <f t="shared" si="17"/>
        <v>4.4594670943724692E-4</v>
      </c>
      <c r="P117" s="145">
        <f t="shared" si="17"/>
        <v>4.4776517261256658E-4</v>
      </c>
      <c r="Q117" s="145">
        <f t="shared" si="17"/>
        <v>4.416462590773644E-4</v>
      </c>
    </row>
    <row r="118" spans="1:17" x14ac:dyDescent="0.25">
      <c r="A118" s="76" t="s">
        <v>81</v>
      </c>
      <c r="B118" s="145">
        <f t="shared" ref="B118:Q118" si="18">IF(B$56=0,0,B$56/B$53)</f>
        <v>6.191868106238662E-2</v>
      </c>
      <c r="C118" s="145">
        <f t="shared" si="18"/>
        <v>6.2077147720210363E-2</v>
      </c>
      <c r="D118" s="145">
        <f t="shared" si="18"/>
        <v>6.2287587723252137E-2</v>
      </c>
      <c r="E118" s="145">
        <f t="shared" si="18"/>
        <v>6.2316911237947137E-2</v>
      </c>
      <c r="F118" s="145">
        <f t="shared" si="18"/>
        <v>6.2358490538788731E-2</v>
      </c>
      <c r="G118" s="145">
        <f t="shared" si="18"/>
        <v>6.2164505619004259E-2</v>
      </c>
      <c r="H118" s="145">
        <f t="shared" si="18"/>
        <v>6.207936133230299E-2</v>
      </c>
      <c r="I118" s="145">
        <f t="shared" si="18"/>
        <v>6.2146856234126559E-2</v>
      </c>
      <c r="J118" s="145">
        <f t="shared" si="18"/>
        <v>6.2029387202257522E-2</v>
      </c>
      <c r="K118" s="145">
        <f t="shared" si="18"/>
        <v>6.1751139728891694E-2</v>
      </c>
      <c r="L118" s="145">
        <f t="shared" si="18"/>
        <v>6.2088435508898754E-2</v>
      </c>
      <c r="M118" s="145">
        <f t="shared" si="18"/>
        <v>6.1946063937704694E-2</v>
      </c>
      <c r="N118" s="145">
        <f t="shared" si="18"/>
        <v>6.1879992055236713E-2</v>
      </c>
      <c r="O118" s="145">
        <f t="shared" si="18"/>
        <v>6.1936167427372332E-2</v>
      </c>
      <c r="P118" s="145">
        <f t="shared" si="18"/>
        <v>6.2188728186995904E-2</v>
      </c>
      <c r="Q118" s="145">
        <f t="shared" si="18"/>
        <v>6.1338891098460947E-2</v>
      </c>
    </row>
    <row r="119" spans="1:17" x14ac:dyDescent="0.25">
      <c r="A119" s="76" t="s">
        <v>80</v>
      </c>
      <c r="B119" s="145">
        <f t="shared" ref="B119:Q119" si="19">IF(B$57=0,0,B$57/B$53)</f>
        <v>1.0634623080722676E-3</v>
      </c>
      <c r="C119" s="145">
        <f t="shared" si="19"/>
        <v>1.0661839958535681E-3</v>
      </c>
      <c r="D119" s="145">
        <f t="shared" si="19"/>
        <v>1.0697983333605326E-3</v>
      </c>
      <c r="E119" s="145">
        <f t="shared" si="19"/>
        <v>1.0703019689690958E-3</v>
      </c>
      <c r="F119" s="145">
        <f t="shared" si="19"/>
        <v>1.071016099478376E-3</v>
      </c>
      <c r="G119" s="145">
        <f t="shared" si="19"/>
        <v>1.0676843804077242E-3</v>
      </c>
      <c r="H119" s="145">
        <f t="shared" si="19"/>
        <v>1.0662220149616106E-3</v>
      </c>
      <c r="I119" s="145">
        <f t="shared" si="19"/>
        <v>1.0673812496682438E-3</v>
      </c>
      <c r="J119" s="145">
        <f t="shared" si="19"/>
        <v>1.0653637020458617E-3</v>
      </c>
      <c r="K119" s="145">
        <f t="shared" si="19"/>
        <v>1.0605847614230345E-3</v>
      </c>
      <c r="L119" s="145">
        <f t="shared" si="19"/>
        <v>1.0663778652578524E-3</v>
      </c>
      <c r="M119" s="145">
        <f t="shared" si="19"/>
        <v>1.0639326129186859E-3</v>
      </c>
      <c r="N119" s="145">
        <f t="shared" si="19"/>
        <v>1.062797818775423E-3</v>
      </c>
      <c r="O119" s="145">
        <f t="shared" si="19"/>
        <v>1.063762638921511E-3</v>
      </c>
      <c r="P119" s="145">
        <f t="shared" si="19"/>
        <v>1.0681004065184528E-3</v>
      </c>
      <c r="Q119" s="145">
        <f t="shared" si="19"/>
        <v>1.053504331535069E-3</v>
      </c>
    </row>
    <row r="120" spans="1:17" x14ac:dyDescent="0.25">
      <c r="A120" s="129" t="s">
        <v>79</v>
      </c>
      <c r="B120" s="144">
        <f t="shared" ref="B120:Q120" si="20">IF(B$58=0,0,B$58/B$53)</f>
        <v>2.4251371755223301E-3</v>
      </c>
      <c r="C120" s="144">
        <f t="shared" si="20"/>
        <v>2.4313437577100539E-3</v>
      </c>
      <c r="D120" s="144">
        <f t="shared" si="20"/>
        <v>2.4395859532128838E-3</v>
      </c>
      <c r="E120" s="144">
        <f t="shared" si="20"/>
        <v>2.4407344522503903E-3</v>
      </c>
      <c r="F120" s="144">
        <f t="shared" si="20"/>
        <v>2.4423629673684939E-3</v>
      </c>
      <c r="G120" s="144">
        <f t="shared" si="20"/>
        <v>2.434765259659152E-3</v>
      </c>
      <c r="H120" s="144">
        <f t="shared" si="20"/>
        <v>2.4314304571178232E-3</v>
      </c>
      <c r="I120" s="144">
        <f t="shared" si="20"/>
        <v>2.4340739952675738E-3</v>
      </c>
      <c r="J120" s="144">
        <f t="shared" si="20"/>
        <v>2.4294731460364465E-3</v>
      </c>
      <c r="K120" s="144">
        <f t="shared" si="20"/>
        <v>2.4185751701739631E-3</v>
      </c>
      <c r="L120" s="144">
        <f t="shared" si="20"/>
        <v>2.4317858607314355E-3</v>
      </c>
      <c r="M120" s="144">
        <f t="shared" si="20"/>
        <v>2.4262096665342054E-3</v>
      </c>
      <c r="N120" s="144">
        <f t="shared" si="20"/>
        <v>2.4236218630525946E-3</v>
      </c>
      <c r="O120" s="144">
        <f t="shared" si="20"/>
        <v>2.4258220549975376E-3</v>
      </c>
      <c r="P120" s="144">
        <f t="shared" si="20"/>
        <v>2.5986502857413976E-3</v>
      </c>
      <c r="Q120" s="144">
        <f t="shared" si="20"/>
        <v>2.4024288398248332E-3</v>
      </c>
    </row>
    <row r="121" spans="1:17" x14ac:dyDescent="0.25">
      <c r="A121" s="127" t="s">
        <v>115</v>
      </c>
      <c r="B121" s="143">
        <f t="shared" ref="B121:Q121" si="21">IF(B$63=0,0,B$63/B$53)</f>
        <v>0.10132010699473427</v>
      </c>
      <c r="C121" s="143">
        <f t="shared" si="21"/>
        <v>9.9646157010481157E-2</v>
      </c>
      <c r="D121" s="143">
        <f t="shared" si="21"/>
        <v>9.6594946127388212E-2</v>
      </c>
      <c r="E121" s="143">
        <f t="shared" si="21"/>
        <v>9.6292682788888403E-2</v>
      </c>
      <c r="F121" s="143">
        <f t="shared" si="21"/>
        <v>9.6168247210387955E-2</v>
      </c>
      <c r="G121" s="143">
        <f t="shared" si="21"/>
        <v>9.899494751556899E-2</v>
      </c>
      <c r="H121" s="143">
        <f t="shared" si="21"/>
        <v>0.10102252818743211</v>
      </c>
      <c r="I121" s="143">
        <f t="shared" si="21"/>
        <v>9.9302491311007393E-2</v>
      </c>
      <c r="J121" s="143">
        <f t="shared" si="21"/>
        <v>0.10024784489983563</v>
      </c>
      <c r="K121" s="143">
        <f t="shared" si="21"/>
        <v>0.10438863619181067</v>
      </c>
      <c r="L121" s="143">
        <f t="shared" si="21"/>
        <v>9.7828350418419363E-2</v>
      </c>
      <c r="M121" s="143">
        <f t="shared" si="21"/>
        <v>0.10054028425074989</v>
      </c>
      <c r="N121" s="143">
        <f t="shared" si="21"/>
        <v>0.10093686446832294</v>
      </c>
      <c r="O121" s="143">
        <f t="shared" si="21"/>
        <v>9.9914738689086541E-2</v>
      </c>
      <c r="P121" s="143">
        <f t="shared" si="21"/>
        <v>9.6558604323376471E-2</v>
      </c>
      <c r="Q121" s="143">
        <f t="shared" si="21"/>
        <v>9.4502573343168458E-2</v>
      </c>
    </row>
    <row r="122" spans="1:17" x14ac:dyDescent="0.25">
      <c r="A122" s="127" t="s">
        <v>114</v>
      </c>
      <c r="B122" s="143">
        <f t="shared" ref="B122:Q122" si="22">IF(B$69=0,0,B$69/B$53)</f>
        <v>0.54347472856753098</v>
      </c>
      <c r="C122" s="143">
        <f t="shared" si="22"/>
        <v>0.54486562744279898</v>
      </c>
      <c r="D122" s="143">
        <f t="shared" si="22"/>
        <v>0.54671270851058917</v>
      </c>
      <c r="E122" s="143">
        <f t="shared" si="22"/>
        <v>0.54697008784936174</v>
      </c>
      <c r="F122" s="143">
        <f t="shared" si="22"/>
        <v>0.54733503908622927</v>
      </c>
      <c r="G122" s="143">
        <f t="shared" si="22"/>
        <v>0.54563238812827619</v>
      </c>
      <c r="H122" s="143">
        <f t="shared" si="22"/>
        <v>0.54488505683325983</v>
      </c>
      <c r="I122" s="143">
        <f t="shared" si="22"/>
        <v>0.54547747535411484</v>
      </c>
      <c r="J122" s="143">
        <f t="shared" si="22"/>
        <v>0.54444642221934603</v>
      </c>
      <c r="K122" s="143">
        <f t="shared" si="22"/>
        <v>0.54200417914395305</v>
      </c>
      <c r="L122" s="143">
        <f t="shared" si="22"/>
        <v>0.54496470300106836</v>
      </c>
      <c r="M122" s="143">
        <f t="shared" si="22"/>
        <v>0.54371507446113765</v>
      </c>
      <c r="N122" s="143">
        <f t="shared" si="22"/>
        <v>0.54313514611359937</v>
      </c>
      <c r="O122" s="143">
        <f t="shared" si="22"/>
        <v>0.54362821047801679</v>
      </c>
      <c r="P122" s="143">
        <f t="shared" si="22"/>
        <v>0.54584499526619656</v>
      </c>
      <c r="Q122" s="143">
        <f t="shared" si="22"/>
        <v>0.53838577660886089</v>
      </c>
    </row>
    <row r="123" spans="1:17" x14ac:dyDescent="0.25">
      <c r="A123" s="127" t="s">
        <v>113</v>
      </c>
      <c r="B123" s="143">
        <f t="shared" ref="B123:Q123" si="23">IF(B$70=0,0,B$70/B$53)</f>
        <v>0.19179413981642951</v>
      </c>
      <c r="C123" s="143">
        <f t="shared" si="23"/>
        <v>0.19230802902904626</v>
      </c>
      <c r="D123" s="143">
        <f t="shared" si="23"/>
        <v>0.1929553398404486</v>
      </c>
      <c r="E123" s="143">
        <f t="shared" si="23"/>
        <v>0.1929383021543121</v>
      </c>
      <c r="F123" s="143">
        <f t="shared" si="23"/>
        <v>0.19309081081228163</v>
      </c>
      <c r="G123" s="143">
        <f t="shared" si="23"/>
        <v>0.19243928484971709</v>
      </c>
      <c r="H123" s="143">
        <f t="shared" si="23"/>
        <v>0.19174994430440312</v>
      </c>
      <c r="I123" s="143">
        <f t="shared" si="23"/>
        <v>0.19217615539262148</v>
      </c>
      <c r="J123" s="143">
        <f t="shared" si="23"/>
        <v>0.19212610821057888</v>
      </c>
      <c r="K123" s="143">
        <f t="shared" si="23"/>
        <v>0.19101751319339366</v>
      </c>
      <c r="L123" s="143">
        <f t="shared" si="23"/>
        <v>0.1929105176906315</v>
      </c>
      <c r="M123" s="143">
        <f t="shared" si="23"/>
        <v>0.19221531625953556</v>
      </c>
      <c r="N123" s="143">
        <f t="shared" si="23"/>
        <v>0.19217502903031419</v>
      </c>
      <c r="O123" s="143">
        <f t="shared" si="23"/>
        <v>0.19253177191565318</v>
      </c>
      <c r="P123" s="143">
        <f t="shared" si="23"/>
        <v>0.19318926664746935</v>
      </c>
      <c r="Q123" s="143">
        <f t="shared" si="23"/>
        <v>0.20453499935016448</v>
      </c>
    </row>
    <row r="124" spans="1:17" x14ac:dyDescent="0.25">
      <c r="A124" s="142" t="s">
        <v>123</v>
      </c>
      <c r="B124" s="141">
        <f t="shared" ref="B124:Q124" si="24">IF(B$71=0,0,B$71/B$53)</f>
        <v>0.1381951033468172</v>
      </c>
      <c r="C124" s="141">
        <f t="shared" si="24"/>
        <v>0.13967152018334328</v>
      </c>
      <c r="D124" s="141">
        <f t="shared" si="24"/>
        <v>0.14068865556926466</v>
      </c>
      <c r="E124" s="141">
        <f t="shared" si="24"/>
        <v>0.1408867363658981</v>
      </c>
      <c r="F124" s="141">
        <f t="shared" si="24"/>
        <v>0.14120961063989593</v>
      </c>
      <c r="G124" s="141">
        <f t="shared" si="24"/>
        <v>0.1409651927161763</v>
      </c>
      <c r="H124" s="141">
        <f t="shared" si="24"/>
        <v>0.14388805375509175</v>
      </c>
      <c r="I124" s="141">
        <f t="shared" si="24"/>
        <v>0.14268969593888764</v>
      </c>
      <c r="J124" s="141">
        <f t="shared" si="24"/>
        <v>0.13995743032817165</v>
      </c>
      <c r="K124" s="141">
        <f t="shared" si="24"/>
        <v>0.14181193550474436</v>
      </c>
      <c r="L124" s="141">
        <f t="shared" si="24"/>
        <v>0.13577797034996469</v>
      </c>
      <c r="M124" s="141">
        <f t="shared" si="24"/>
        <v>0.1373756531579288</v>
      </c>
      <c r="N124" s="141">
        <f t="shared" si="24"/>
        <v>0.13617680100975846</v>
      </c>
      <c r="O124" s="141">
        <f t="shared" si="24"/>
        <v>0.13521863090308991</v>
      </c>
      <c r="P124" s="141">
        <f t="shared" si="24"/>
        <v>0.13707047039399234</v>
      </c>
      <c r="Q124" s="141">
        <f t="shared" si="24"/>
        <v>0.10409300029842702</v>
      </c>
    </row>
    <row r="125" spans="1:17" x14ac:dyDescent="0.25">
      <c r="A125" s="142" t="s">
        <v>122</v>
      </c>
      <c r="B125" s="141">
        <f t="shared" ref="B125:Q125" si="25">IF(B$76=0,0,B$76/B$53)</f>
        <v>5.3599036469612296E-2</v>
      </c>
      <c r="C125" s="141">
        <f t="shared" si="25"/>
        <v>5.2636508845702985E-2</v>
      </c>
      <c r="D125" s="141">
        <f t="shared" si="25"/>
        <v>5.2266684271183944E-2</v>
      </c>
      <c r="E125" s="141">
        <f t="shared" si="25"/>
        <v>5.2051565788413995E-2</v>
      </c>
      <c r="F125" s="141">
        <f t="shared" si="25"/>
        <v>5.1881200172385698E-2</v>
      </c>
      <c r="G125" s="141">
        <f t="shared" si="25"/>
        <v>5.1474092133540816E-2</v>
      </c>
      <c r="H125" s="141">
        <f t="shared" si="25"/>
        <v>4.7861890549311351E-2</v>
      </c>
      <c r="I125" s="141">
        <f t="shared" si="25"/>
        <v>4.9486459453733811E-2</v>
      </c>
      <c r="J125" s="141">
        <f t="shared" si="25"/>
        <v>5.2168677882407227E-2</v>
      </c>
      <c r="K125" s="141">
        <f t="shared" si="25"/>
        <v>4.9205577688649318E-2</v>
      </c>
      <c r="L125" s="141">
        <f t="shared" si="25"/>
        <v>5.713254734066682E-2</v>
      </c>
      <c r="M125" s="141">
        <f t="shared" si="25"/>
        <v>5.4839663101606775E-2</v>
      </c>
      <c r="N125" s="141">
        <f t="shared" si="25"/>
        <v>5.5998228020555749E-2</v>
      </c>
      <c r="O125" s="141">
        <f t="shared" si="25"/>
        <v>5.7313141012563282E-2</v>
      </c>
      <c r="P125" s="141">
        <f t="shared" si="25"/>
        <v>5.6118796253476988E-2</v>
      </c>
      <c r="Q125" s="141">
        <f t="shared" si="25"/>
        <v>0.10044199905173748</v>
      </c>
    </row>
    <row r="126" spans="1:17" x14ac:dyDescent="0.25">
      <c r="A126" s="127" t="s">
        <v>112</v>
      </c>
      <c r="B126" s="143">
        <f t="shared" ref="B126:Q126" si="26">IF(B$77=0,0,B$77/B$53)</f>
        <v>9.5238082494123494E-2</v>
      </c>
      <c r="C126" s="143">
        <f t="shared" si="26"/>
        <v>9.4832771386423542E-2</v>
      </c>
      <c r="D126" s="143">
        <f t="shared" si="26"/>
        <v>9.5157894335070908E-2</v>
      </c>
      <c r="E126" s="143">
        <f t="shared" si="26"/>
        <v>9.5187530606646725E-2</v>
      </c>
      <c r="F126" s="143">
        <f t="shared" si="26"/>
        <v>9.4748727161599142E-2</v>
      </c>
      <c r="G126" s="143">
        <f t="shared" si="26"/>
        <v>9.4489782659481505E-2</v>
      </c>
      <c r="H126" s="143">
        <f t="shared" si="26"/>
        <v>9.3992618339785186E-2</v>
      </c>
      <c r="I126" s="143">
        <f t="shared" si="26"/>
        <v>9.4619713203239017E-2</v>
      </c>
      <c r="J126" s="143">
        <f t="shared" si="26"/>
        <v>9.4884794235085806E-2</v>
      </c>
      <c r="K126" s="143">
        <f t="shared" si="26"/>
        <v>9.460119363515225E-2</v>
      </c>
      <c r="L126" s="143">
        <f t="shared" si="26"/>
        <v>9.5936585816823697E-2</v>
      </c>
      <c r="M126" s="143">
        <f t="shared" si="26"/>
        <v>9.5326234145925601E-2</v>
      </c>
      <c r="N126" s="143">
        <f t="shared" si="26"/>
        <v>9.5622615153799287E-2</v>
      </c>
      <c r="O126" s="143">
        <f t="shared" si="26"/>
        <v>9.5733084168272115E-2</v>
      </c>
      <c r="P126" s="143">
        <f t="shared" si="26"/>
        <v>9.5773931369901408E-2</v>
      </c>
      <c r="Q126" s="143">
        <f t="shared" si="26"/>
        <v>9.5042061761914043E-2</v>
      </c>
    </row>
    <row r="127" spans="1:17" x14ac:dyDescent="0.25">
      <c r="A127" s="142" t="s">
        <v>121</v>
      </c>
      <c r="B127" s="141">
        <f t="shared" ref="B127:Q127" si="27">IF(B$78=0,0,B$78/B$53)</f>
        <v>2.6805555819011138E-2</v>
      </c>
      <c r="C127" s="141">
        <f t="shared" si="27"/>
        <v>2.7457345703488779E-2</v>
      </c>
      <c r="D127" s="141">
        <f t="shared" si="27"/>
        <v>2.790384739962895E-2</v>
      </c>
      <c r="E127" s="141">
        <f t="shared" si="27"/>
        <v>2.804897892168683E-2</v>
      </c>
      <c r="F127" s="141">
        <f t="shared" si="27"/>
        <v>2.781651524626012E-2</v>
      </c>
      <c r="G127" s="141">
        <f t="shared" si="27"/>
        <v>2.7888501819616295E-2</v>
      </c>
      <c r="H127" s="141">
        <f t="shared" si="27"/>
        <v>3.0184266752691039E-2</v>
      </c>
      <c r="I127" s="141">
        <f t="shared" si="27"/>
        <v>2.9732472981845826E-2</v>
      </c>
      <c r="J127" s="141">
        <f t="shared" si="27"/>
        <v>2.8187851909307414E-2</v>
      </c>
      <c r="K127" s="141">
        <f t="shared" si="27"/>
        <v>2.9892794553515747E-2</v>
      </c>
      <c r="L127" s="141">
        <f t="shared" si="27"/>
        <v>2.5605859891229522E-2</v>
      </c>
      <c r="M127" s="141">
        <f t="shared" si="27"/>
        <v>2.6900534102433739E-2</v>
      </c>
      <c r="N127" s="141">
        <f t="shared" si="27"/>
        <v>2.6297792211885176E-2</v>
      </c>
      <c r="O127" s="141">
        <f t="shared" si="27"/>
        <v>2.5648665074829016E-2</v>
      </c>
      <c r="P127" s="141">
        <f t="shared" si="27"/>
        <v>2.667004045387053E-2</v>
      </c>
      <c r="Q127" s="141">
        <f t="shared" si="27"/>
        <v>2.7495946981517496E-2</v>
      </c>
    </row>
    <row r="128" spans="1:17" x14ac:dyDescent="0.25">
      <c r="A128" s="142" t="s">
        <v>120</v>
      </c>
      <c r="B128" s="141">
        <f t="shared" ref="B128:Q128" si="28">IF(B$82=0,0,B$82/B$53)</f>
        <v>2.8910210487026473E-2</v>
      </c>
      <c r="C128" s="141">
        <f t="shared" si="28"/>
        <v>2.868720470980491E-2</v>
      </c>
      <c r="D128" s="141">
        <f t="shared" si="28"/>
        <v>2.8803622837371874E-2</v>
      </c>
      <c r="E128" s="141">
        <f t="shared" si="28"/>
        <v>2.8818067588841562E-2</v>
      </c>
      <c r="F128" s="141">
        <f t="shared" si="28"/>
        <v>2.8751392475658812E-2</v>
      </c>
      <c r="G128" s="141">
        <f t="shared" si="28"/>
        <v>2.868229080988938E-2</v>
      </c>
      <c r="H128" s="141">
        <f t="shared" si="28"/>
        <v>2.8389747894092651E-2</v>
      </c>
      <c r="I128" s="141">
        <f t="shared" si="28"/>
        <v>2.8126788908525286E-2</v>
      </c>
      <c r="J128" s="141">
        <f t="shared" si="28"/>
        <v>2.7793295490594925E-2</v>
      </c>
      <c r="K128" s="141">
        <f t="shared" si="28"/>
        <v>2.7723242431156474E-2</v>
      </c>
      <c r="L128" s="141">
        <f t="shared" si="28"/>
        <v>2.7363065895541713E-2</v>
      </c>
      <c r="M128" s="141">
        <f t="shared" si="28"/>
        <v>2.7034069106859293E-2</v>
      </c>
      <c r="N128" s="141">
        <f t="shared" si="28"/>
        <v>2.6850350363188186E-2</v>
      </c>
      <c r="O128" s="141">
        <f t="shared" si="28"/>
        <v>2.6515309326477214E-2</v>
      </c>
      <c r="P128" s="141">
        <f t="shared" si="28"/>
        <v>2.6338595469656161E-2</v>
      </c>
      <c r="Q128" s="141">
        <f t="shared" si="28"/>
        <v>2.6188070766770735E-2</v>
      </c>
    </row>
    <row r="129" spans="1:17" x14ac:dyDescent="0.25">
      <c r="A129" s="140" t="s">
        <v>119</v>
      </c>
      <c r="B129" s="139">
        <f t="shared" ref="B129:Q129" si="29">IF(B$93=0,0,B$93/B$53)</f>
        <v>3.9522316188085882E-2</v>
      </c>
      <c r="C129" s="139">
        <f t="shared" si="29"/>
        <v>3.8688220973129857E-2</v>
      </c>
      <c r="D129" s="139">
        <f t="shared" si="29"/>
        <v>3.8450424098070091E-2</v>
      </c>
      <c r="E129" s="139">
        <f t="shared" si="29"/>
        <v>3.8320484096118337E-2</v>
      </c>
      <c r="F129" s="139">
        <f t="shared" si="29"/>
        <v>3.8180819439680207E-2</v>
      </c>
      <c r="G129" s="139">
        <f t="shared" si="29"/>
        <v>3.7918990029975827E-2</v>
      </c>
      <c r="H129" s="139">
        <f t="shared" si="29"/>
        <v>3.5418603693001503E-2</v>
      </c>
      <c r="I129" s="139">
        <f t="shared" si="29"/>
        <v>3.6760451312867905E-2</v>
      </c>
      <c r="J129" s="139">
        <f t="shared" si="29"/>
        <v>3.8903646835183464E-2</v>
      </c>
      <c r="K129" s="139">
        <f t="shared" si="29"/>
        <v>3.6985156650480022E-2</v>
      </c>
      <c r="L129" s="139">
        <f t="shared" si="29"/>
        <v>4.2967660030052458E-2</v>
      </c>
      <c r="M129" s="139">
        <f t="shared" si="29"/>
        <v>4.1391630936632569E-2</v>
      </c>
      <c r="N129" s="139">
        <f t="shared" si="29"/>
        <v>4.2474472578725921E-2</v>
      </c>
      <c r="O129" s="139">
        <f t="shared" si="29"/>
        <v>4.3569109766965881E-2</v>
      </c>
      <c r="P129" s="139">
        <f t="shared" si="29"/>
        <v>4.2765295446374717E-2</v>
      </c>
      <c r="Q129" s="139">
        <f t="shared" si="29"/>
        <v>4.1358044013625826E-2</v>
      </c>
    </row>
    <row r="130" spans="1:17" hidden="1" x14ac:dyDescent="0.25"/>
    <row r="132" spans="1:17" ht="12.75" x14ac:dyDescent="0.25">
      <c r="A132" s="98" t="s">
        <v>128</v>
      </c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</row>
    <row r="134" spans="1:17" x14ac:dyDescent="0.25">
      <c r="A134" s="78" t="s">
        <v>46</v>
      </c>
      <c r="B134" s="170">
        <f>IF(B$5=0,0,B$5/ISI_fec!B$5)</f>
        <v>0.53992511296060364</v>
      </c>
      <c r="C134" s="170">
        <f>IF(C$5=0,0,C$5/ISI_fec!C$5)</f>
        <v>0.53599005223678964</v>
      </c>
      <c r="D134" s="170">
        <f>IF(D$5=0,0,D$5/ISI_fec!D$5)</f>
        <v>0.53524003738588533</v>
      </c>
      <c r="E134" s="170">
        <f>IF(E$5=0,0,E$5/ISI_fec!E$5)</f>
        <v>0.53875658337929599</v>
      </c>
      <c r="F134" s="170">
        <f>IF(F$5=0,0,F$5/ISI_fec!F$5)</f>
        <v>0.53774416336632336</v>
      </c>
      <c r="G134" s="170">
        <f>IF(G$5=0,0,G$5/ISI_fec!G$5)</f>
        <v>0.54161148824309469</v>
      </c>
      <c r="H134" s="170">
        <f>IF(H$5=0,0,H$5/ISI_fec!H$5)</f>
        <v>0.5425874318969518</v>
      </c>
      <c r="I134" s="170">
        <f>IF(I$5=0,0,I$5/ISI_fec!I$5)</f>
        <v>0.54064003400237515</v>
      </c>
      <c r="J134" s="170">
        <f>IF(J$5=0,0,J$5/ISI_fec!J$5)</f>
        <v>0.54234846229633604</v>
      </c>
      <c r="K134" s="170">
        <f>IF(K$5=0,0,K$5/ISI_fec!K$5)</f>
        <v>0.55028605289175592</v>
      </c>
      <c r="L134" s="170">
        <f>IF(L$5=0,0,L$5/ISI_fec!L$5)</f>
        <v>0.54174028563867593</v>
      </c>
      <c r="M134" s="170">
        <f>IF(M$5=0,0,M$5/ISI_fec!M$5)</f>
        <v>0.54390984281361021</v>
      </c>
      <c r="N134" s="170">
        <f>IF(N$5=0,0,N$5/ISI_fec!N$5)</f>
        <v>0.54564159460533479</v>
      </c>
      <c r="O134" s="170">
        <f>IF(O$5=0,0,O$5/ISI_fec!O$5)</f>
        <v>0.54300170340499621</v>
      </c>
      <c r="P134" s="170">
        <f>IF(P$5=0,0,P$5/ISI_fec!P$5)</f>
        <v>0.54295985725607654</v>
      </c>
      <c r="Q134" s="170">
        <f>IF(Q$5=0,0,Q$5/ISI_fec!Q$5)</f>
        <v>0.54749025273136265</v>
      </c>
    </row>
    <row r="135" spans="1:17" x14ac:dyDescent="0.25">
      <c r="A135" s="132" t="s">
        <v>83</v>
      </c>
      <c r="B135" s="169">
        <f>IF(B$6=0,0,B$6/ISI_fec!B$6)</f>
        <v>0.48180902091972805</v>
      </c>
      <c r="C135" s="169">
        <f>IF(C$6=0,0,C$6/ISI_fec!C$6)</f>
        <v>0.48300091370057002</v>
      </c>
      <c r="D135" s="169">
        <f>IF(D$6=0,0,D$6/ISI_fec!D$6)</f>
        <v>0.48510896919187491</v>
      </c>
      <c r="E135" s="169">
        <f>IF(E$6=0,0,E$6/ISI_fec!E$6)</f>
        <v>0.48818640813518566</v>
      </c>
      <c r="F135" s="169">
        <f>IF(F$6=0,0,F$6/ISI_fec!F$6)</f>
        <v>0.48818640813518571</v>
      </c>
      <c r="G135" s="169">
        <f>IF(G$6=0,0,G$6/ISI_fec!G$6)</f>
        <v>0.48818640813518566</v>
      </c>
      <c r="H135" s="169">
        <f>IF(H$6=0,0,H$6/ISI_fec!H$6)</f>
        <v>0.48818640813518566</v>
      </c>
      <c r="I135" s="169">
        <f>IF(I$6=0,0,I$6/ISI_fec!I$6)</f>
        <v>0.48818640813518566</v>
      </c>
      <c r="J135" s="169">
        <f>IF(J$6=0,0,J$6/ISI_fec!J$6)</f>
        <v>0.48818640813518566</v>
      </c>
      <c r="K135" s="169">
        <f>IF(K$6=0,0,K$6/ISI_fec!K$6)</f>
        <v>0.48818640813518566</v>
      </c>
      <c r="L135" s="169">
        <f>IF(L$6=0,0,L$6/ISI_fec!L$6)</f>
        <v>0.48818640813518566</v>
      </c>
      <c r="M135" s="169">
        <f>IF(M$6=0,0,M$6/ISI_fec!M$6)</f>
        <v>0.4881864081351856</v>
      </c>
      <c r="N135" s="169">
        <f>IF(N$6=0,0,N$6/ISI_fec!N$6)</f>
        <v>0.48818640813518566</v>
      </c>
      <c r="O135" s="169">
        <f>IF(O$6=0,0,O$6/ISI_fec!O$6)</f>
        <v>0.48818640813518566</v>
      </c>
      <c r="P135" s="169">
        <f>IF(P$6=0,0,P$6/ISI_fec!P$6)</f>
        <v>0.48818640813518571</v>
      </c>
      <c r="Q135" s="169">
        <f>IF(Q$6=0,0,Q$6/ISI_fec!Q$6)</f>
        <v>0.48818640813518571</v>
      </c>
    </row>
    <row r="136" spans="1:17" x14ac:dyDescent="0.25">
      <c r="A136" s="76" t="s">
        <v>82</v>
      </c>
      <c r="B136" s="168">
        <f>IF(B$7=0,0,B$7/ISI_fec!B$7)</f>
        <v>0.12521230102346098</v>
      </c>
      <c r="C136" s="168">
        <f>IF(C$7=0,0,C$7/ISI_fec!C$7)</f>
        <v>0.12552204955697244</v>
      </c>
      <c r="D136" s="168">
        <f>IF(D$7=0,0,D$7/ISI_fec!D$7)</f>
        <v>0.12606989002340366</v>
      </c>
      <c r="E136" s="168">
        <f>IF(E$7=0,0,E$7/ISI_fec!E$7)</f>
        <v>0.12686965340395553</v>
      </c>
      <c r="F136" s="168">
        <f>IF(F$7=0,0,F$7/ISI_fec!F$7)</f>
        <v>0.12686965340395553</v>
      </c>
      <c r="G136" s="168">
        <f>IF(G$7=0,0,G$7/ISI_fec!G$7)</f>
        <v>0.12686965340395553</v>
      </c>
      <c r="H136" s="168">
        <f>IF(H$7=0,0,H$7/ISI_fec!H$7)</f>
        <v>0.12686965340395553</v>
      </c>
      <c r="I136" s="168">
        <f>IF(I$7=0,0,I$7/ISI_fec!I$7)</f>
        <v>0.12686965340395553</v>
      </c>
      <c r="J136" s="168">
        <f>IF(J$7=0,0,J$7/ISI_fec!J$7)</f>
        <v>0.12686965340395553</v>
      </c>
      <c r="K136" s="168">
        <f>IF(K$7=0,0,K$7/ISI_fec!K$7)</f>
        <v>0.12686965340395551</v>
      </c>
      <c r="L136" s="168">
        <f>IF(L$7=0,0,L$7/ISI_fec!L$7)</f>
        <v>0.12686965340395551</v>
      </c>
      <c r="M136" s="168">
        <f>IF(M$7=0,0,M$7/ISI_fec!M$7)</f>
        <v>0.12686965340395551</v>
      </c>
      <c r="N136" s="168">
        <f>IF(N$7=0,0,N$7/ISI_fec!N$7)</f>
        <v>0.12686965340395553</v>
      </c>
      <c r="O136" s="168">
        <f>IF(O$7=0,0,O$7/ISI_fec!O$7)</f>
        <v>0.12686965340395553</v>
      </c>
      <c r="P136" s="168">
        <f>IF(P$7=0,0,P$7/ISI_fec!P$7)</f>
        <v>0.12686965340395553</v>
      </c>
      <c r="Q136" s="168">
        <f>IF(Q$7=0,0,Q$7/ISI_fec!Q$7)</f>
        <v>0.12686965340395553</v>
      </c>
    </row>
    <row r="137" spans="1:17" x14ac:dyDescent="0.25">
      <c r="A137" s="76" t="s">
        <v>81</v>
      </c>
      <c r="B137" s="168">
        <f>IF(B$8=0,0,B$8/ISI_fec!B$8)</f>
        <v>0.68963325166621114</v>
      </c>
      <c r="C137" s="168">
        <f>IF(C$8=0,0,C$8/ISI_fec!C$8)</f>
        <v>0.69133925727922441</v>
      </c>
      <c r="D137" s="168">
        <f>IF(D$8=0,0,D$8/ISI_fec!D$8)</f>
        <v>0.69435660460988746</v>
      </c>
      <c r="E137" s="168">
        <f>IF(E$8=0,0,E$8/ISI_fec!E$8)</f>
        <v>0.69876147071477746</v>
      </c>
      <c r="F137" s="168">
        <f>IF(F$8=0,0,F$8/ISI_fec!F$8)</f>
        <v>0.69876147071477768</v>
      </c>
      <c r="G137" s="168">
        <f>IF(G$8=0,0,G$8/ISI_fec!G$8)</f>
        <v>0.69876147071477757</v>
      </c>
      <c r="H137" s="168">
        <f>IF(H$8=0,0,H$8/ISI_fec!H$8)</f>
        <v>0.69876147071477757</v>
      </c>
      <c r="I137" s="168">
        <f>IF(I$8=0,0,I$8/ISI_fec!I$8)</f>
        <v>0.69876147071477746</v>
      </c>
      <c r="J137" s="168">
        <f>IF(J$8=0,0,J$8/ISI_fec!J$8)</f>
        <v>0.69876147071477757</v>
      </c>
      <c r="K137" s="168">
        <f>IF(K$8=0,0,K$8/ISI_fec!K$8)</f>
        <v>0.69876147071477746</v>
      </c>
      <c r="L137" s="168">
        <f>IF(L$8=0,0,L$8/ISI_fec!L$8)</f>
        <v>0.69876147071477757</v>
      </c>
      <c r="M137" s="168">
        <f>IF(M$8=0,0,M$8/ISI_fec!M$8)</f>
        <v>0.69876147071477757</v>
      </c>
      <c r="N137" s="168">
        <f>IF(N$8=0,0,N$8/ISI_fec!N$8)</f>
        <v>0.69876147071477757</v>
      </c>
      <c r="O137" s="168">
        <f>IF(O$8=0,0,O$8/ISI_fec!O$8)</f>
        <v>0.69876147071477757</v>
      </c>
      <c r="P137" s="168">
        <f>IF(P$8=0,0,P$8/ISI_fec!P$8)</f>
        <v>0.69876147071477746</v>
      </c>
      <c r="Q137" s="168">
        <f>IF(Q$8=0,0,Q$8/ISI_fec!Q$8)</f>
        <v>0.69876147071477768</v>
      </c>
    </row>
    <row r="138" spans="1:17" x14ac:dyDescent="0.25">
      <c r="A138" s="76" t="s">
        <v>80</v>
      </c>
      <c r="B138" s="168">
        <f>IF(B$9=0,0,B$9/ISI_fec!B$9)</f>
        <v>0.47794348119082608</v>
      </c>
      <c r="C138" s="168">
        <f>IF(C$9=0,0,C$9/ISI_fec!C$9)</f>
        <v>0.47912581145063399</v>
      </c>
      <c r="D138" s="168">
        <f>IF(D$9=0,0,D$9/ISI_fec!D$9)</f>
        <v>0.48121695407418741</v>
      </c>
      <c r="E138" s="168">
        <f>IF(E$9=0,0,E$9/ISI_fec!E$9)</f>
        <v>0.48426970281457099</v>
      </c>
      <c r="F138" s="168">
        <f>IF(F$9=0,0,F$9/ISI_fec!F$9)</f>
        <v>0.48426970281457099</v>
      </c>
      <c r="G138" s="168">
        <f>IF(G$9=0,0,G$9/ISI_fec!G$9)</f>
        <v>0.48426970281457099</v>
      </c>
      <c r="H138" s="168">
        <f>IF(H$9=0,0,H$9/ISI_fec!H$9)</f>
        <v>0.48426970281457099</v>
      </c>
      <c r="I138" s="168">
        <f>IF(I$9=0,0,I$9/ISI_fec!I$9)</f>
        <v>0.48426970281457093</v>
      </c>
      <c r="J138" s="168">
        <f>IF(J$9=0,0,J$9/ISI_fec!J$9)</f>
        <v>0.48426970281457093</v>
      </c>
      <c r="K138" s="168">
        <f>IF(K$9=0,0,K$9/ISI_fec!K$9)</f>
        <v>0.48426970281457093</v>
      </c>
      <c r="L138" s="168">
        <f>IF(L$9=0,0,L$9/ISI_fec!L$9)</f>
        <v>0.48426970281457099</v>
      </c>
      <c r="M138" s="168">
        <f>IF(M$9=0,0,M$9/ISI_fec!M$9)</f>
        <v>0.48426970281457093</v>
      </c>
      <c r="N138" s="168">
        <f>IF(N$9=0,0,N$9/ISI_fec!N$9)</f>
        <v>0.48426970281457093</v>
      </c>
      <c r="O138" s="168">
        <f>IF(O$9=0,0,O$9/ISI_fec!O$9)</f>
        <v>0.48426970281457093</v>
      </c>
      <c r="P138" s="168">
        <f>IF(P$9=0,0,P$9/ISI_fec!P$9)</f>
        <v>0.48426970281457093</v>
      </c>
      <c r="Q138" s="168">
        <f>IF(Q$9=0,0,Q$9/ISI_fec!Q$9)</f>
        <v>0.48426970281457105</v>
      </c>
    </row>
    <row r="139" spans="1:17" x14ac:dyDescent="0.25">
      <c r="A139" s="129" t="s">
        <v>79</v>
      </c>
      <c r="B139" s="167">
        <f>IF(B$10=0,0,B$10/ISI_fec!B$10)</f>
        <v>0.75537427533100854</v>
      </c>
      <c r="C139" s="167">
        <f>IF(C$10=0,0,C$10/ISI_fec!C$10)</f>
        <v>0.75724291021850409</v>
      </c>
      <c r="D139" s="167">
        <f>IF(D$10=0,0,D$10/ISI_fec!D$10)</f>
        <v>0.76054789376999998</v>
      </c>
      <c r="E139" s="167">
        <f>IF(E$10=0,0,E$10/ISI_fec!E$10)</f>
        <v>0.76537266481152477</v>
      </c>
      <c r="F139" s="167">
        <f>IF(F$10=0,0,F$10/ISI_fec!F$10)</f>
        <v>0.76537266481152477</v>
      </c>
      <c r="G139" s="167">
        <f>IF(G$10=0,0,G$10/ISI_fec!G$10)</f>
        <v>0.76537266481152455</v>
      </c>
      <c r="H139" s="167">
        <f>IF(H$10=0,0,H$10/ISI_fec!H$10)</f>
        <v>0.76537266481152455</v>
      </c>
      <c r="I139" s="167">
        <f>IF(I$10=0,0,I$10/ISI_fec!I$10)</f>
        <v>0.76537266481152477</v>
      </c>
      <c r="J139" s="167">
        <f>IF(J$10=0,0,J$10/ISI_fec!J$10)</f>
        <v>0.76537266481152455</v>
      </c>
      <c r="K139" s="167">
        <f>IF(K$10=0,0,K$10/ISI_fec!K$10)</f>
        <v>0.76537266481152477</v>
      </c>
      <c r="L139" s="167">
        <f>IF(L$10=0,0,L$10/ISI_fec!L$10)</f>
        <v>0.76537266481152466</v>
      </c>
      <c r="M139" s="167">
        <f>IF(M$10=0,0,M$10/ISI_fec!M$10)</f>
        <v>0.76537266481152444</v>
      </c>
      <c r="N139" s="167">
        <f>IF(N$10=0,0,N$10/ISI_fec!N$10)</f>
        <v>0.76537266481152477</v>
      </c>
      <c r="O139" s="167">
        <f>IF(O$10=0,0,O$10/ISI_fec!O$10)</f>
        <v>0.76537266481152455</v>
      </c>
      <c r="P139" s="167">
        <f>IF(P$10=0,0,P$10/ISI_fec!P$10)</f>
        <v>0.81657202632836945</v>
      </c>
      <c r="Q139" s="167">
        <f>IF(Q$10=0,0,Q$10/ISI_fec!Q$10)</f>
        <v>0.76537266481152455</v>
      </c>
    </row>
    <row r="140" spans="1:17" x14ac:dyDescent="0.25">
      <c r="A140" s="127" t="s">
        <v>117</v>
      </c>
      <c r="B140" s="166">
        <f>IF(B$15=0,0,B$15/ISI_fec!B$15)</f>
        <v>0.54349612893005617</v>
      </c>
      <c r="C140" s="166">
        <f>IF(C$15=0,0,C$15/ISI_fec!C$15)</f>
        <v>0.52581047833084671</v>
      </c>
      <c r="D140" s="166">
        <f>IF(D$15=0,0,D$15/ISI_fec!D$15)</f>
        <v>0.49508675399027996</v>
      </c>
      <c r="E140" s="166">
        <f>IF(E$15=0,0,E$15/ISI_fec!E$15)</f>
        <v>0.49414853009416426</v>
      </c>
      <c r="F140" s="166">
        <f>IF(F$15=0,0,F$15/ISI_fec!F$15)</f>
        <v>0.49285788514168577</v>
      </c>
      <c r="G140" s="166">
        <f>IF(G$15=0,0,G$15/ISI_fec!G$15)</f>
        <v>0.52391168764285256</v>
      </c>
      <c r="H140" s="166">
        <f>IF(H$15=0,0,H$15/ISI_fec!H$15)</f>
        <v>0.54721101609733458</v>
      </c>
      <c r="I140" s="166">
        <f>IF(I$15=0,0,I$15/ISI_fec!I$15)</f>
        <v>0.5291082062815522</v>
      </c>
      <c r="J140" s="166">
        <f>IF(J$15=0,0,J$15/ISI_fec!J$15)</f>
        <v>0.54038788715134267</v>
      </c>
      <c r="K140" s="166">
        <f>IF(K$15=0,0,K$15/ISI_fec!K$15)</f>
        <v>0.58244927663119617</v>
      </c>
      <c r="L140" s="166">
        <f>IF(L$15=0,0,L$15/ISI_fec!L$15)</f>
        <v>0.51462536839647133</v>
      </c>
      <c r="M140" s="166">
        <f>IF(M$15=0,0,M$15/ISI_fec!M$15)</f>
        <v>0.54272493038392955</v>
      </c>
      <c r="N140" s="166">
        <f>IF(N$15=0,0,N$15/ISI_fec!N$15)</f>
        <v>0.55063746981576289</v>
      </c>
      <c r="O140" s="166">
        <f>IF(O$15=0,0,O$15/ISI_fec!O$15)</f>
        <v>0.54068611671732802</v>
      </c>
      <c r="P140" s="166">
        <f>IF(P$15=0,0,P$15/ISI_fec!P$15)</f>
        <v>0.53196989075109524</v>
      </c>
      <c r="Q140" s="166">
        <f>IF(Q$15=0,0,Q$15/ISI_fec!Q$15)</f>
        <v>0.51248861182574668</v>
      </c>
    </row>
    <row r="141" spans="1:17" x14ac:dyDescent="0.25">
      <c r="A141" s="127" t="s">
        <v>116</v>
      </c>
      <c r="B141" s="166">
        <f>IF(B$21=0,0,B$21/ISI_fec!B$21)</f>
        <v>0.550801533384912</v>
      </c>
      <c r="C141" s="166">
        <f>IF(C$21=0,0,C$21/ISI_fec!C$21)</f>
        <v>0.54857418941205704</v>
      </c>
      <c r="D141" s="166">
        <f>IF(D$21=0,0,D$21/ISI_fec!D$21)</f>
        <v>0.55405880221227599</v>
      </c>
      <c r="E141" s="166">
        <f>IF(E$21=0,0,E$21/ISI_fec!E$21)</f>
        <v>0.55885947855864193</v>
      </c>
      <c r="F141" s="166">
        <f>IF(F$21=0,0,F$21/ISI_fec!F$21)</f>
        <v>0.55757636434190561</v>
      </c>
      <c r="G141" s="166">
        <f>IF(G$21=0,0,G$21/ISI_fec!G$21)</f>
        <v>0.55626097273361697</v>
      </c>
      <c r="H141" s="166">
        <f>IF(H$21=0,0,H$21/ISI_fec!H$21)</f>
        <v>0.5527012873380287</v>
      </c>
      <c r="I141" s="166">
        <f>IF(I$21=0,0,I$21/ISI_fec!I$21)</f>
        <v>0.55369927197177837</v>
      </c>
      <c r="J141" s="166">
        <f>IF(J$21=0,0,J$21/ISI_fec!J$21)</f>
        <v>0.55325040622206756</v>
      </c>
      <c r="K141" s="166">
        <f>IF(K$21=0,0,K$21/ISI_fec!K$21)</f>
        <v>0.55561858161997479</v>
      </c>
      <c r="L141" s="166">
        <f>IF(L$21=0,0,L$21/ISI_fec!L$21)</f>
        <v>0.55766404921174173</v>
      </c>
      <c r="M141" s="166">
        <f>IF(M$21=0,0,M$21/ISI_fec!M$21)</f>
        <v>0.55467398429078063</v>
      </c>
      <c r="N141" s="166">
        <f>IF(N$21=0,0,N$21/ISI_fec!N$21)</f>
        <v>0.55521854775752699</v>
      </c>
      <c r="O141" s="166">
        <f>IF(O$21=0,0,O$21/ISI_fec!O$21)</f>
        <v>0.55320825227210746</v>
      </c>
      <c r="P141" s="166">
        <f>IF(P$21=0,0,P$21/ISI_fec!P$21)</f>
        <v>0.55550426045889334</v>
      </c>
      <c r="Q141" s="166">
        <f>IF(Q$21=0,0,Q$21/ISI_fec!Q$21)</f>
        <v>0.55846416123373399</v>
      </c>
    </row>
    <row r="142" spans="1:17" x14ac:dyDescent="0.25">
      <c r="A142" s="127" t="s">
        <v>113</v>
      </c>
      <c r="B142" s="166">
        <f>IF(B$27=0,0,B$27/ISI_fec!B$27)</f>
        <v>0.48996780985882377</v>
      </c>
      <c r="C142" s="166">
        <f>IF(C$27=0,0,C$27/ISI_fec!C$27)</f>
        <v>0.49123873004952956</v>
      </c>
      <c r="D142" s="166">
        <f>IF(D$27=0,0,D$27/ISI_fec!D$27)</f>
        <v>0.49337095545466347</v>
      </c>
      <c r="E142" s="166">
        <f>IF(E$27=0,0,E$27/ISI_fec!E$27)</f>
        <v>0.49622335638756809</v>
      </c>
      <c r="F142" s="166">
        <f>IF(F$27=0,0,F$27/ISI_fec!F$27)</f>
        <v>0.49628446501998713</v>
      </c>
      <c r="G142" s="166">
        <f>IF(G$27=0,0,G$27/ISI_fec!G$27)</f>
        <v>0.49615333950243434</v>
      </c>
      <c r="H142" s="166">
        <f>IF(H$27=0,0,H$27/ISI_fec!H$27)</f>
        <v>0.49505411508834452</v>
      </c>
      <c r="I142" s="166">
        <f>IF(I$27=0,0,I$27/ISI_fec!I$27)</f>
        <v>0.49561564272967168</v>
      </c>
      <c r="J142" s="166">
        <f>IF(J$27=0,0,J$27/ISI_fec!J$27)</f>
        <v>0.49642490750755958</v>
      </c>
      <c r="K142" s="166">
        <f>IF(K$27=0,0,K$27/ISI_fec!K$27)</f>
        <v>0.49578442324455846</v>
      </c>
      <c r="L142" s="166">
        <f>IF(L$27=0,0,L$27/ISI_fec!L$27)</f>
        <v>0.49797765811484285</v>
      </c>
      <c r="M142" s="166">
        <f>IF(M$27=0,0,M$27/ISI_fec!M$27)</f>
        <v>0.49732345575482795</v>
      </c>
      <c r="N142" s="166">
        <f>IF(N$27=0,0,N$27/ISI_fec!N$27)</f>
        <v>0.49775012157979215</v>
      </c>
      <c r="O142" s="166">
        <f>IF(O$27=0,0,O$27/ISI_fec!O$27)</f>
        <v>0.49822182530011955</v>
      </c>
      <c r="P142" s="166">
        <f>IF(P$27=0,0,P$27/ISI_fec!P$27)</f>
        <v>0.49789296207822176</v>
      </c>
      <c r="Q142" s="166">
        <f>IF(Q$27=0,0,Q$27/ISI_fec!Q$27)</f>
        <v>0.53443683331055891</v>
      </c>
    </row>
    <row r="143" spans="1:17" x14ac:dyDescent="0.25">
      <c r="A143" s="72" t="s">
        <v>112</v>
      </c>
      <c r="B143" s="165">
        <f>IF(B$34=0,0,B$34/ISI_fec!B$34)</f>
        <v>0.50589473723722633</v>
      </c>
      <c r="C143" s="165">
        <f>IF(C$34=0,0,C$34/ISI_fec!C$34)</f>
        <v>0.50371565054396084</v>
      </c>
      <c r="D143" s="165">
        <f>IF(D$34=0,0,D$34/ISI_fec!D$34)</f>
        <v>0.50593981703424751</v>
      </c>
      <c r="E143" s="165">
        <f>IF(E$34=0,0,E$34/ISI_fec!E$34)</f>
        <v>0.50907081871448756</v>
      </c>
      <c r="F143" s="165">
        <f>IF(F$34=0,0,F$34/ISI_fec!F$34)</f>
        <v>0.50837679401779567</v>
      </c>
      <c r="G143" s="165">
        <f>IF(G$34=0,0,G$34/ISI_fec!G$34)</f>
        <v>0.50858276456748841</v>
      </c>
      <c r="H143" s="165">
        <f>IF(H$34=0,0,H$34/ISI_fec!H$34)</f>
        <v>0.50563470347031236</v>
      </c>
      <c r="I143" s="165">
        <f>IF(I$34=0,0,I$34/ISI_fec!I$34)</f>
        <v>0.50689272553359521</v>
      </c>
      <c r="J143" s="165">
        <f>IF(J$34=0,0,J$34/ISI_fec!J$34)</f>
        <v>0.50928464247777239</v>
      </c>
      <c r="K143" s="165">
        <f>IF(K$34=0,0,K$34/ISI_fec!K$34)</f>
        <v>0.51005010403355866</v>
      </c>
      <c r="L143" s="165">
        <f>IF(L$34=0,0,L$34/ISI_fec!L$34)</f>
        <v>0.51445679170302827</v>
      </c>
      <c r="M143" s="165">
        <f>IF(M$34=0,0,M$34/ISI_fec!M$34)</f>
        <v>0.51236212804766457</v>
      </c>
      <c r="N143" s="165">
        <f>IF(N$34=0,0,N$34/ISI_fec!N$34)</f>
        <v>0.51450989365238531</v>
      </c>
      <c r="O143" s="165">
        <f>IF(O$34=0,0,O$34/ISI_fec!O$34)</f>
        <v>0.51464528388579223</v>
      </c>
      <c r="P143" s="165">
        <f>IF(P$34=0,0,P$34/ISI_fec!P$34)</f>
        <v>0.51277809351104431</v>
      </c>
      <c r="Q143" s="165">
        <f>IF(Q$34=0,0,Q$34/ISI_fec!Q$34)</f>
        <v>0.51590862325748998</v>
      </c>
    </row>
    <row r="144" spans="1:17" x14ac:dyDescent="0.25">
      <c r="B144" s="147"/>
      <c r="C144" s="147"/>
      <c r="D144" s="147"/>
      <c r="E144" s="147"/>
      <c r="F144" s="147"/>
      <c r="G144" s="147"/>
      <c r="H144" s="147"/>
      <c r="I144" s="147"/>
      <c r="J144" s="147"/>
      <c r="K144" s="147"/>
      <c r="L144" s="147"/>
      <c r="M144" s="147"/>
      <c r="N144" s="147"/>
      <c r="O144" s="147"/>
      <c r="P144" s="147"/>
      <c r="Q144" s="147"/>
    </row>
    <row r="145" spans="1:17" x14ac:dyDescent="0.25">
      <c r="A145" s="78" t="s">
        <v>45</v>
      </c>
      <c r="B145" s="170">
        <f>IF(B$53=0,0,B$53/ISI_fec!B$53)</f>
        <v>0.59762509929472596</v>
      </c>
      <c r="C145" s="170">
        <f>IF(C$53=0,0,C$53/ISI_fec!C$53)</f>
        <v>0.59609951934147765</v>
      </c>
      <c r="D145" s="170">
        <f>IF(D$53=0,0,D$53/ISI_fec!D$53)</f>
        <v>0.59408558383283672</v>
      </c>
      <c r="E145" s="170">
        <f>IF(E$53=0,0,E$53/ISI_fec!E$53)</f>
        <v>0.59380603407657417</v>
      </c>
      <c r="F145" s="170">
        <f>IF(F$53=0,0,F$53/ISI_fec!F$53)</f>
        <v>0.60133942827757358</v>
      </c>
      <c r="G145" s="170">
        <f>IF(G$53=0,0,G$53/ISI_fec!G$53)</f>
        <v>0.60321591357406434</v>
      </c>
      <c r="H145" s="170">
        <f>IF(H$53=0,0,H$53/ISI_fec!H$53)</f>
        <v>0.60404324793424269</v>
      </c>
      <c r="I145" s="170">
        <f>IF(I$53=0,0,I$53/ISI_fec!I$53)</f>
        <v>0.60338722376524945</v>
      </c>
      <c r="J145" s="170">
        <f>IF(J$53=0,0,J$53/ISI_fec!J$53)</f>
        <v>0.60452989687899072</v>
      </c>
      <c r="K145" s="170">
        <f>IF(K$53=0,0,K$53/ISI_fec!K$53)</f>
        <v>0.60725387763657934</v>
      </c>
      <c r="L145" s="170">
        <f>IF(L$53=0,0,L$53/ISI_fec!L$53)</f>
        <v>0.60395496748300703</v>
      </c>
      <c r="M145" s="170">
        <f>IF(M$53=0,0,M$53/ISI_fec!M$53)</f>
        <v>0.60534304627583335</v>
      </c>
      <c r="N145" s="170">
        <f>IF(N$53=0,0,N$53/ISI_fec!N$53)</f>
        <v>0.60598939662718254</v>
      </c>
      <c r="O145" s="170">
        <f>IF(O$53=0,0,O$53/ISI_fec!O$53)</f>
        <v>0.60543977140366989</v>
      </c>
      <c r="P145" s="170">
        <f>IF(P$53=0,0,P$53/ISI_fec!P$53)</f>
        <v>0.60298096040962179</v>
      </c>
      <c r="Q145" s="170">
        <f>IF(Q$53=0,0,Q$53/ISI_fec!Q$53)</f>
        <v>0.61133513138760642</v>
      </c>
    </row>
    <row r="146" spans="1:17" x14ac:dyDescent="0.25">
      <c r="A146" s="132" t="s">
        <v>83</v>
      </c>
      <c r="B146" s="169">
        <f>IF(B$54=0,0,B$54/ISI_fec!B$54)</f>
        <v>0.46980627141424397</v>
      </c>
      <c r="C146" s="169">
        <f>IF(C$54=0,0,C$54/ISI_fec!C$54)</f>
        <v>0.46980627141424403</v>
      </c>
      <c r="D146" s="169">
        <f>IF(D$54=0,0,D$54/ISI_fec!D$54)</f>
        <v>0.46980627141424403</v>
      </c>
      <c r="E146" s="169">
        <f>IF(E$54=0,0,E$54/ISI_fec!E$54)</f>
        <v>0.46980627141424403</v>
      </c>
      <c r="F146" s="169">
        <f>IF(F$54=0,0,F$54/ISI_fec!F$54)</f>
        <v>0.47608396973956552</v>
      </c>
      <c r="G146" s="169">
        <f>IF(G$54=0,0,G$54/ISI_fec!G$54)</f>
        <v>0.47608396973956557</v>
      </c>
      <c r="H146" s="169">
        <f>IF(H$54=0,0,H$54/ISI_fec!H$54)</f>
        <v>0.47608396973956557</v>
      </c>
      <c r="I146" s="169">
        <f>IF(I$54=0,0,I$54/ISI_fec!I$54)</f>
        <v>0.47608396973956552</v>
      </c>
      <c r="J146" s="169">
        <f>IF(J$54=0,0,J$54/ISI_fec!J$54)</f>
        <v>0.47608396973956552</v>
      </c>
      <c r="K146" s="169">
        <f>IF(K$54=0,0,K$54/ISI_fec!K$54)</f>
        <v>0.47608396973956557</v>
      </c>
      <c r="L146" s="169">
        <f>IF(L$54=0,0,L$54/ISI_fec!L$54)</f>
        <v>0.47608396973956552</v>
      </c>
      <c r="M146" s="169">
        <f>IF(M$54=0,0,M$54/ISI_fec!M$54)</f>
        <v>0.47608396973956552</v>
      </c>
      <c r="N146" s="169">
        <f>IF(N$54=0,0,N$54/ISI_fec!N$54)</f>
        <v>0.47608396973956546</v>
      </c>
      <c r="O146" s="169">
        <f>IF(O$54=0,0,O$54/ISI_fec!O$54)</f>
        <v>0.47608396973956557</v>
      </c>
      <c r="P146" s="169">
        <f>IF(P$54=0,0,P$54/ISI_fec!P$54)</f>
        <v>0.47608396973956563</v>
      </c>
      <c r="Q146" s="169">
        <f>IF(Q$54=0,0,Q$54/ISI_fec!Q$54)</f>
        <v>0.47608396973956552</v>
      </c>
    </row>
    <row r="147" spans="1:17" x14ac:dyDescent="0.25">
      <c r="A147" s="76" t="s">
        <v>82</v>
      </c>
      <c r="B147" s="168">
        <f>IF(B$55=0,0,B$55/ISI_fec!B$55)</f>
        <v>0.122190882952273</v>
      </c>
      <c r="C147" s="168">
        <f>IF(C$55=0,0,C$55/ISI_fec!C$55)</f>
        <v>0.12219088295227297</v>
      </c>
      <c r="D147" s="168">
        <f>IF(D$55=0,0,D$55/ISI_fec!D$55)</f>
        <v>0.12219088295227298</v>
      </c>
      <c r="E147" s="168">
        <f>IF(E$55=0,0,E$55/ISI_fec!E$55)</f>
        <v>0.12219088295227301</v>
      </c>
      <c r="F147" s="168">
        <f>IF(F$55=0,0,F$55/ISI_fec!F$55)</f>
        <v>0.12382363574412043</v>
      </c>
      <c r="G147" s="168">
        <f>IF(G$55=0,0,G$55/ISI_fec!G$55)</f>
        <v>0.12382363574412043</v>
      </c>
      <c r="H147" s="168">
        <f>IF(H$55=0,0,H$55/ISI_fec!H$55)</f>
        <v>0.12382363574412042</v>
      </c>
      <c r="I147" s="168">
        <f>IF(I$55=0,0,I$55/ISI_fec!I$55)</f>
        <v>0.12382363574412043</v>
      </c>
      <c r="J147" s="168">
        <f>IF(J$55=0,0,J$55/ISI_fec!J$55)</f>
        <v>0.12382363574412043</v>
      </c>
      <c r="K147" s="168">
        <f>IF(K$55=0,0,K$55/ISI_fec!K$55)</f>
        <v>0.12382363574412043</v>
      </c>
      <c r="L147" s="168">
        <f>IF(L$55=0,0,L$55/ISI_fec!L$55)</f>
        <v>0.12382363574412043</v>
      </c>
      <c r="M147" s="168">
        <f>IF(M$55=0,0,M$55/ISI_fec!M$55)</f>
        <v>0.12382363574412042</v>
      </c>
      <c r="N147" s="168">
        <f>IF(N$55=0,0,N$55/ISI_fec!N$55)</f>
        <v>0.12382363574412043</v>
      </c>
      <c r="O147" s="168">
        <f>IF(O$55=0,0,O$55/ISI_fec!O$55)</f>
        <v>0.12382363574412042</v>
      </c>
      <c r="P147" s="168">
        <f>IF(P$55=0,0,P$55/ISI_fec!P$55)</f>
        <v>0.12382363574412043</v>
      </c>
      <c r="Q147" s="168">
        <f>IF(Q$55=0,0,Q$55/ISI_fec!Q$55)</f>
        <v>0.12382363574412043</v>
      </c>
    </row>
    <row r="148" spans="1:17" x14ac:dyDescent="0.25">
      <c r="A148" s="76" t="s">
        <v>81</v>
      </c>
      <c r="B148" s="168">
        <f>IF(B$56=0,0,B$56/ISI_fec!B$56)</f>
        <v>0.67882864247889674</v>
      </c>
      <c r="C148" s="168">
        <f>IF(C$56=0,0,C$56/ISI_fec!C$56)</f>
        <v>0.67882864247889685</v>
      </c>
      <c r="D148" s="168">
        <f>IF(D$56=0,0,D$56/ISI_fec!D$56)</f>
        <v>0.67882864247889685</v>
      </c>
      <c r="E148" s="168">
        <f>IF(E$56=0,0,E$56/ISI_fec!E$56)</f>
        <v>0.67882864247889696</v>
      </c>
      <c r="F148" s="168">
        <f>IF(F$56=0,0,F$56/ISI_fec!F$56)</f>
        <v>0.68789936309580535</v>
      </c>
      <c r="G148" s="168">
        <f>IF(G$56=0,0,G$56/ISI_fec!G$56)</f>
        <v>0.68789936309580535</v>
      </c>
      <c r="H148" s="168">
        <f>IF(H$56=0,0,H$56/ISI_fec!H$56)</f>
        <v>0.68789936309580524</v>
      </c>
      <c r="I148" s="168">
        <f>IF(I$56=0,0,I$56/ISI_fec!I$56)</f>
        <v>0.68789936309580524</v>
      </c>
      <c r="J148" s="168">
        <f>IF(J$56=0,0,J$56/ISI_fec!J$56)</f>
        <v>0.68789936309580524</v>
      </c>
      <c r="K148" s="168">
        <f>IF(K$56=0,0,K$56/ISI_fec!K$56)</f>
        <v>0.68789936309580524</v>
      </c>
      <c r="L148" s="168">
        <f>IF(L$56=0,0,L$56/ISI_fec!L$56)</f>
        <v>0.68789936309580524</v>
      </c>
      <c r="M148" s="168">
        <f>IF(M$56=0,0,M$56/ISI_fec!M$56)</f>
        <v>0.68789936309580524</v>
      </c>
      <c r="N148" s="168">
        <f>IF(N$56=0,0,N$56/ISI_fec!N$56)</f>
        <v>0.68789936309580524</v>
      </c>
      <c r="O148" s="168">
        <f>IF(O$56=0,0,O$56/ISI_fec!O$56)</f>
        <v>0.68789936309580524</v>
      </c>
      <c r="P148" s="168">
        <f>IF(P$56=0,0,P$56/ISI_fec!P$56)</f>
        <v>0.68789936309580513</v>
      </c>
      <c r="Q148" s="168">
        <f>IF(Q$56=0,0,Q$56/ISI_fec!Q$56)</f>
        <v>0.68789936309580502</v>
      </c>
    </row>
    <row r="149" spans="1:17" x14ac:dyDescent="0.25">
      <c r="A149" s="76" t="s">
        <v>80</v>
      </c>
      <c r="B149" s="168">
        <f>IF(B$57=0,0,B$57/ISI_fec!B$57)</f>
        <v>0.46635920696618682</v>
      </c>
      <c r="C149" s="168">
        <f>IF(C$57=0,0,C$57/ISI_fec!C$57)</f>
        <v>0.46635920696618682</v>
      </c>
      <c r="D149" s="168">
        <f>IF(D$57=0,0,D$57/ISI_fec!D$57)</f>
        <v>0.46635920696618688</v>
      </c>
      <c r="E149" s="168">
        <f>IF(E$57=0,0,E$57/ISI_fec!E$57)</f>
        <v>0.46635920696618677</v>
      </c>
      <c r="F149" s="168">
        <f>IF(F$57=0,0,F$57/ISI_fec!F$57)</f>
        <v>0.47259084453832234</v>
      </c>
      <c r="G149" s="168">
        <f>IF(G$57=0,0,G$57/ISI_fec!G$57)</f>
        <v>0.47259084453832234</v>
      </c>
      <c r="H149" s="168">
        <f>IF(H$57=0,0,H$57/ISI_fec!H$57)</f>
        <v>0.47259084453832229</v>
      </c>
      <c r="I149" s="168">
        <f>IF(I$57=0,0,I$57/ISI_fec!I$57)</f>
        <v>0.4725908445383224</v>
      </c>
      <c r="J149" s="168">
        <f>IF(J$57=0,0,J$57/ISI_fec!J$57)</f>
        <v>0.47259084453832234</v>
      </c>
      <c r="K149" s="168">
        <f>IF(K$57=0,0,K$57/ISI_fec!K$57)</f>
        <v>0.47259084453832223</v>
      </c>
      <c r="L149" s="168">
        <f>IF(L$57=0,0,L$57/ISI_fec!L$57)</f>
        <v>0.47259084453832229</v>
      </c>
      <c r="M149" s="168">
        <f>IF(M$57=0,0,M$57/ISI_fec!M$57)</f>
        <v>0.47259084453832234</v>
      </c>
      <c r="N149" s="168">
        <f>IF(N$57=0,0,N$57/ISI_fec!N$57)</f>
        <v>0.47259084453832229</v>
      </c>
      <c r="O149" s="168">
        <f>IF(O$57=0,0,O$57/ISI_fec!O$57)</f>
        <v>0.47259084453832229</v>
      </c>
      <c r="P149" s="168">
        <f>IF(P$57=0,0,P$57/ISI_fec!P$57)</f>
        <v>0.47259084453832229</v>
      </c>
      <c r="Q149" s="168">
        <f>IF(Q$57=0,0,Q$57/ISI_fec!Q$57)</f>
        <v>0.47259084453832229</v>
      </c>
    </row>
    <row r="150" spans="1:17" x14ac:dyDescent="0.25">
      <c r="A150" s="129" t="s">
        <v>79</v>
      </c>
      <c r="B150" s="167">
        <f>IF(B$58=0,0,B$58/ISI_fec!B$58)</f>
        <v>0.73669581089113922</v>
      </c>
      <c r="C150" s="167">
        <f>IF(C$58=0,0,C$58/ISI_fec!C$58)</f>
        <v>0.73669581089113922</v>
      </c>
      <c r="D150" s="167">
        <f>IF(D$58=0,0,D$58/ISI_fec!D$58)</f>
        <v>0.73669581089113922</v>
      </c>
      <c r="E150" s="167">
        <f>IF(E$58=0,0,E$58/ISI_fec!E$58)</f>
        <v>0.73669581089113934</v>
      </c>
      <c r="F150" s="167">
        <f>IF(F$58=0,0,F$58/ISI_fec!F$58)</f>
        <v>0.74653977070968514</v>
      </c>
      <c r="G150" s="167">
        <f>IF(G$58=0,0,G$58/ISI_fec!G$58)</f>
        <v>0.74653977070968502</v>
      </c>
      <c r="H150" s="167">
        <f>IF(H$58=0,0,H$58/ISI_fec!H$58)</f>
        <v>0.74653977070968514</v>
      </c>
      <c r="I150" s="167">
        <f>IF(I$58=0,0,I$58/ISI_fec!I$58)</f>
        <v>0.74653977070968514</v>
      </c>
      <c r="J150" s="167">
        <f>IF(J$58=0,0,J$58/ISI_fec!J$58)</f>
        <v>0.74653977070968525</v>
      </c>
      <c r="K150" s="167">
        <f>IF(K$58=0,0,K$58/ISI_fec!K$58)</f>
        <v>0.74653977070968502</v>
      </c>
      <c r="L150" s="167">
        <f>IF(L$58=0,0,L$58/ISI_fec!L$58)</f>
        <v>0.74653977070968502</v>
      </c>
      <c r="M150" s="167">
        <f>IF(M$58=0,0,M$58/ISI_fec!M$58)</f>
        <v>0.74653977070968502</v>
      </c>
      <c r="N150" s="167">
        <f>IF(N$58=0,0,N$58/ISI_fec!N$58)</f>
        <v>0.74653977070968514</v>
      </c>
      <c r="O150" s="167">
        <f>IF(O$58=0,0,O$58/ISI_fec!O$58)</f>
        <v>0.74653977070968514</v>
      </c>
      <c r="P150" s="167">
        <f>IF(P$58=0,0,P$58/ISI_fec!P$58)</f>
        <v>0.79647931175232201</v>
      </c>
      <c r="Q150" s="167">
        <f>IF(Q$58=0,0,Q$58/ISI_fec!Q$58)</f>
        <v>0.74653977070968514</v>
      </c>
    </row>
    <row r="151" spans="1:17" x14ac:dyDescent="0.25">
      <c r="A151" s="127" t="s">
        <v>115</v>
      </c>
      <c r="B151" s="166">
        <f>IF(B$63=0,0,B$63/ISI_fec!B$63)</f>
        <v>0.56441966940634114</v>
      </c>
      <c r="C151" s="166">
        <f>IF(C$63=0,0,C$63/ISI_fec!C$63)</f>
        <v>0.55367765552949511</v>
      </c>
      <c r="D151" s="166">
        <f>IF(D$63=0,0,D$63/ISI_fec!D$63)</f>
        <v>0.53491045929848513</v>
      </c>
      <c r="E151" s="166">
        <f>IF(E$63=0,0,E$63/ISI_fec!E$63)</f>
        <v>0.53298570917233612</v>
      </c>
      <c r="F151" s="166">
        <f>IF(F$63=0,0,F$63/ISI_fec!F$63)</f>
        <v>0.53905000242340684</v>
      </c>
      <c r="G151" s="166">
        <f>IF(G$63=0,0,G$63/ISI_fec!G$63)</f>
        <v>0.55662600388110017</v>
      </c>
      <c r="H151" s="166">
        <f>IF(H$63=0,0,H$63/ISI_fec!H$63)</f>
        <v>0.56880569826987715</v>
      </c>
      <c r="I151" s="166">
        <f>IF(I$63=0,0,I$63/ISI_fec!I$63)</f>
        <v>0.5585138224718762</v>
      </c>
      <c r="J151" s="166">
        <f>IF(J$63=0,0,J$63/ISI_fec!J$63)</f>
        <v>0.56489860224325983</v>
      </c>
      <c r="K151" s="166">
        <f>IF(K$63=0,0,K$63/ISI_fec!K$63)</f>
        <v>0.59088258709445807</v>
      </c>
      <c r="L151" s="166">
        <f>IF(L$63=0,0,L$63/ISI_fec!L$63)</f>
        <v>0.55074043035606757</v>
      </c>
      <c r="M151" s="166">
        <f>IF(M$63=0,0,M$63/ISI_fec!M$63)</f>
        <v>0.56730856198053581</v>
      </c>
      <c r="N151" s="166">
        <f>IF(N$63=0,0,N$63/ISI_fec!N$63)</f>
        <v>0.57015443399336596</v>
      </c>
      <c r="O151" s="166">
        <f>IF(O$63=0,0,O$63/ISI_fec!O$63)</f>
        <v>0.56386894264751197</v>
      </c>
      <c r="P151" s="166">
        <f>IF(P$63=0,0,P$63/ISI_fec!P$63)</f>
        <v>0.54271553139373274</v>
      </c>
      <c r="Q151" s="166">
        <f>IF(Q$63=0,0,Q$63/ISI_fec!Q$63)</f>
        <v>0.53851854048379011</v>
      </c>
    </row>
    <row r="152" spans="1:17" x14ac:dyDescent="0.25">
      <c r="A152" s="127" t="s">
        <v>114</v>
      </c>
      <c r="B152" s="166">
        <f>IF(B$69=0,0,B$69/ISI_fec!B$69)</f>
        <v>0.67529446226203838</v>
      </c>
      <c r="C152" s="166">
        <f>IF(C$69=0,0,C$69/ISI_fec!C$69)</f>
        <v>0.67529446226203849</v>
      </c>
      <c r="D152" s="166">
        <f>IF(D$69=0,0,D$69/ISI_fec!D$69)</f>
        <v>0.67529446226203826</v>
      </c>
      <c r="E152" s="166">
        <f>IF(E$69=0,0,E$69/ISI_fec!E$69)</f>
        <v>0.67529446226203849</v>
      </c>
      <c r="F152" s="166">
        <f>IF(F$69=0,0,F$69/ISI_fec!F$69)</f>
        <v>0.68431795805761353</v>
      </c>
      <c r="G152" s="166">
        <f>IF(G$69=0,0,G$69/ISI_fec!G$69)</f>
        <v>0.68431795805761342</v>
      </c>
      <c r="H152" s="166">
        <f>IF(H$69=0,0,H$69/ISI_fec!H$69)</f>
        <v>0.68431795805761342</v>
      </c>
      <c r="I152" s="166">
        <f>IF(I$69=0,0,I$69/ISI_fec!I$69)</f>
        <v>0.68431795805761342</v>
      </c>
      <c r="J152" s="166">
        <f>IF(J$69=0,0,J$69/ISI_fec!J$69)</f>
        <v>0.68431795805761353</v>
      </c>
      <c r="K152" s="166">
        <f>IF(K$69=0,0,K$69/ISI_fec!K$69)</f>
        <v>0.68431795805761353</v>
      </c>
      <c r="L152" s="166">
        <f>IF(L$69=0,0,L$69/ISI_fec!L$69)</f>
        <v>0.68431795805761353</v>
      </c>
      <c r="M152" s="166">
        <f>IF(M$69=0,0,M$69/ISI_fec!M$69)</f>
        <v>0.68431795805761353</v>
      </c>
      <c r="N152" s="166">
        <f>IF(N$69=0,0,N$69/ISI_fec!N$69)</f>
        <v>0.68431795805761342</v>
      </c>
      <c r="O152" s="166">
        <f>IF(O$69=0,0,O$69/ISI_fec!O$69)</f>
        <v>0.68431795805761342</v>
      </c>
      <c r="P152" s="166">
        <f>IF(P$69=0,0,P$69/ISI_fec!P$69)</f>
        <v>0.68431795805761342</v>
      </c>
      <c r="Q152" s="166">
        <f>IF(Q$69=0,0,Q$69/ISI_fec!Q$69)</f>
        <v>0.68431795805761342</v>
      </c>
    </row>
    <row r="153" spans="1:17" x14ac:dyDescent="0.25">
      <c r="A153" s="127" t="s">
        <v>113</v>
      </c>
      <c r="B153" s="166">
        <f>IF(B$70=0,0,B$70/ISI_fec!B$70)</f>
        <v>0.4866461127830175</v>
      </c>
      <c r="C153" s="166">
        <f>IF(C$70=0,0,C$70/ISI_fec!C$70)</f>
        <v>0.4867044139339381</v>
      </c>
      <c r="D153" s="166">
        <f>IF(D$70=0,0,D$70/ISI_fec!D$70)</f>
        <v>0.48669278943814342</v>
      </c>
      <c r="E153" s="166">
        <f>IF(E$70=0,0,E$70/ISI_fec!E$70)</f>
        <v>0.48642081979509583</v>
      </c>
      <c r="F153" s="166">
        <f>IF(F$70=0,0,F$70/ISI_fec!F$70)</f>
        <v>0.49298122880934575</v>
      </c>
      <c r="G153" s="166">
        <f>IF(G$70=0,0,G$70/ISI_fec!G$70)</f>
        <v>0.4928509760544687</v>
      </c>
      <c r="H153" s="166">
        <f>IF(H$70=0,0,H$70/ISI_fec!H$70)</f>
        <v>0.49175906800456964</v>
      </c>
      <c r="I153" s="166">
        <f>IF(I$70=0,0,I$70/ISI_fec!I$70)</f>
        <v>0.49231685815546772</v>
      </c>
      <c r="J153" s="166">
        <f>IF(J$70=0,0,J$70/ISI_fec!J$70)</f>
        <v>0.49312073652111271</v>
      </c>
      <c r="K153" s="166">
        <f>IF(K$70=0,0,K$70/ISI_fec!K$70)</f>
        <v>0.49248451527853432</v>
      </c>
      <c r="L153" s="166">
        <f>IF(L$70=0,0,L$70/ISI_fec!L$70)</f>
        <v>0.4946631521241926</v>
      </c>
      <c r="M153" s="166">
        <f>IF(M$70=0,0,M$70/ISI_fec!M$70)</f>
        <v>0.49401330409133681</v>
      </c>
      <c r="N153" s="166">
        <f>IF(N$70=0,0,N$70/ISI_fec!N$70)</f>
        <v>0.49443713005710294</v>
      </c>
      <c r="O153" s="166">
        <f>IF(O$70=0,0,O$70/ISI_fec!O$70)</f>
        <v>0.49490569414901259</v>
      </c>
      <c r="P153" s="166">
        <f>IF(P$70=0,0,P$70/ISI_fec!P$70)</f>
        <v>0.49457901981872726</v>
      </c>
      <c r="Q153" s="166">
        <f>IF(Q$70=0,0,Q$70/ISI_fec!Q$70)</f>
        <v>0.53087965748797716</v>
      </c>
    </row>
    <row r="154" spans="1:17" x14ac:dyDescent="0.25">
      <c r="A154" s="72" t="s">
        <v>112</v>
      </c>
      <c r="B154" s="165">
        <f>IF(B$77=0,0,B$77/ISI_fec!B$77)</f>
        <v>0.50259082288741641</v>
      </c>
      <c r="C154" s="165">
        <f>IF(C$77=0,0,C$77/ISI_fec!C$77)</f>
        <v>0.49917439102278904</v>
      </c>
      <c r="D154" s="165">
        <f>IF(D$77=0,0,D$77/ISI_fec!D$77)</f>
        <v>0.49919349775407734</v>
      </c>
      <c r="E154" s="165">
        <f>IF(E$77=0,0,E$77/ISI_fec!E$77)</f>
        <v>0.49911399713721089</v>
      </c>
      <c r="F154" s="165">
        <f>IF(F$77=0,0,F$77/ISI_fec!F$77)</f>
        <v>0.50311602142822309</v>
      </c>
      <c r="G154" s="165">
        <f>IF(G$77=0,0,G$77/ISI_fec!G$77)</f>
        <v>0.50330671290711571</v>
      </c>
      <c r="H154" s="165">
        <f>IF(H$77=0,0,H$77/ISI_fec!H$77)</f>
        <v>0.50134520380391756</v>
      </c>
      <c r="I154" s="165">
        <f>IF(I$77=0,0,I$77/ISI_fec!I$77)</f>
        <v>0.50414193046135225</v>
      </c>
      <c r="J154" s="165">
        <f>IF(J$77=0,0,J$77/ISI_fec!J$77)</f>
        <v>0.5065117055232613</v>
      </c>
      <c r="K154" s="165">
        <f>IF(K$77=0,0,K$77/ISI_fec!K$77)</f>
        <v>0.50727328989091258</v>
      </c>
      <c r="L154" s="165">
        <f>IF(L$77=0,0,L$77/ISI_fec!L$77)</f>
        <v>0.5116393034698915</v>
      </c>
      <c r="M154" s="165">
        <f>IF(M$77=0,0,M$77/ISI_fec!M$77)</f>
        <v>0.5095526647707892</v>
      </c>
      <c r="N154" s="165">
        <f>IF(N$77=0,0,N$77/ISI_fec!N$77)</f>
        <v>0.51168268928822835</v>
      </c>
      <c r="O154" s="165">
        <f>IF(O$77=0,0,O$77/ISI_fec!O$77)</f>
        <v>0.51180918970451905</v>
      </c>
      <c r="P154" s="165">
        <f>IF(P$77=0,0,P$77/ISI_fec!P$77)</f>
        <v>0.5099481219235148</v>
      </c>
      <c r="Q154" s="165">
        <f>IF(Q$77=0,0,Q$77/ISI_fec!Q$77)</f>
        <v>0.51306251477734688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50</vt:i4>
      </vt:variant>
      <vt:variant>
        <vt:lpstr>Named Ranges</vt:lpstr>
      </vt:variant>
      <vt:variant>
        <vt:i4>49</vt:i4>
      </vt:variant>
    </vt:vector>
  </HeadingPairs>
  <TitlesOfParts>
    <vt:vector size="99" baseType="lpstr">
      <vt:lpstr>cover</vt:lpstr>
      <vt:lpstr>index</vt:lpstr>
      <vt:lpstr>Ind_Summary</vt:lpstr>
      <vt:lpstr>Ind_Summary_fec</vt:lpstr>
      <vt:lpstr>Ind_Summary_ued</vt:lpstr>
      <vt:lpstr>Ind_Summary_emi</vt:lpstr>
      <vt:lpstr>ISI</vt:lpstr>
      <vt:lpstr>ISI_fec</vt:lpstr>
      <vt:lpstr>ISI_ued</vt:lpstr>
      <vt:lpstr>ISI_emi</vt:lpstr>
      <vt:lpstr>NFM</vt:lpstr>
      <vt:lpstr>NFM_fec</vt:lpstr>
      <vt:lpstr>NFM_ued</vt:lpstr>
      <vt:lpstr>NFM_emi</vt:lpstr>
      <vt:lpstr>CHI</vt:lpstr>
      <vt:lpstr>CHI_fec</vt:lpstr>
      <vt:lpstr>CHI_ued</vt:lpstr>
      <vt:lpstr>CHI_emi</vt:lpstr>
      <vt:lpstr>NMM</vt:lpstr>
      <vt:lpstr>NMM_fec</vt:lpstr>
      <vt:lpstr>NMM_ued</vt:lpstr>
      <vt:lpstr>NMM_emi</vt:lpstr>
      <vt:lpstr>PPA</vt:lpstr>
      <vt:lpstr>PPA_fec</vt:lpstr>
      <vt:lpstr>PPA_ued</vt:lpstr>
      <vt:lpstr>PPA_emi</vt:lpstr>
      <vt:lpstr>FBT</vt:lpstr>
      <vt:lpstr>FBT_fec</vt:lpstr>
      <vt:lpstr>FBT_ued</vt:lpstr>
      <vt:lpstr>FBT_emi</vt:lpstr>
      <vt:lpstr>TRE</vt:lpstr>
      <vt:lpstr>TRE_fec</vt:lpstr>
      <vt:lpstr>TRE_ued</vt:lpstr>
      <vt:lpstr>TRE_emi</vt:lpstr>
      <vt:lpstr>MAE</vt:lpstr>
      <vt:lpstr>MAE_fec</vt:lpstr>
      <vt:lpstr>MAE_ued</vt:lpstr>
      <vt:lpstr>MAE_emi</vt:lpstr>
      <vt:lpstr>TEL</vt:lpstr>
      <vt:lpstr>TEL_fec</vt:lpstr>
      <vt:lpstr>TEL_ued</vt:lpstr>
      <vt:lpstr>TEL_emi</vt:lpstr>
      <vt:lpstr>WWP</vt:lpstr>
      <vt:lpstr>WWP_fec</vt:lpstr>
      <vt:lpstr>WWP_ued</vt:lpstr>
      <vt:lpstr>WWP_emi</vt:lpstr>
      <vt:lpstr>OIS</vt:lpstr>
      <vt:lpstr>OIS_fec</vt:lpstr>
      <vt:lpstr>OIS_ued</vt:lpstr>
      <vt:lpstr>OIS_emi</vt:lpstr>
      <vt:lpstr>Ind_Summary!Print_Area</vt:lpstr>
      <vt:lpstr>CHI!Print_Titles</vt:lpstr>
      <vt:lpstr>CHI_emi!Print_Titles</vt:lpstr>
      <vt:lpstr>CHI_fec!Print_Titles</vt:lpstr>
      <vt:lpstr>CHI_ued!Print_Titles</vt:lpstr>
      <vt:lpstr>FBT!Print_Titles</vt:lpstr>
      <vt:lpstr>FBT_emi!Print_Titles</vt:lpstr>
      <vt:lpstr>FBT_fec!Print_Titles</vt:lpstr>
      <vt:lpstr>FBT_ued!Print_Titles</vt:lpstr>
      <vt:lpstr>Ind_Summary!Print_Titles</vt:lpstr>
      <vt:lpstr>Ind_Summary_emi!Print_Titles</vt:lpstr>
      <vt:lpstr>Ind_Summary_fec!Print_Titles</vt:lpstr>
      <vt:lpstr>Ind_Summary_ued!Print_Titles</vt:lpstr>
      <vt:lpstr>ISI!Print_Titles</vt:lpstr>
      <vt:lpstr>ISI_emi!Print_Titles</vt:lpstr>
      <vt:lpstr>ISI_fec!Print_Titles</vt:lpstr>
      <vt:lpstr>ISI_ued!Print_Titles</vt:lpstr>
      <vt:lpstr>MAE!Print_Titles</vt:lpstr>
      <vt:lpstr>MAE_emi!Print_Titles</vt:lpstr>
      <vt:lpstr>MAE_fec!Print_Titles</vt:lpstr>
      <vt:lpstr>MAE_ued!Print_Titles</vt:lpstr>
      <vt:lpstr>NFM!Print_Titles</vt:lpstr>
      <vt:lpstr>NFM_emi!Print_Titles</vt:lpstr>
      <vt:lpstr>NFM_fec!Print_Titles</vt:lpstr>
      <vt:lpstr>NFM_ued!Print_Titles</vt:lpstr>
      <vt:lpstr>NMM!Print_Titles</vt:lpstr>
      <vt:lpstr>NMM_emi!Print_Titles</vt:lpstr>
      <vt:lpstr>NMM_fec!Print_Titles</vt:lpstr>
      <vt:lpstr>NMM_ued!Print_Titles</vt:lpstr>
      <vt:lpstr>OIS!Print_Titles</vt:lpstr>
      <vt:lpstr>OIS_emi!Print_Titles</vt:lpstr>
      <vt:lpstr>OIS_fec!Print_Titles</vt:lpstr>
      <vt:lpstr>OIS_ued!Print_Titles</vt:lpstr>
      <vt:lpstr>PPA!Print_Titles</vt:lpstr>
      <vt:lpstr>PPA_emi!Print_Titles</vt:lpstr>
      <vt:lpstr>PPA_fec!Print_Titles</vt:lpstr>
      <vt:lpstr>PPA_ued!Print_Titles</vt:lpstr>
      <vt:lpstr>TEL!Print_Titles</vt:lpstr>
      <vt:lpstr>TEL_emi!Print_Titles</vt:lpstr>
      <vt:lpstr>TEL_fec!Print_Titles</vt:lpstr>
      <vt:lpstr>TEL_ued!Print_Titles</vt:lpstr>
      <vt:lpstr>TRE!Print_Titles</vt:lpstr>
      <vt:lpstr>TRE_emi!Print_Titles</vt:lpstr>
      <vt:lpstr>TRE_fec!Print_Titles</vt:lpstr>
      <vt:lpstr>TRE_ued!Print_Titles</vt:lpstr>
      <vt:lpstr>WWP!Print_Titles</vt:lpstr>
      <vt:lpstr>WWP_emi!Print_Titles</vt:lpstr>
      <vt:lpstr>WWP_fec!Print_Titles</vt:lpstr>
      <vt:lpstr>WWP_ued!Print_Titles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2018-07-16T15:46:19Z</dcterms:created>
  <dcterms:modified xsi:type="dcterms:W3CDTF">2018-07-16T15:46:19Z</dcterms:modified>
</cp:coreProperties>
</file>