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0" windowWidth="27795" windowHeight="11895"/>
  </bookViews>
  <sheets>
    <sheet name="cover" sheetId="25" r:id="rId1"/>
    <sheet name="index" sheetId="4" r:id="rId2"/>
    <sheet name="MBunk_act" sheetId="22" r:id="rId3"/>
    <sheet name="MBunk_ene" sheetId="23" r:id="rId4"/>
    <sheet name="MBunk_emi" sheetId="24" r:id="rId5"/>
  </sheets>
  <definedNames>
    <definedName name="_xlnm.Print_Titles" localSheetId="2">MBunk_act!$1:$1</definedName>
    <definedName name="_xlnm.Print_Titles" localSheetId="4">MBunk_emi!$1:$1</definedName>
    <definedName name="_xlnm.Print_Titles" localSheetId="3">MBunk_ene!$1:$1</definedName>
  </definedNames>
  <calcPr calcId="145621"/>
</workbook>
</file>

<file path=xl/calcChain.xml><?xml version="1.0" encoding="utf-8"?>
<calcChain xmlns="http://schemas.openxmlformats.org/spreadsheetml/2006/main">
  <c r="H5" i="24" l="1"/>
  <c r="L5" i="24"/>
  <c r="M5" i="24"/>
  <c r="N5" i="24"/>
  <c r="O5" i="24"/>
  <c r="P5" i="24"/>
  <c r="Q5" i="24"/>
  <c r="B5" i="24"/>
  <c r="C5" i="24"/>
  <c r="D5" i="24"/>
  <c r="E5" i="24"/>
  <c r="F5" i="24"/>
  <c r="G5" i="24"/>
  <c r="I5" i="24"/>
  <c r="J5" i="24"/>
  <c r="K5" i="24"/>
  <c r="B14" i="24"/>
  <c r="B15" i="24" s="1"/>
  <c r="C14" i="24"/>
  <c r="C15" i="24" s="1"/>
  <c r="E14" i="24"/>
  <c r="E15" i="24" s="1"/>
  <c r="F14" i="24"/>
  <c r="F15" i="24" s="1"/>
  <c r="G14" i="24"/>
  <c r="G15" i="24" s="1"/>
  <c r="I14" i="24"/>
  <c r="I15" i="24" s="1"/>
  <c r="J14" i="24"/>
  <c r="J15" i="24" s="1"/>
  <c r="K14" i="24"/>
  <c r="K15" i="24" s="1"/>
  <c r="M14" i="24"/>
  <c r="M15" i="24" s="1"/>
  <c r="N14" i="24"/>
  <c r="N15" i="24" s="1"/>
  <c r="O14" i="24"/>
  <c r="O15" i="24" s="1"/>
  <c r="B30" i="23"/>
  <c r="C22" i="24"/>
  <c r="E22" i="24"/>
  <c r="F30" i="23"/>
  <c r="I22" i="24"/>
  <c r="G31" i="23"/>
  <c r="H23" i="24"/>
  <c r="I23" i="24"/>
  <c r="J31" i="23"/>
  <c r="K23" i="24"/>
  <c r="M23" i="24"/>
  <c r="N31" i="23"/>
  <c r="O23" i="24"/>
  <c r="Q23" i="24"/>
  <c r="B26" i="23"/>
  <c r="C18" i="24"/>
  <c r="E18" i="24"/>
  <c r="N26" i="23"/>
  <c r="Q14" i="22"/>
  <c r="B27" i="23"/>
  <c r="C19" i="24"/>
  <c r="D19" i="24"/>
  <c r="F27" i="23"/>
  <c r="G19" i="24"/>
  <c r="I19" i="24"/>
  <c r="J27" i="23"/>
  <c r="K19" i="24"/>
  <c r="M15" i="22"/>
  <c r="N27" i="23"/>
  <c r="O19" i="24"/>
  <c r="J14" i="22"/>
  <c r="K14" i="22"/>
  <c r="L14" i="22"/>
  <c r="M14" i="22"/>
  <c r="P14" i="22"/>
  <c r="D15" i="22"/>
  <c r="E15" i="22"/>
  <c r="G15" i="22"/>
  <c r="B4" i="4"/>
  <c r="B5" i="4"/>
  <c r="B6" i="4"/>
  <c r="O14" i="22" l="1"/>
  <c r="N15" i="22"/>
  <c r="J15" i="22"/>
  <c r="B31" i="23"/>
  <c r="B15" i="22"/>
  <c r="N14" i="22"/>
  <c r="G22" i="24"/>
  <c r="G14" i="22"/>
  <c r="O15" i="22"/>
  <c r="F31" i="23"/>
  <c r="F15" i="22"/>
  <c r="Q15" i="22"/>
  <c r="D18" i="24"/>
  <c r="H22" i="24"/>
  <c r="H15" i="22"/>
  <c r="D22" i="24"/>
  <c r="G30" i="23"/>
  <c r="C15" i="22"/>
  <c r="C30" i="23"/>
  <c r="E19" i="24"/>
  <c r="C26" i="23"/>
  <c r="G23" i="24"/>
  <c r="Q18" i="24"/>
  <c r="E23" i="24"/>
  <c r="P18" i="24"/>
  <c r="D23" i="24"/>
  <c r="O18" i="24"/>
  <c r="C23" i="24"/>
  <c r="I14" i="22"/>
  <c r="M18" i="24"/>
  <c r="Q22" i="24"/>
  <c r="H14" i="22"/>
  <c r="L18" i="24"/>
  <c r="P22" i="24"/>
  <c r="G27" i="23"/>
  <c r="K18" i="24"/>
  <c r="O22" i="24"/>
  <c r="F14" i="22"/>
  <c r="J26" i="23"/>
  <c r="N30" i="23"/>
  <c r="E14" i="22"/>
  <c r="I18" i="24"/>
  <c r="M22" i="24"/>
  <c r="D14" i="22"/>
  <c r="H18" i="24"/>
  <c r="L22" i="24"/>
  <c r="C31" i="23"/>
  <c r="C14" i="22"/>
  <c r="G18" i="24"/>
  <c r="K22" i="24"/>
  <c r="B14" i="22"/>
  <c r="F26" i="23"/>
  <c r="J30" i="23"/>
  <c r="Q14" i="24"/>
  <c r="Q15" i="24" s="1"/>
  <c r="P23" i="24"/>
  <c r="P15" i="22"/>
  <c r="L23" i="24"/>
  <c r="L15" i="22"/>
  <c r="G26" i="23"/>
  <c r="N7" i="24"/>
  <c r="N26" i="24" s="1"/>
  <c r="J7" i="24"/>
  <c r="F7" i="24"/>
  <c r="F26" i="24" s="1"/>
  <c r="B7" i="24"/>
  <c r="K31" i="23"/>
  <c r="K27" i="23"/>
  <c r="K26" i="23"/>
  <c r="K30" i="23"/>
  <c r="N19" i="23"/>
  <c r="N34" i="23" s="1"/>
  <c r="J19" i="23"/>
  <c r="F19" i="23"/>
  <c r="B19" i="23"/>
  <c r="Q7" i="24"/>
  <c r="M7" i="24"/>
  <c r="I7" i="24"/>
  <c r="E7" i="24"/>
  <c r="K15" i="22"/>
  <c r="Q19" i="23"/>
  <c r="M19" i="23"/>
  <c r="I19" i="23"/>
  <c r="E19" i="23"/>
  <c r="P7" i="24"/>
  <c r="L7" i="24"/>
  <c r="H7" i="24"/>
  <c r="D7" i="24"/>
  <c r="L19" i="23"/>
  <c r="H19" i="23"/>
  <c r="H35" i="23" s="1"/>
  <c r="D19" i="23"/>
  <c r="P14" i="24"/>
  <c r="P15" i="24" s="1"/>
  <c r="L14" i="24"/>
  <c r="L15" i="24" s="1"/>
  <c r="H14" i="24"/>
  <c r="H15" i="24" s="1"/>
  <c r="D14" i="24"/>
  <c r="D15" i="24" s="1"/>
  <c r="O7" i="24"/>
  <c r="K7" i="24"/>
  <c r="G7" i="24"/>
  <c r="C7" i="24"/>
  <c r="P19" i="24"/>
  <c r="P27" i="23"/>
  <c r="L19" i="24"/>
  <c r="L27" i="23"/>
  <c r="H19" i="24"/>
  <c r="H27" i="23"/>
  <c r="I15" i="22"/>
  <c r="I27" i="23"/>
  <c r="Q19" i="24"/>
  <c r="Q27" i="23"/>
  <c r="M19" i="24"/>
  <c r="M27" i="23"/>
  <c r="O7" i="22"/>
  <c r="K7" i="22"/>
  <c r="G7" i="22"/>
  <c r="C7" i="22"/>
  <c r="O3" i="22"/>
  <c r="K3" i="22"/>
  <c r="G3" i="22"/>
  <c r="C3" i="22"/>
  <c r="O31" i="23"/>
  <c r="I31" i="23"/>
  <c r="D31" i="23"/>
  <c r="O30" i="23"/>
  <c r="I30" i="23"/>
  <c r="D30" i="23"/>
  <c r="O27" i="23"/>
  <c r="D27" i="23"/>
  <c r="O26" i="23"/>
  <c r="I26" i="23"/>
  <c r="D26" i="23"/>
  <c r="O19" i="23"/>
  <c r="K19" i="23"/>
  <c r="G19" i="23"/>
  <c r="C19" i="23"/>
  <c r="J23" i="24"/>
  <c r="J22" i="24"/>
  <c r="J19" i="24"/>
  <c r="J18" i="24"/>
  <c r="N7" i="22"/>
  <c r="J7" i="22"/>
  <c r="F7" i="22"/>
  <c r="B7" i="22"/>
  <c r="N3" i="22"/>
  <c r="J3" i="22"/>
  <c r="F3" i="22"/>
  <c r="B3" i="22"/>
  <c r="M31" i="23"/>
  <c r="H31" i="23"/>
  <c r="M30" i="23"/>
  <c r="H30" i="23"/>
  <c r="C27" i="23"/>
  <c r="M26" i="23"/>
  <c r="H26" i="23"/>
  <c r="F23" i="24"/>
  <c r="F22" i="24"/>
  <c r="F19" i="24"/>
  <c r="F18" i="24"/>
  <c r="Q7" i="22"/>
  <c r="M7" i="22"/>
  <c r="I7" i="22"/>
  <c r="E7" i="22"/>
  <c r="Q3" i="22"/>
  <c r="M3" i="22"/>
  <c r="I3" i="22"/>
  <c r="E3" i="22"/>
  <c r="Q31" i="23"/>
  <c r="L31" i="23"/>
  <c r="Q30" i="23"/>
  <c r="L30" i="23"/>
  <c r="Q26" i="23"/>
  <c r="L26" i="23"/>
  <c r="B23" i="24"/>
  <c r="B22" i="24"/>
  <c r="B19" i="24"/>
  <c r="B18" i="24"/>
  <c r="P7" i="22"/>
  <c r="L7" i="22"/>
  <c r="H7" i="22"/>
  <c r="D7" i="22"/>
  <c r="P3" i="22"/>
  <c r="L3" i="22"/>
  <c r="H3" i="22"/>
  <c r="D3" i="22"/>
  <c r="P31" i="23"/>
  <c r="E31" i="23"/>
  <c r="P30" i="23"/>
  <c r="E30" i="23"/>
  <c r="E27" i="23"/>
  <c r="P26" i="23"/>
  <c r="E26" i="23"/>
  <c r="P19" i="23"/>
  <c r="P35" i="23" s="1"/>
  <c r="N23" i="24"/>
  <c r="N22" i="24"/>
  <c r="N19" i="24"/>
  <c r="N18" i="24"/>
  <c r="K25" i="24" l="1"/>
  <c r="I26" i="24"/>
  <c r="D26" i="24"/>
  <c r="C26" i="24"/>
  <c r="H25" i="24"/>
  <c r="O26" i="24"/>
  <c r="C25" i="24"/>
  <c r="M25" i="24"/>
  <c r="E35" i="23"/>
  <c r="Q25" i="24"/>
  <c r="O25" i="24"/>
  <c r="J17" i="24"/>
  <c r="E34" i="23"/>
  <c r="E17" i="24"/>
  <c r="Q26" i="24"/>
  <c r="E29" i="23"/>
  <c r="C27" i="24"/>
  <c r="O27" i="24"/>
  <c r="N33" i="23"/>
  <c r="D27" i="24"/>
  <c r="H26" i="24"/>
  <c r="O21" i="24"/>
  <c r="O17" i="24"/>
  <c r="J25" i="24"/>
  <c r="D21" i="24"/>
  <c r="D25" i="24"/>
  <c r="J27" i="24"/>
  <c r="E27" i="24"/>
  <c r="Q27" i="24"/>
  <c r="Q17" i="24"/>
  <c r="N29" i="23"/>
  <c r="H27" i="24"/>
  <c r="E33" i="23"/>
  <c r="J26" i="24"/>
  <c r="M34" i="23"/>
  <c r="F34" i="23"/>
  <c r="L27" i="24"/>
  <c r="G21" i="24"/>
  <c r="G17" i="24"/>
  <c r="L26" i="24"/>
  <c r="B25" i="24"/>
  <c r="M27" i="24"/>
  <c r="L21" i="24"/>
  <c r="L17" i="24"/>
  <c r="G26" i="24"/>
  <c r="L25" i="24"/>
  <c r="I25" i="24"/>
  <c r="G27" i="24"/>
  <c r="I27" i="24"/>
  <c r="M26" i="24"/>
  <c r="G25" i="24"/>
  <c r="P26" i="24"/>
  <c r="B34" i="23"/>
  <c r="I25" i="23"/>
  <c r="D25" i="23"/>
  <c r="F33" i="23"/>
  <c r="F29" i="23"/>
  <c r="I33" i="23"/>
  <c r="J29" i="23"/>
  <c r="F35" i="23"/>
  <c r="H25" i="23"/>
  <c r="I35" i="23"/>
  <c r="M35" i="23"/>
  <c r="Q33" i="23"/>
  <c r="D33" i="23"/>
  <c r="D34" i="23"/>
  <c r="I34" i="23"/>
  <c r="D35" i="23"/>
  <c r="M33" i="23"/>
  <c r="J34" i="23"/>
  <c r="J33" i="23"/>
  <c r="M29" i="23"/>
  <c r="L35" i="23"/>
  <c r="L34" i="23"/>
  <c r="L33" i="23"/>
  <c r="E21" i="24"/>
  <c r="M21" i="24"/>
  <c r="P21" i="24"/>
  <c r="K26" i="24"/>
  <c r="B35" i="23"/>
  <c r="B25" i="23"/>
  <c r="P27" i="24"/>
  <c r="D29" i="23"/>
  <c r="Q34" i="23"/>
  <c r="B26" i="24"/>
  <c r="H33" i="23"/>
  <c r="H34" i="23"/>
  <c r="N35" i="23"/>
  <c r="B33" i="23"/>
  <c r="P25" i="24"/>
  <c r="K17" i="24"/>
  <c r="Q25" i="23"/>
  <c r="N25" i="24"/>
  <c r="E26" i="24"/>
  <c r="K21" i="24"/>
  <c r="B21" i="24"/>
  <c r="E25" i="24"/>
  <c r="K27" i="24"/>
  <c r="B29" i="23"/>
  <c r="H17" i="24"/>
  <c r="Q35" i="23"/>
  <c r="B27" i="24"/>
  <c r="J35" i="23"/>
  <c r="F25" i="24"/>
  <c r="F27" i="24"/>
  <c r="N27" i="24"/>
  <c r="P21" i="22"/>
  <c r="P22" i="22"/>
  <c r="P23" i="22"/>
  <c r="I13" i="22"/>
  <c r="I17" i="22"/>
  <c r="I18" i="22"/>
  <c r="I19" i="22"/>
  <c r="G25" i="23"/>
  <c r="G29" i="23"/>
  <c r="G33" i="23"/>
  <c r="G34" i="23"/>
  <c r="G35" i="23"/>
  <c r="C13" i="22"/>
  <c r="C17" i="22"/>
  <c r="C18" i="22"/>
  <c r="C19" i="22"/>
  <c r="I21" i="24"/>
  <c r="P25" i="23"/>
  <c r="P29" i="23"/>
  <c r="P33" i="23"/>
  <c r="P34" i="23"/>
  <c r="D17" i="22"/>
  <c r="D18" i="22"/>
  <c r="D19" i="22"/>
  <c r="D13" i="22"/>
  <c r="D21" i="22"/>
  <c r="D22" i="22"/>
  <c r="D23" i="22"/>
  <c r="M13" i="22"/>
  <c r="M17" i="22"/>
  <c r="M18" i="22"/>
  <c r="M19" i="22"/>
  <c r="M21" i="22"/>
  <c r="M22" i="22"/>
  <c r="J13" i="22"/>
  <c r="J17" i="22"/>
  <c r="J18" i="22"/>
  <c r="J19" i="22"/>
  <c r="J21" i="22"/>
  <c r="J22" i="22"/>
  <c r="J23" i="22"/>
  <c r="K25" i="23"/>
  <c r="K29" i="23"/>
  <c r="K33" i="23"/>
  <c r="K34" i="23"/>
  <c r="K35" i="23"/>
  <c r="G13" i="22"/>
  <c r="G17" i="22"/>
  <c r="G18" i="22"/>
  <c r="G19" i="22"/>
  <c r="G21" i="22"/>
  <c r="G22" i="22"/>
  <c r="G23" i="22"/>
  <c r="I29" i="23"/>
  <c r="C21" i="22"/>
  <c r="C22" i="22"/>
  <c r="C23" i="22"/>
  <c r="I17" i="24"/>
  <c r="H29" i="23"/>
  <c r="H13" i="22"/>
  <c r="H17" i="22"/>
  <c r="H18" i="22"/>
  <c r="H19" i="22"/>
  <c r="H21" i="22"/>
  <c r="H22" i="22"/>
  <c r="H23" i="22"/>
  <c r="Q13" i="22"/>
  <c r="Q17" i="22"/>
  <c r="Q18" i="22"/>
  <c r="Q19" i="22"/>
  <c r="C21" i="24"/>
  <c r="N17" i="24"/>
  <c r="N21" i="22"/>
  <c r="N22" i="22"/>
  <c r="N23" i="22"/>
  <c r="O35" i="23"/>
  <c r="O25" i="23"/>
  <c r="O29" i="23"/>
  <c r="O33" i="23"/>
  <c r="O34" i="23"/>
  <c r="P13" i="22"/>
  <c r="P17" i="22"/>
  <c r="P18" i="22"/>
  <c r="P19" i="22"/>
  <c r="F21" i="24"/>
  <c r="F13" i="22"/>
  <c r="F17" i="22"/>
  <c r="F18" i="22"/>
  <c r="F19" i="22"/>
  <c r="F17" i="24"/>
  <c r="F21" i="22"/>
  <c r="F22" i="22"/>
  <c r="F23" i="22"/>
  <c r="Q21" i="22"/>
  <c r="Q22" i="22"/>
  <c r="Q23" i="22"/>
  <c r="N21" i="24"/>
  <c r="N13" i="22"/>
  <c r="N17" i="22"/>
  <c r="N18" i="22"/>
  <c r="N19" i="22"/>
  <c r="P17" i="24"/>
  <c r="K13" i="22"/>
  <c r="K17" i="22"/>
  <c r="K18" i="22"/>
  <c r="K19" i="22"/>
  <c r="K21" i="22"/>
  <c r="K22" i="22"/>
  <c r="K23" i="22"/>
  <c r="M17" i="24"/>
  <c r="Q21" i="24"/>
  <c r="L29" i="23"/>
  <c r="L13" i="22"/>
  <c r="L17" i="22"/>
  <c r="L18" i="22"/>
  <c r="L19" i="22"/>
  <c r="L25" i="23"/>
  <c r="L21" i="22"/>
  <c r="L22" i="22"/>
  <c r="L23" i="22"/>
  <c r="E17" i="22"/>
  <c r="E18" i="22"/>
  <c r="E19" i="22"/>
  <c r="E13" i="22"/>
  <c r="E21" i="22"/>
  <c r="E22" i="22"/>
  <c r="E23" i="22"/>
  <c r="C17" i="24"/>
  <c r="F25" i="23"/>
  <c r="J25" i="23"/>
  <c r="N25" i="23"/>
  <c r="B13" i="22"/>
  <c r="B17" i="22"/>
  <c r="B18" i="22"/>
  <c r="B19" i="22"/>
  <c r="B21" i="22"/>
  <c r="B22" i="22"/>
  <c r="B23" i="22"/>
  <c r="D17" i="24"/>
  <c r="H21" i="24"/>
  <c r="C25" i="23"/>
  <c r="C29" i="23"/>
  <c r="C33" i="23"/>
  <c r="C34" i="23"/>
  <c r="C35" i="23"/>
  <c r="O13" i="22"/>
  <c r="O17" i="22"/>
  <c r="O18" i="22"/>
  <c r="O19" i="22"/>
  <c r="O21" i="22"/>
  <c r="O22" i="22"/>
  <c r="O23" i="22"/>
  <c r="E25" i="23"/>
  <c r="M25" i="23"/>
  <c r="Q29" i="23"/>
  <c r="B17" i="24"/>
  <c r="J21" i="24"/>
  <c r="M23" i="22"/>
  <c r="I21" i="22"/>
  <c r="I22" i="22"/>
  <c r="I23" i="22"/>
</calcChain>
</file>

<file path=xl/sharedStrings.xml><?xml version="1.0" encoding="utf-8"?>
<sst xmlns="http://schemas.openxmlformats.org/spreadsheetml/2006/main" count="86" uniqueCount="57">
  <si>
    <t>CO2 emissions</t>
  </si>
  <si>
    <t>energy consumption</t>
  </si>
  <si>
    <t>Bunkers - activity related data</t>
  </si>
  <si>
    <t>Description</t>
  </si>
  <si>
    <t>Sheet</t>
  </si>
  <si>
    <t>Click on the link to jump to the sheet</t>
  </si>
  <si>
    <t>EU28</t>
  </si>
  <si>
    <t>Natural gas</t>
  </si>
  <si>
    <t>Shares of CO2 emissions (%)</t>
  </si>
  <si>
    <t>Shares of total energy consumption (%)</t>
  </si>
  <si>
    <t>Indicators</t>
  </si>
  <si>
    <t>Energy consumption (ktoe)</t>
  </si>
  <si>
    <t>Market shares of vehicle km (% of km)</t>
  </si>
  <si>
    <t>Total energy consumption (ktoe)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</si>
  <si>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</si>
  <si>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</si>
  <si>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</si>
  <si>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</si>
  <si>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</si>
  <si>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</si>
  <si>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</si>
  <si>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</si>
  <si>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</si>
  <si>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</si>
  <si>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by fuel</t>
  </si>
  <si>
    <t>Emission factors (kt CO2 / ktoe)</t>
  </si>
  <si>
    <t>Split of CO2 emissions (kt CO2)</t>
  </si>
  <si>
    <t>CO2 emissions (kt CO2)</t>
  </si>
  <si>
    <t>Vehicle-km (mio km)</t>
  </si>
  <si>
    <t>Vehicle-efficiency (kgoe/100 km)</t>
  </si>
  <si>
    <t>Liquids (Petroleum products)</t>
  </si>
  <si>
    <t>Emission intensity (kg of CO2 / 100 km)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</si>
  <si>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</si>
  <si>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</si>
  <si>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</si>
  <si>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</si>
  <si>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</si>
  <si>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</si>
  <si>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</si>
  <si>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</si>
  <si>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Extra-EU</t>
  </si>
  <si>
    <t>Intra-EU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</si>
  <si>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</si>
  <si>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</si>
  <si>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</si>
  <si>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</si>
  <si>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</si>
  <si>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</si>
  <si>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</si>
  <si>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version 1.0</t>
  </si>
  <si>
    <t>© European Union 2017-2018</t>
  </si>
  <si>
    <t>Prepared by JRC C.6</t>
  </si>
  <si>
    <t>The information made available is property of the Joint Research Centre of the European Commission.</t>
  </si>
  <si>
    <t>International maritime bunkers</t>
  </si>
  <si>
    <t>EU28 - Maritime bunkers</t>
  </si>
  <si>
    <t>EU28 - Maritime bunkers / energy consumption</t>
  </si>
  <si>
    <t>EU28 - Maritime bunkers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</si>
</sst>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.0;\-#,##0.0;&quot;-&quot;"/>
    <numFmt numFmtId="169" formatCode="mmmm\ 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0" fontId="10" fillId="2" borderId="0" xfId="4" applyFont="1" applyFill="1" applyBorder="1" applyAlignment="1">
      <alignment horizontal="left" vertical="center" indent="3"/>
    </xf>
    <xf numFmtId="166" fontId="10" fillId="0" borderId="0" xfId="4" applyNumberFormat="1" applyFont="1" applyBorder="1" applyAlignment="1">
      <alignment vertical="center"/>
    </xf>
    <xf numFmtId="165" fontId="13" fillId="5" borderId="2" xfId="4" applyNumberFormat="1" applyFont="1" applyFill="1" applyBorder="1" applyAlignment="1">
      <alignment vertical="center"/>
    </xf>
    <xf numFmtId="0" fontId="14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3" fillId="5" borderId="2" xfId="4" applyNumberFormat="1" applyFont="1" applyFill="1" applyBorder="1" applyAlignment="1">
      <alignment vertical="center"/>
    </xf>
    <xf numFmtId="165" fontId="15" fillId="6" borderId="2" xfId="4" applyNumberFormat="1" applyFont="1" applyFill="1" applyBorder="1" applyAlignment="1">
      <alignment vertical="center"/>
    </xf>
    <xf numFmtId="0" fontId="16" fillId="6" borderId="2" xfId="4" applyFont="1" applyFill="1" applyBorder="1" applyAlignment="1">
      <alignment horizontal="left" vertical="center"/>
    </xf>
    <xf numFmtId="167" fontId="10" fillId="0" borderId="1" xfId="1" applyNumberFormat="1" applyFont="1" applyBorder="1" applyAlignment="1">
      <alignment vertical="center"/>
    </xf>
    <xf numFmtId="167" fontId="10" fillId="0" borderId="0" xfId="1" applyNumberFormat="1" applyFont="1" applyAlignment="1">
      <alignment vertical="center"/>
    </xf>
    <xf numFmtId="167" fontId="13" fillId="5" borderId="2" xfId="1" applyNumberFormat="1" applyFont="1" applyFill="1" applyBorder="1" applyAlignment="1">
      <alignment vertical="center"/>
    </xf>
    <xf numFmtId="168" fontId="13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3" fillId="5" borderId="2" xfId="4" applyNumberFormat="1" applyFont="1" applyFill="1" applyBorder="1" applyAlignment="1">
      <alignment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0" fontId="17" fillId="4" borderId="2" xfId="4" applyFont="1" applyFill="1" applyBorder="1" applyAlignment="1">
      <alignment horizontal="left" vertical="center" indent="1"/>
    </xf>
    <xf numFmtId="166" fontId="13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7" fontId="10" fillId="0" borderId="0" xfId="4" applyNumberFormat="1" applyFont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20" fillId="0" borderId="2" xfId="5" applyFont="1" applyBorder="1" applyAlignment="1">
      <alignment vertical="center"/>
    </xf>
    <xf numFmtId="0" fontId="20" fillId="0" borderId="0" xfId="5" applyFont="1" applyAlignment="1">
      <alignment vertical="center"/>
    </xf>
    <xf numFmtId="0" fontId="21" fillId="0" borderId="0" xfId="5" applyFont="1" applyAlignment="1">
      <alignment vertical="center"/>
    </xf>
    <xf numFmtId="0" fontId="20" fillId="0" borderId="0" xfId="5" applyFont="1" applyAlignment="1">
      <alignment horizontal="center" vertical="center"/>
    </xf>
    <xf numFmtId="0" fontId="18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left" vertical="center"/>
    </xf>
    <xf numFmtId="0" fontId="18" fillId="0" borderId="0" xfId="5" applyFont="1" applyBorder="1" applyAlignment="1">
      <alignment horizontal="right" vertical="center"/>
    </xf>
    <xf numFmtId="0" fontId="22" fillId="0" borderId="0" xfId="5" applyFont="1" applyAlignment="1">
      <alignment vertical="center"/>
    </xf>
    <xf numFmtId="0" fontId="19" fillId="0" borderId="0" xfId="5" applyFont="1" applyAlignment="1">
      <alignment vertical="center"/>
    </xf>
    <xf numFmtId="0" fontId="23" fillId="0" borderId="0" xfId="5" applyFont="1" applyAlignment="1">
      <alignment horizontal="left" vertical="center"/>
    </xf>
    <xf numFmtId="169" fontId="24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0" fontId="9" fillId="0" borderId="0" xfId="5" applyFont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45" customWidth="1"/>
    <col min="2" max="2" width="9.7109375" style="46" customWidth="1"/>
    <col min="3" max="3" width="107.42578125" style="44" customWidth="1"/>
    <col min="4" max="4" width="44.7109375" style="44" customWidth="1"/>
    <col min="5" max="6" width="9.7109375" style="44" customWidth="1"/>
    <col min="7" max="16384" width="9.140625" style="44"/>
  </cols>
  <sheetData>
    <row r="9" spans="1:10" ht="30" x14ac:dyDescent="0.25">
      <c r="A9" s="41"/>
      <c r="B9" s="42" t="s">
        <v>42</v>
      </c>
      <c r="C9" s="43"/>
      <c r="D9" s="43"/>
      <c r="E9" s="43"/>
      <c r="F9" s="43"/>
    </row>
    <row r="10" spans="1:10" hidden="1" x14ac:dyDescent="0.25"/>
    <row r="11" spans="1:10" hidden="1" x14ac:dyDescent="0.25">
      <c r="B11" s="45"/>
      <c r="C11" s="45"/>
    </row>
    <row r="12" spans="1:10" ht="11.25" hidden="1" customHeight="1" x14ac:dyDescent="0.25">
      <c r="B12" s="45"/>
      <c r="C12" s="45"/>
    </row>
    <row r="13" spans="1:10" s="45" customFormat="1" ht="11.25" hidden="1" customHeight="1" x14ac:dyDescent="0.25">
      <c r="D13" s="44"/>
      <c r="E13" s="44"/>
      <c r="F13" s="44"/>
      <c r="G13" s="44"/>
      <c r="H13" s="44"/>
      <c r="I13" s="44"/>
      <c r="J13" s="44"/>
    </row>
    <row r="14" spans="1:10" s="45" customFormat="1" ht="12.75" customHeight="1" x14ac:dyDescent="0.25">
      <c r="D14" s="44"/>
      <c r="E14" s="44"/>
      <c r="F14" s="44"/>
      <c r="G14" s="44"/>
      <c r="H14" s="44"/>
      <c r="I14" s="44"/>
      <c r="J14" s="44"/>
    </row>
    <row r="15" spans="1:10" s="45" customFormat="1" ht="12.75" customHeight="1" x14ac:dyDescent="0.25">
      <c r="D15" s="44"/>
      <c r="E15" s="44"/>
      <c r="F15" s="44"/>
      <c r="G15" s="44"/>
      <c r="H15" s="44"/>
      <c r="I15" s="44"/>
      <c r="J15" s="44"/>
    </row>
    <row r="16" spans="1:10" s="45" customFormat="1" ht="12.75" customHeight="1" x14ac:dyDescent="0.25">
      <c r="D16" s="44"/>
      <c r="E16" s="44"/>
      <c r="F16" s="44"/>
      <c r="G16" s="44"/>
      <c r="H16" s="44"/>
      <c r="I16" s="44"/>
      <c r="J16" s="44"/>
    </row>
    <row r="17" spans="1:10" s="45" customFormat="1" ht="12.75" customHeight="1" x14ac:dyDescent="0.25">
      <c r="D17" s="44"/>
      <c r="E17" s="44"/>
      <c r="F17" s="44"/>
      <c r="G17" s="44"/>
      <c r="H17" s="44"/>
      <c r="I17" s="44"/>
      <c r="J17" s="44"/>
    </row>
    <row r="18" spans="1:10" s="45" customFormat="1" ht="12.75" customHeight="1" x14ac:dyDescent="0.25">
      <c r="D18" s="44"/>
      <c r="E18" s="44"/>
      <c r="F18" s="44"/>
      <c r="G18" s="44"/>
      <c r="H18" s="44"/>
      <c r="I18" s="44"/>
      <c r="J18" s="44"/>
    </row>
    <row r="19" spans="1:10" s="45" customFormat="1" x14ac:dyDescent="0.25">
      <c r="D19" s="44"/>
      <c r="E19" s="44"/>
      <c r="F19" s="44"/>
      <c r="G19" s="44"/>
      <c r="H19" s="44"/>
      <c r="I19" s="44"/>
      <c r="J19" s="44"/>
    </row>
    <row r="20" spans="1:10" s="45" customFormat="1" ht="11.25" customHeight="1" x14ac:dyDescent="0.25">
      <c r="D20" s="44"/>
      <c r="E20" s="44"/>
      <c r="F20" s="44"/>
      <c r="G20" s="44"/>
      <c r="H20" s="44"/>
      <c r="I20" s="44"/>
      <c r="J20" s="44"/>
    </row>
    <row r="21" spans="1:10" s="45" customFormat="1" ht="11.25" customHeight="1" x14ac:dyDescent="0.25">
      <c r="D21" s="44"/>
      <c r="E21" s="44"/>
      <c r="F21" s="44"/>
      <c r="G21" s="44"/>
      <c r="H21" s="44"/>
      <c r="I21" s="44"/>
      <c r="J21" s="44"/>
    </row>
    <row r="22" spans="1:10" s="45" customFormat="1" ht="11.25" customHeight="1" x14ac:dyDescent="0.25">
      <c r="B22" s="46"/>
      <c r="C22" s="44"/>
      <c r="D22" s="44"/>
      <c r="E22" s="44"/>
      <c r="F22" s="44"/>
      <c r="G22" s="44"/>
      <c r="H22" s="44"/>
      <c r="I22" s="44"/>
      <c r="J22" s="44"/>
    </row>
    <row r="23" spans="1:10" s="45" customFormat="1" ht="27.75" x14ac:dyDescent="0.25">
      <c r="B23" s="47"/>
      <c r="C23" s="48" t="s">
        <v>6</v>
      </c>
      <c r="D23" s="49"/>
      <c r="E23" s="44"/>
      <c r="F23" s="44"/>
      <c r="G23" s="44"/>
      <c r="H23" s="44"/>
      <c r="I23" s="44"/>
      <c r="J23" s="44"/>
    </row>
    <row r="24" spans="1:10" s="45" customFormat="1" ht="11.25" customHeight="1" x14ac:dyDescent="0.25">
      <c r="B24" s="46"/>
      <c r="C24" s="44"/>
      <c r="D24" s="44"/>
      <c r="E24" s="44"/>
      <c r="F24" s="44"/>
      <c r="G24" s="44"/>
      <c r="H24" s="44"/>
      <c r="I24" s="44"/>
      <c r="J24" s="44"/>
    </row>
    <row r="25" spans="1:10" s="45" customFormat="1" ht="13.5" customHeight="1" x14ac:dyDescent="0.25">
      <c r="B25" s="46"/>
      <c r="C25" s="44"/>
      <c r="D25" s="44"/>
      <c r="E25" s="44"/>
      <c r="F25" s="44"/>
      <c r="G25" s="44"/>
      <c r="H25" s="44"/>
      <c r="I25" s="44"/>
      <c r="J25" s="44"/>
    </row>
    <row r="26" spans="1:10" s="45" customFormat="1" ht="10.5" customHeight="1" x14ac:dyDescent="0.25">
      <c r="B26" s="46"/>
      <c r="C26" s="44"/>
      <c r="D26" s="44"/>
      <c r="E26" s="44"/>
      <c r="F26" s="44"/>
      <c r="G26" s="44"/>
      <c r="H26" s="44"/>
      <c r="I26" s="44"/>
      <c r="J26" s="44"/>
    </row>
    <row r="27" spans="1:10" x14ac:dyDescent="0.25">
      <c r="A27" s="44"/>
    </row>
    <row r="28" spans="1:10" s="45" customFormat="1" ht="11.25" customHeight="1" x14ac:dyDescent="0.25">
      <c r="B28" s="46"/>
      <c r="C28" s="44"/>
      <c r="D28" s="44"/>
      <c r="E28" s="44"/>
      <c r="F28" s="44"/>
      <c r="G28" s="44"/>
      <c r="H28" s="44"/>
      <c r="I28" s="44"/>
      <c r="J28" s="44"/>
    </row>
    <row r="29" spans="1:10" s="45" customFormat="1" x14ac:dyDescent="0.25">
      <c r="B29" s="46"/>
      <c r="C29" s="44"/>
      <c r="D29" s="44"/>
      <c r="E29" s="44"/>
      <c r="F29" s="44"/>
      <c r="G29" s="44"/>
      <c r="H29" s="44"/>
      <c r="I29" s="44"/>
      <c r="J29" s="44"/>
    </row>
    <row r="30" spans="1:10" s="45" customFormat="1" ht="27.75" x14ac:dyDescent="0.25">
      <c r="B30" s="46"/>
      <c r="C30" s="50" t="s">
        <v>53</v>
      </c>
      <c r="D30" s="44"/>
      <c r="E30" s="44"/>
      <c r="F30" s="44"/>
      <c r="G30" s="44"/>
      <c r="H30" s="44"/>
      <c r="I30" s="44"/>
      <c r="J30" s="44"/>
    </row>
    <row r="31" spans="1:10" s="45" customFormat="1" ht="11.25" customHeight="1" x14ac:dyDescent="0.25">
      <c r="B31" s="46"/>
      <c r="C31" s="51"/>
      <c r="D31" s="44"/>
      <c r="E31" s="44"/>
      <c r="F31" s="44"/>
      <c r="G31" s="44"/>
      <c r="H31" s="44"/>
      <c r="I31" s="44"/>
      <c r="J31" s="44"/>
    </row>
    <row r="32" spans="1:10" s="45" customFormat="1" ht="11.25" customHeight="1" x14ac:dyDescent="0.25">
      <c r="B32" s="46"/>
      <c r="C32" s="51"/>
      <c r="D32" s="44"/>
      <c r="E32" s="44"/>
      <c r="F32" s="44"/>
      <c r="G32" s="44"/>
      <c r="H32" s="44"/>
      <c r="I32" s="44"/>
      <c r="J32" s="44"/>
    </row>
    <row r="33" spans="1:12" s="45" customFormat="1" ht="11.25" customHeight="1" x14ac:dyDescent="0.25">
      <c r="B33" s="46"/>
      <c r="C33" s="44"/>
      <c r="D33" s="44"/>
      <c r="E33" s="44"/>
      <c r="F33" s="44"/>
      <c r="G33" s="44"/>
      <c r="H33" s="44"/>
      <c r="I33" s="44"/>
      <c r="J33" s="44"/>
    </row>
    <row r="34" spans="1:12" s="45" customFormat="1" ht="11.25" customHeight="1" x14ac:dyDescent="0.25">
      <c r="B34" s="46"/>
      <c r="C34" s="44"/>
      <c r="D34" s="44"/>
      <c r="E34" s="44"/>
      <c r="F34" s="44"/>
      <c r="G34" s="44"/>
      <c r="H34" s="44"/>
      <c r="I34" s="44"/>
      <c r="J34" s="44"/>
    </row>
    <row r="35" spans="1:12" s="45" customFormat="1" ht="11.25" customHeight="1" x14ac:dyDescent="0.25">
      <c r="B35" s="46"/>
      <c r="C35" s="44"/>
      <c r="D35" s="44"/>
      <c r="E35" s="44"/>
      <c r="F35" s="44"/>
      <c r="G35" s="44"/>
      <c r="H35" s="44"/>
      <c r="I35" s="44"/>
      <c r="J35" s="44"/>
    </row>
    <row r="36" spans="1:12" s="45" customFormat="1" ht="13.5" customHeight="1" x14ac:dyDescent="0.25">
      <c r="B36" s="46"/>
      <c r="C36" s="44"/>
      <c r="D36" s="44"/>
      <c r="E36" s="44"/>
      <c r="F36" s="44"/>
      <c r="G36" s="44"/>
      <c r="H36" s="44"/>
      <c r="I36" s="44"/>
      <c r="J36" s="44"/>
    </row>
    <row r="37" spans="1:12" s="45" customFormat="1" ht="10.5" customHeight="1" x14ac:dyDescent="0.25">
      <c r="B37" s="46"/>
      <c r="C37" s="44"/>
      <c r="D37" s="44"/>
      <c r="E37" s="44"/>
      <c r="F37" s="44"/>
      <c r="G37" s="44"/>
      <c r="H37" s="44"/>
      <c r="I37" s="44"/>
      <c r="J37" s="44"/>
    </row>
    <row r="38" spans="1:12" x14ac:dyDescent="0.25">
      <c r="A38" s="44"/>
    </row>
    <row r="39" spans="1:12" s="45" customFormat="1" ht="12.75" customHeight="1" x14ac:dyDescent="0.25">
      <c r="B39" s="46"/>
      <c r="C39" s="44"/>
      <c r="E39" s="44"/>
      <c r="F39" s="44"/>
      <c r="G39" s="44"/>
      <c r="H39" s="44"/>
      <c r="I39" s="44"/>
      <c r="J39" s="44"/>
    </row>
    <row r="40" spans="1:12" s="45" customFormat="1" x14ac:dyDescent="0.25">
      <c r="B40" s="46"/>
      <c r="C40" s="44"/>
      <c r="E40" s="44"/>
      <c r="F40" s="44"/>
      <c r="G40" s="44"/>
      <c r="H40" s="44"/>
      <c r="I40" s="44"/>
      <c r="J40" s="44"/>
    </row>
    <row r="41" spans="1:12" s="45" customFormat="1" x14ac:dyDescent="0.25">
      <c r="B41" s="46"/>
      <c r="C41" s="44"/>
      <c r="D41" s="44"/>
      <c r="E41" s="44"/>
      <c r="F41" s="44"/>
      <c r="G41" s="44"/>
      <c r="H41" s="44"/>
      <c r="I41" s="44"/>
      <c r="J41" s="44"/>
    </row>
    <row r="42" spans="1:12" s="45" customFormat="1" ht="12.75" customHeight="1" x14ac:dyDescent="0.25">
      <c r="B42" s="46"/>
      <c r="C42" s="44"/>
      <c r="D42" s="44"/>
      <c r="E42" s="44"/>
      <c r="F42" s="44"/>
      <c r="G42" s="44"/>
      <c r="H42" s="44"/>
      <c r="I42" s="44"/>
      <c r="J42" s="44"/>
    </row>
    <row r="43" spans="1:12" ht="20.25" x14ac:dyDescent="0.25">
      <c r="D43" s="52" t="s">
        <v>51</v>
      </c>
    </row>
    <row r="44" spans="1:12" x14ac:dyDescent="0.25">
      <c r="A44" s="44"/>
      <c r="B44" s="44"/>
    </row>
    <row r="45" spans="1:12" ht="18" x14ac:dyDescent="0.25">
      <c r="A45" s="44"/>
      <c r="B45" s="44"/>
      <c r="D45" s="53">
        <v>43297.742106481484</v>
      </c>
    </row>
    <row r="46" spans="1:12" ht="12.75" x14ac:dyDescent="0.25">
      <c r="A46" s="44"/>
      <c r="B46" s="44"/>
      <c r="G46" s="54"/>
      <c r="H46" s="54"/>
      <c r="I46" s="54"/>
      <c r="J46" s="54"/>
      <c r="K46" s="54"/>
      <c r="L46" s="54"/>
    </row>
    <row r="47" spans="1:12" x14ac:dyDescent="0.25">
      <c r="A47" s="44"/>
      <c r="B47" s="44"/>
    </row>
    <row r="48" spans="1:12" x14ac:dyDescent="0.25">
      <c r="A48" s="44"/>
      <c r="B48" s="44"/>
    </row>
    <row r="49" spans="1:12" ht="15" x14ac:dyDescent="0.25">
      <c r="B49" s="55" t="s">
        <v>50</v>
      </c>
    </row>
    <row r="50" spans="1:12" ht="15" x14ac:dyDescent="0.25">
      <c r="B50" s="55"/>
    </row>
    <row r="51" spans="1:12" ht="15" x14ac:dyDescent="0.25">
      <c r="A51" s="54"/>
      <c r="B51" s="55" t="s">
        <v>43</v>
      </c>
      <c r="C51" s="54"/>
      <c r="D51" s="54"/>
      <c r="E51" s="54"/>
      <c r="F51" s="54"/>
    </row>
    <row r="52" spans="1:12" ht="15" x14ac:dyDescent="0.25">
      <c r="B52" s="55"/>
    </row>
    <row r="53" spans="1:12" ht="15" x14ac:dyDescent="0.25">
      <c r="B53" s="55" t="s">
        <v>52</v>
      </c>
    </row>
    <row r="54" spans="1:12" ht="15" x14ac:dyDescent="0.25">
      <c r="B54" s="55" t="s">
        <v>44</v>
      </c>
    </row>
    <row r="55" spans="1:12" ht="12.75" x14ac:dyDescent="0.25">
      <c r="B55" s="45"/>
      <c r="G55" s="54"/>
      <c r="H55" s="54"/>
      <c r="I55" s="54"/>
      <c r="J55" s="54"/>
      <c r="K55" s="54"/>
      <c r="L55" s="54"/>
    </row>
    <row r="56" spans="1:12" ht="15" x14ac:dyDescent="0.25">
      <c r="B56" s="55" t="s">
        <v>45</v>
      </c>
    </row>
    <row r="57" spans="1:12" ht="15" x14ac:dyDescent="0.25">
      <c r="B57" s="55" t="s">
        <v>46</v>
      </c>
    </row>
    <row r="62" spans="1:12" ht="12.75" x14ac:dyDescent="0.25">
      <c r="A62" s="54" t="s">
        <v>47</v>
      </c>
      <c r="B62" s="56"/>
      <c r="C62" s="58" t="s">
        <v>49</v>
      </c>
      <c r="D62" s="58"/>
      <c r="E62" s="57"/>
      <c r="F62" s="57" t="s">
        <v>48</v>
      </c>
    </row>
    <row r="65" spans="1:10" s="45" customFormat="1" ht="11.25" customHeight="1" x14ac:dyDescent="0.25">
      <c r="B65" s="46"/>
      <c r="C65" s="44"/>
      <c r="D65" s="44"/>
      <c r="E65" s="44"/>
      <c r="F65" s="44"/>
      <c r="G65" s="44"/>
      <c r="H65" s="44"/>
      <c r="I65" s="44"/>
      <c r="J65" s="44"/>
    </row>
    <row r="69" spans="1:10" x14ac:dyDescent="0.25">
      <c r="A69" s="44"/>
      <c r="B69" s="44"/>
    </row>
    <row r="70" spans="1:10" x14ac:dyDescent="0.25">
      <c r="A70" s="44"/>
      <c r="B70" s="44"/>
    </row>
    <row r="71" spans="1:10" x14ac:dyDescent="0.25">
      <c r="A71" s="44"/>
      <c r="B71" s="44"/>
    </row>
    <row r="72" spans="1:10" x14ac:dyDescent="0.25">
      <c r="A72" s="44"/>
      <c r="B72" s="44"/>
    </row>
    <row r="73" spans="1:10" x14ac:dyDescent="0.25">
      <c r="A73" s="44"/>
      <c r="B73" s="44"/>
    </row>
    <row r="74" spans="1:10" x14ac:dyDescent="0.25">
      <c r="A74" s="44"/>
      <c r="B74" s="44"/>
    </row>
    <row r="75" spans="1:10" x14ac:dyDescent="0.25">
      <c r="A75" s="44"/>
      <c r="B75" s="4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6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7" t="s">
        <v>6</v>
      </c>
      <c r="B1" s="4"/>
      <c r="C1" s="4"/>
      <c r="D1" s="8" t="s">
        <v>5</v>
      </c>
    </row>
    <row r="2" spans="1:4" ht="18.75" x14ac:dyDescent="0.3">
      <c r="A2" s="7"/>
      <c r="B2" s="4"/>
      <c r="C2" s="4"/>
      <c r="D2" s="8"/>
    </row>
    <row r="3" spans="1:4" ht="18.75" x14ac:dyDescent="0.3">
      <c r="A3" s="7"/>
      <c r="B3" s="5" t="s">
        <v>4</v>
      </c>
      <c r="C3" s="6"/>
      <c r="D3" s="5" t="s">
        <v>3</v>
      </c>
    </row>
    <row r="4" spans="1:4" x14ac:dyDescent="0.25">
      <c r="B4" s="2" t="str">
        <f ca="1">HYPERLINK("#"&amp;CELL("address",MBunk_act!$B$2),MID(CELL("filename",MBunk_act!$B$2),FIND("]",CELL("filename",MBunk_act!$B$2))+1,256))</f>
        <v>MBunk_act</v>
      </c>
      <c r="C4" s="2"/>
      <c r="D4" s="4" t="s">
        <v>2</v>
      </c>
    </row>
    <row r="5" spans="1:4" x14ac:dyDescent="0.25">
      <c r="B5" s="3" t="str">
        <f ca="1">HYPERLINK("#"&amp;CELL("address",MBunk_ene!$B$2),MID(CELL("filename",MBunk_ene!$B$2),FIND("]",CELL("filename",MBunk_ene!$B$2))+1,256))</f>
        <v>MBunk_ene</v>
      </c>
      <c r="C5" s="2"/>
      <c r="D5" s="1" t="s">
        <v>1</v>
      </c>
    </row>
    <row r="6" spans="1:4" x14ac:dyDescent="0.25">
      <c r="B6" s="3" t="str">
        <f ca="1">HYPERLINK("#"&amp;CELL("address",MBunk_emi!$B$2),MID(CELL("filename",MBunk_emi!$B$2),FIND("]",CELL("filename",MBunk_emi!$B$2))+1,256))</f>
        <v>MBunk_emi</v>
      </c>
      <c r="C6" s="2"/>
      <c r="D6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34</v>
      </c>
      <c r="B3" s="25">
        <f t="shared" ref="B3:Q3" si="0">SUM(B4:B5)</f>
        <v>11062070.256108882</v>
      </c>
      <c r="C3" s="25">
        <f t="shared" si="0"/>
        <v>11666762.146641361</v>
      </c>
      <c r="D3" s="25">
        <f t="shared" si="0"/>
        <v>12084425.813305769</v>
      </c>
      <c r="E3" s="25">
        <f t="shared" si="0"/>
        <v>12553796.60860594</v>
      </c>
      <c r="F3" s="25">
        <f t="shared" si="0"/>
        <v>13469983.954500068</v>
      </c>
      <c r="G3" s="25">
        <f t="shared" si="0"/>
        <v>13956327.507664301</v>
      </c>
      <c r="H3" s="25">
        <f t="shared" si="0"/>
        <v>15249990.668493453</v>
      </c>
      <c r="I3" s="25">
        <f t="shared" si="0"/>
        <v>16113925.609675717</v>
      </c>
      <c r="J3" s="25">
        <f t="shared" si="0"/>
        <v>16558205.620667713</v>
      </c>
      <c r="K3" s="25">
        <f t="shared" si="0"/>
        <v>15169845.426047795</v>
      </c>
      <c r="L3" s="25">
        <f t="shared" si="0"/>
        <v>15191394.957611833</v>
      </c>
      <c r="M3" s="25">
        <f t="shared" si="0"/>
        <v>15443764.477951124</v>
      </c>
      <c r="N3" s="25">
        <f t="shared" si="0"/>
        <v>14507386.225815414</v>
      </c>
      <c r="O3" s="25">
        <f t="shared" si="0"/>
        <v>13962584.294403827</v>
      </c>
      <c r="P3" s="25">
        <f t="shared" si="0"/>
        <v>13748366.942734286</v>
      </c>
      <c r="Q3" s="25">
        <f t="shared" si="0"/>
        <v>14053817.860116277</v>
      </c>
    </row>
    <row r="4" spans="1:17" ht="11.45" customHeight="1" x14ac:dyDescent="0.25">
      <c r="A4" s="40" t="s">
        <v>41</v>
      </c>
      <c r="B4" s="30">
        <v>851185.23745815514</v>
      </c>
      <c r="C4" s="30">
        <v>867236.54781955841</v>
      </c>
      <c r="D4" s="30">
        <v>873424.72006121324</v>
      </c>
      <c r="E4" s="30">
        <v>898579.45646175835</v>
      </c>
      <c r="F4" s="30">
        <v>934375.0114303336</v>
      </c>
      <c r="G4" s="30">
        <v>926962.90147520474</v>
      </c>
      <c r="H4" s="30">
        <v>916767.96469297109</v>
      </c>
      <c r="I4" s="30">
        <v>899858.53873657563</v>
      </c>
      <c r="J4" s="30">
        <v>898526.28401048749</v>
      </c>
      <c r="K4" s="30">
        <v>792315.38420271338</v>
      </c>
      <c r="L4" s="30">
        <v>864437.37703679071</v>
      </c>
      <c r="M4" s="30">
        <v>890711.40024025308</v>
      </c>
      <c r="N4" s="30">
        <v>878316.41147852899</v>
      </c>
      <c r="O4" s="30">
        <v>904960.68951598951</v>
      </c>
      <c r="P4" s="30">
        <v>950857.00951719237</v>
      </c>
      <c r="Q4" s="30">
        <v>934012.70063174493</v>
      </c>
    </row>
    <row r="5" spans="1:17" ht="11.45" customHeight="1" x14ac:dyDescent="0.25">
      <c r="A5" s="39" t="s">
        <v>40</v>
      </c>
      <c r="B5" s="29">
        <v>10210885.018650727</v>
      </c>
      <c r="C5" s="29">
        <v>10799525.598821802</v>
      </c>
      <c r="D5" s="29">
        <v>11211001.093244556</v>
      </c>
      <c r="E5" s="29">
        <v>11655217.152144181</v>
      </c>
      <c r="F5" s="29">
        <v>12535608.943069734</v>
      </c>
      <c r="G5" s="29">
        <v>13029364.606189096</v>
      </c>
      <c r="H5" s="29">
        <v>14333222.703800483</v>
      </c>
      <c r="I5" s="29">
        <v>15214067.07093914</v>
      </c>
      <c r="J5" s="29">
        <v>15659679.336657226</v>
      </c>
      <c r="K5" s="29">
        <v>14377530.041845081</v>
      </c>
      <c r="L5" s="29">
        <v>14326957.580575041</v>
      </c>
      <c r="M5" s="29">
        <v>14553053.077710871</v>
      </c>
      <c r="N5" s="29">
        <v>13629069.814336885</v>
      </c>
      <c r="O5" s="29">
        <v>13057623.604887838</v>
      </c>
      <c r="P5" s="29">
        <v>12797509.933217093</v>
      </c>
      <c r="Q5" s="29">
        <v>13119805.159484532</v>
      </c>
    </row>
    <row r="7" spans="1:17" ht="11.45" customHeight="1" x14ac:dyDescent="0.25">
      <c r="A7" s="17" t="s">
        <v>28</v>
      </c>
      <c r="B7" s="16">
        <f t="shared" ref="B7:Q7" si="1">SUM(B8:B9)</f>
        <v>318.84608034918631</v>
      </c>
      <c r="C7" s="16">
        <f t="shared" si="1"/>
        <v>330.73781769003801</v>
      </c>
      <c r="D7" s="16">
        <f t="shared" si="1"/>
        <v>340.2309995730385</v>
      </c>
      <c r="E7" s="16">
        <f t="shared" si="1"/>
        <v>351.67263690946675</v>
      </c>
      <c r="F7" s="16">
        <f t="shared" si="1"/>
        <v>373.37213117534338</v>
      </c>
      <c r="G7" s="16">
        <f t="shared" si="1"/>
        <v>382.10522605159429</v>
      </c>
      <c r="H7" s="16">
        <f t="shared" si="1"/>
        <v>408.79663192647206</v>
      </c>
      <c r="I7" s="16">
        <f t="shared" si="1"/>
        <v>427.27315272299421</v>
      </c>
      <c r="J7" s="16">
        <f t="shared" si="1"/>
        <v>434.1312563834133</v>
      </c>
      <c r="K7" s="16">
        <f t="shared" si="1"/>
        <v>392.83063699217598</v>
      </c>
      <c r="L7" s="16">
        <f t="shared" si="1"/>
        <v>398.42715404447597</v>
      </c>
      <c r="M7" s="16">
        <f t="shared" si="1"/>
        <v>403.62354406590623</v>
      </c>
      <c r="N7" s="16">
        <f t="shared" si="1"/>
        <v>379.83324719298884</v>
      </c>
      <c r="O7" s="16">
        <f t="shared" si="1"/>
        <v>367.21064990098682</v>
      </c>
      <c r="P7" s="16">
        <f t="shared" si="1"/>
        <v>364.58421493819401</v>
      </c>
      <c r="Q7" s="16">
        <f t="shared" si="1"/>
        <v>367.14488211210704</v>
      </c>
    </row>
    <row r="8" spans="1:17" ht="11.45" customHeight="1" x14ac:dyDescent="0.25">
      <c r="A8" s="40" t="s">
        <v>41</v>
      </c>
      <c r="B8" s="35">
        <v>81.221149643616087</v>
      </c>
      <c r="C8" s="35">
        <v>80.800696395168984</v>
      </c>
      <c r="D8" s="35">
        <v>81.299954099654272</v>
      </c>
      <c r="E8" s="35">
        <v>83.503348606836653</v>
      </c>
      <c r="F8" s="35">
        <v>85.883235256133048</v>
      </c>
      <c r="G8" s="35">
        <v>84.882910189139693</v>
      </c>
      <c r="H8" s="35">
        <v>83.324620234324129</v>
      </c>
      <c r="I8" s="35">
        <v>82.412489247783256</v>
      </c>
      <c r="J8" s="35">
        <v>82.478027239262516</v>
      </c>
      <c r="K8" s="35">
        <v>72.886224653257202</v>
      </c>
      <c r="L8" s="35">
        <v>79.268386377939976</v>
      </c>
      <c r="M8" s="35">
        <v>81.403582713343823</v>
      </c>
      <c r="N8" s="35">
        <v>80.102562111454915</v>
      </c>
      <c r="O8" s="35">
        <v>81.939368769890237</v>
      </c>
      <c r="P8" s="35">
        <v>86.359089889251464</v>
      </c>
      <c r="Q8" s="35">
        <v>83.780844053560372</v>
      </c>
    </row>
    <row r="9" spans="1:17" ht="11.45" customHeight="1" x14ac:dyDescent="0.25">
      <c r="A9" s="39" t="s">
        <v>40</v>
      </c>
      <c r="B9" s="34">
        <v>237.62493070557019</v>
      </c>
      <c r="C9" s="34">
        <v>249.937121294869</v>
      </c>
      <c r="D9" s="34">
        <v>258.93104547338424</v>
      </c>
      <c r="E9" s="34">
        <v>268.16928830263009</v>
      </c>
      <c r="F9" s="34">
        <v>287.48889591921034</v>
      </c>
      <c r="G9" s="34">
        <v>297.22231586245459</v>
      </c>
      <c r="H9" s="34">
        <v>325.47201169214793</v>
      </c>
      <c r="I9" s="34">
        <v>344.86066347521097</v>
      </c>
      <c r="J9" s="34">
        <v>351.65322914415077</v>
      </c>
      <c r="K9" s="34">
        <v>319.94441233891877</v>
      </c>
      <c r="L9" s="34">
        <v>319.15876766653599</v>
      </c>
      <c r="M9" s="34">
        <v>322.21996135256239</v>
      </c>
      <c r="N9" s="34">
        <v>299.73068508153392</v>
      </c>
      <c r="O9" s="34">
        <v>285.2712811310966</v>
      </c>
      <c r="P9" s="34">
        <v>278.22512504894252</v>
      </c>
      <c r="Q9" s="34">
        <v>283.36403805854667</v>
      </c>
    </row>
    <row r="11" spans="1:17" ht="11.45" customHeight="1" x14ac:dyDescent="0.25">
      <c r="A11" s="21" t="s">
        <v>10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33</v>
      </c>
      <c r="B13" s="25">
        <f t="shared" ref="B13:Q13" si="2">IF(B3=0,"",B3/B7)</f>
        <v>34694.076351806441</v>
      </c>
      <c r="C13" s="25">
        <f t="shared" si="2"/>
        <v>35274.956544507579</v>
      </c>
      <c r="D13" s="25">
        <f t="shared" si="2"/>
        <v>35518.297358179341</v>
      </c>
      <c r="E13" s="25">
        <f t="shared" si="2"/>
        <v>35697.393800467165</v>
      </c>
      <c r="F13" s="25">
        <f t="shared" si="2"/>
        <v>36076.564986512829</v>
      </c>
      <c r="G13" s="25">
        <f t="shared" si="2"/>
        <v>36524.827602802347</v>
      </c>
      <c r="H13" s="25">
        <f t="shared" si="2"/>
        <v>37304.589806983495</v>
      </c>
      <c r="I13" s="25">
        <f t="shared" si="2"/>
        <v>37713.405363717175</v>
      </c>
      <c r="J13" s="25">
        <f t="shared" si="2"/>
        <v>38141.012371714467</v>
      </c>
      <c r="K13" s="25">
        <f t="shared" si="2"/>
        <v>38616.757445906471</v>
      </c>
      <c r="L13" s="25">
        <f t="shared" si="2"/>
        <v>38128.412693267477</v>
      </c>
      <c r="M13" s="25">
        <f t="shared" si="2"/>
        <v>38262.79389546554</v>
      </c>
      <c r="N13" s="25">
        <f t="shared" si="2"/>
        <v>38194.092626242324</v>
      </c>
      <c r="O13" s="25">
        <f t="shared" si="2"/>
        <v>38023.364241120566</v>
      </c>
      <c r="P13" s="25">
        <f t="shared" si="2"/>
        <v>37709.71528502673</v>
      </c>
      <c r="Q13" s="25">
        <f t="shared" si="2"/>
        <v>38278.670205798946</v>
      </c>
    </row>
    <row r="14" spans="1:17" ht="11.45" customHeight="1" x14ac:dyDescent="0.25">
      <c r="A14" s="40" t="s">
        <v>41</v>
      </c>
      <c r="B14" s="30">
        <f t="shared" ref="B14:Q14" si="3">IF(B4=0,"",B4/B8)</f>
        <v>10479.847197349509</v>
      </c>
      <c r="C14" s="30">
        <f t="shared" si="3"/>
        <v>10733.033086474858</v>
      </c>
      <c r="D14" s="30">
        <f t="shared" si="3"/>
        <v>10743.23755448378</v>
      </c>
      <c r="E14" s="30">
        <f t="shared" si="3"/>
        <v>10760.999067146262</v>
      </c>
      <c r="F14" s="30">
        <f t="shared" si="3"/>
        <v>10879.59726533018</v>
      </c>
      <c r="G14" s="30">
        <f t="shared" si="3"/>
        <v>10920.489170431441</v>
      </c>
      <c r="H14" s="30">
        <f t="shared" si="3"/>
        <v>11002.365952762237</v>
      </c>
      <c r="I14" s="30">
        <f t="shared" si="3"/>
        <v>10918.95836359269</v>
      </c>
      <c r="J14" s="30">
        <f t="shared" si="3"/>
        <v>10894.129189146714</v>
      </c>
      <c r="K14" s="30">
        <f t="shared" si="3"/>
        <v>10870.577917459821</v>
      </c>
      <c r="L14" s="30">
        <f t="shared" si="3"/>
        <v>10905.197097305359</v>
      </c>
      <c r="M14" s="30">
        <f t="shared" si="3"/>
        <v>10941.918900262925</v>
      </c>
      <c r="N14" s="30">
        <f t="shared" si="3"/>
        <v>10964.897855032867</v>
      </c>
      <c r="O14" s="30">
        <f t="shared" si="3"/>
        <v>11044.272162473992</v>
      </c>
      <c r="P14" s="30">
        <f t="shared" si="3"/>
        <v>11010.502898265711</v>
      </c>
      <c r="Q14" s="30">
        <f t="shared" si="3"/>
        <v>11148.284684678501</v>
      </c>
    </row>
    <row r="15" spans="1:17" ht="11.45" customHeight="1" x14ac:dyDescent="0.25">
      <c r="A15" s="39" t="s">
        <v>40</v>
      </c>
      <c r="B15" s="29">
        <f t="shared" ref="B15:Q15" si="4">IF(B5=0,"",B5/B9)</f>
        <v>42970.5965124617</v>
      </c>
      <c r="C15" s="29">
        <f t="shared" si="4"/>
        <v>43208.970091644835</v>
      </c>
      <c r="D15" s="29">
        <f t="shared" si="4"/>
        <v>43297.245692374672</v>
      </c>
      <c r="E15" s="29">
        <f t="shared" si="4"/>
        <v>43462.162374802676</v>
      </c>
      <c r="F15" s="29">
        <f t="shared" si="4"/>
        <v>43603.802167693008</v>
      </c>
      <c r="G15" s="29">
        <f t="shared" si="4"/>
        <v>43837.100751945851</v>
      </c>
      <c r="H15" s="29">
        <f t="shared" si="4"/>
        <v>44038.265008659961</v>
      </c>
      <c r="I15" s="29">
        <f t="shared" si="4"/>
        <v>44116.562665120393</v>
      </c>
      <c r="J15" s="29">
        <f t="shared" si="4"/>
        <v>44531.595443527018</v>
      </c>
      <c r="K15" s="29">
        <f t="shared" si="4"/>
        <v>44937.58755384948</v>
      </c>
      <c r="L15" s="29">
        <f t="shared" si="4"/>
        <v>44889.750907749331</v>
      </c>
      <c r="M15" s="29">
        <f t="shared" si="4"/>
        <v>45164.964382164399</v>
      </c>
      <c r="N15" s="29">
        <f t="shared" si="4"/>
        <v>45471.052824069222</v>
      </c>
      <c r="O15" s="29">
        <f t="shared" si="4"/>
        <v>45772.653851150193</v>
      </c>
      <c r="P15" s="29">
        <f t="shared" si="4"/>
        <v>45996.959947330011</v>
      </c>
      <c r="Q15" s="29">
        <f t="shared" si="4"/>
        <v>46300.177148004259</v>
      </c>
    </row>
    <row r="17" spans="1:17" ht="11.45" customHeight="1" x14ac:dyDescent="0.25">
      <c r="A17" s="17" t="s">
        <v>32</v>
      </c>
      <c r="B17" s="19">
        <f t="shared" ref="B17:Q17" si="5">IF(B3=0,0,B3/B$3)</f>
        <v>1</v>
      </c>
      <c r="C17" s="19">
        <f t="shared" si="5"/>
        <v>1</v>
      </c>
      <c r="D17" s="19">
        <f t="shared" si="5"/>
        <v>1</v>
      </c>
      <c r="E17" s="19">
        <f t="shared" si="5"/>
        <v>1</v>
      </c>
      <c r="F17" s="19">
        <f t="shared" si="5"/>
        <v>1</v>
      </c>
      <c r="G17" s="19">
        <f t="shared" si="5"/>
        <v>1</v>
      </c>
      <c r="H17" s="19">
        <f t="shared" si="5"/>
        <v>1</v>
      </c>
      <c r="I17" s="19">
        <f t="shared" si="5"/>
        <v>1</v>
      </c>
      <c r="J17" s="19">
        <f t="shared" si="5"/>
        <v>1</v>
      </c>
      <c r="K17" s="19">
        <f t="shared" si="5"/>
        <v>1</v>
      </c>
      <c r="L17" s="19">
        <f t="shared" si="5"/>
        <v>1</v>
      </c>
      <c r="M17" s="19">
        <f t="shared" si="5"/>
        <v>1</v>
      </c>
      <c r="N17" s="19">
        <f t="shared" si="5"/>
        <v>1</v>
      </c>
      <c r="O17" s="19">
        <f t="shared" si="5"/>
        <v>1</v>
      </c>
      <c r="P17" s="19">
        <f t="shared" si="5"/>
        <v>1</v>
      </c>
      <c r="Q17" s="19">
        <f t="shared" si="5"/>
        <v>1</v>
      </c>
    </row>
    <row r="18" spans="1:17" ht="11.45" customHeight="1" x14ac:dyDescent="0.25">
      <c r="A18" s="40" t="s">
        <v>41</v>
      </c>
      <c r="B18" s="36">
        <f t="shared" ref="B18:Q18" si="6">IF(B4=0,0,B4/B$3)</f>
        <v>7.6946287426451598E-2</v>
      </c>
      <c r="C18" s="36">
        <f t="shared" si="6"/>
        <v>7.4333952892767202E-2</v>
      </c>
      <c r="D18" s="36">
        <f t="shared" si="6"/>
        <v>7.2276890400494967E-2</v>
      </c>
      <c r="E18" s="36">
        <f t="shared" si="6"/>
        <v>7.1578302921186387E-2</v>
      </c>
      <c r="F18" s="36">
        <f t="shared" si="6"/>
        <v>6.9367195579930624E-2</v>
      </c>
      <c r="G18" s="36">
        <f t="shared" si="6"/>
        <v>6.6418826941840606E-2</v>
      </c>
      <c r="H18" s="36">
        <f t="shared" si="6"/>
        <v>6.0115968896100221E-2</v>
      </c>
      <c r="I18" s="36">
        <f t="shared" si="6"/>
        <v>5.5843533136099958E-2</v>
      </c>
      <c r="J18" s="36">
        <f t="shared" si="6"/>
        <v>5.4264713495824693E-2</v>
      </c>
      <c r="K18" s="36">
        <f t="shared" si="6"/>
        <v>5.2229628051598122E-2</v>
      </c>
      <c r="L18" s="36">
        <f t="shared" si="6"/>
        <v>5.6903094116689652E-2</v>
      </c>
      <c r="M18" s="36">
        <f t="shared" si="6"/>
        <v>5.7674500379224961E-2</v>
      </c>
      <c r="N18" s="36">
        <f t="shared" si="6"/>
        <v>6.0542705474787323E-2</v>
      </c>
      <c r="O18" s="36">
        <f t="shared" si="6"/>
        <v>6.4813265971020551E-2</v>
      </c>
      <c r="P18" s="36">
        <f t="shared" si="6"/>
        <v>6.9161451209279787E-2</v>
      </c>
      <c r="Q18" s="36">
        <f t="shared" si="6"/>
        <v>6.6459712935543702E-2</v>
      </c>
    </row>
    <row r="19" spans="1:17" ht="11.45" customHeight="1" x14ac:dyDescent="0.25">
      <c r="A19" s="39" t="s">
        <v>40</v>
      </c>
      <c r="B19" s="18">
        <f t="shared" ref="B19:Q19" si="7">IF(B5=0,0,B5/B$3)</f>
        <v>0.9230537125735484</v>
      </c>
      <c r="C19" s="18">
        <f t="shared" si="7"/>
        <v>0.92566604710723277</v>
      </c>
      <c r="D19" s="18">
        <f t="shared" si="7"/>
        <v>0.9277231095995051</v>
      </c>
      <c r="E19" s="18">
        <f t="shared" si="7"/>
        <v>0.9284216970788135</v>
      </c>
      <c r="F19" s="18">
        <f t="shared" si="7"/>
        <v>0.93063280442006935</v>
      </c>
      <c r="G19" s="18">
        <f t="shared" si="7"/>
        <v>0.93358117305815946</v>
      </c>
      <c r="H19" s="18">
        <f t="shared" si="7"/>
        <v>0.93988403110389984</v>
      </c>
      <c r="I19" s="18">
        <f t="shared" si="7"/>
        <v>0.94415646686389998</v>
      </c>
      <c r="J19" s="18">
        <f t="shared" si="7"/>
        <v>0.94573528650417538</v>
      </c>
      <c r="K19" s="18">
        <f t="shared" si="7"/>
        <v>0.94777037194840186</v>
      </c>
      <c r="L19" s="18">
        <f t="shared" si="7"/>
        <v>0.9430969058833103</v>
      </c>
      <c r="M19" s="18">
        <f t="shared" si="7"/>
        <v>0.94232549962077505</v>
      </c>
      <c r="N19" s="18">
        <f t="shared" si="7"/>
        <v>0.93945729452521265</v>
      </c>
      <c r="O19" s="18">
        <f t="shared" si="7"/>
        <v>0.93518673402897945</v>
      </c>
      <c r="P19" s="18">
        <f t="shared" si="7"/>
        <v>0.93083854879072014</v>
      </c>
      <c r="Q19" s="18">
        <f t="shared" si="7"/>
        <v>0.93354028706445624</v>
      </c>
    </row>
    <row r="20" spans="1:17" ht="11.45" customHeight="1" x14ac:dyDescent="0.2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ht="11.45" customHeight="1" x14ac:dyDescent="0.25">
      <c r="A21" s="17" t="s">
        <v>12</v>
      </c>
      <c r="B21" s="19">
        <f t="shared" ref="B21:Q21" si="8">IF(B7=0,0,B7/B$7)</f>
        <v>1</v>
      </c>
      <c r="C21" s="19">
        <f t="shared" si="8"/>
        <v>1</v>
      </c>
      <c r="D21" s="19">
        <f t="shared" si="8"/>
        <v>1</v>
      </c>
      <c r="E21" s="19">
        <f t="shared" si="8"/>
        <v>1</v>
      </c>
      <c r="F21" s="19">
        <f t="shared" si="8"/>
        <v>1</v>
      </c>
      <c r="G21" s="19">
        <f t="shared" si="8"/>
        <v>1</v>
      </c>
      <c r="H21" s="19">
        <f t="shared" si="8"/>
        <v>1</v>
      </c>
      <c r="I21" s="19">
        <f t="shared" si="8"/>
        <v>1</v>
      </c>
      <c r="J21" s="19">
        <f t="shared" si="8"/>
        <v>1</v>
      </c>
      <c r="K21" s="19">
        <f t="shared" si="8"/>
        <v>1</v>
      </c>
      <c r="L21" s="19">
        <f t="shared" si="8"/>
        <v>1</v>
      </c>
      <c r="M21" s="19">
        <f t="shared" si="8"/>
        <v>1</v>
      </c>
      <c r="N21" s="19">
        <f t="shared" si="8"/>
        <v>1</v>
      </c>
      <c r="O21" s="19">
        <f t="shared" si="8"/>
        <v>1</v>
      </c>
      <c r="P21" s="19">
        <f t="shared" si="8"/>
        <v>1</v>
      </c>
      <c r="Q21" s="19">
        <f t="shared" si="8"/>
        <v>1</v>
      </c>
    </row>
    <row r="22" spans="1:17" ht="11.45" customHeight="1" x14ac:dyDescent="0.25">
      <c r="A22" s="40" t="s">
        <v>41</v>
      </c>
      <c r="B22" s="36">
        <f t="shared" ref="B22:Q22" si="9">IF(B8=0,0,B8/B$7)</f>
        <v>0.2547346655623498</v>
      </c>
      <c r="C22" s="36">
        <f t="shared" si="9"/>
        <v>0.24430437667969998</v>
      </c>
      <c r="D22" s="36">
        <f t="shared" si="9"/>
        <v>0.23895516340862216</v>
      </c>
      <c r="E22" s="36">
        <f t="shared" si="9"/>
        <v>0.23744624927509908</v>
      </c>
      <c r="F22" s="36">
        <f t="shared" si="9"/>
        <v>0.2300204757805035</v>
      </c>
      <c r="G22" s="36">
        <f t="shared" si="9"/>
        <v>0.22214537881687663</v>
      </c>
      <c r="H22" s="36">
        <f t="shared" si="9"/>
        <v>0.20382902824236393</v>
      </c>
      <c r="I22" s="36">
        <f t="shared" si="9"/>
        <v>0.19288010192676946</v>
      </c>
      <c r="J22" s="36">
        <f t="shared" si="9"/>
        <v>0.18998407976047707</v>
      </c>
      <c r="K22" s="36">
        <f t="shared" si="9"/>
        <v>0.18554109020450174</v>
      </c>
      <c r="L22" s="36">
        <f t="shared" si="9"/>
        <v>0.19895327307207414</v>
      </c>
      <c r="M22" s="36">
        <f t="shared" si="9"/>
        <v>0.20168194821670693</v>
      </c>
      <c r="N22" s="36">
        <f t="shared" si="9"/>
        <v>0.21088875895783746</v>
      </c>
      <c r="O22" s="36">
        <f t="shared" si="9"/>
        <v>0.22313995738409012</v>
      </c>
      <c r="P22" s="36">
        <f t="shared" si="9"/>
        <v>0.23687007377401528</v>
      </c>
      <c r="Q22" s="36">
        <f t="shared" si="9"/>
        <v>0.22819559289942121</v>
      </c>
    </row>
    <row r="23" spans="1:17" ht="11.45" customHeight="1" x14ac:dyDescent="0.25">
      <c r="A23" s="39" t="s">
        <v>40</v>
      </c>
      <c r="B23" s="18">
        <f t="shared" ref="B23:Q23" si="10">IF(B9=0,0,B9/B$7)</f>
        <v>0.74526533443765008</v>
      </c>
      <c r="C23" s="18">
        <f t="shared" si="10"/>
        <v>0.75569562332029994</v>
      </c>
      <c r="D23" s="18">
        <f t="shared" si="10"/>
        <v>0.76104483659137789</v>
      </c>
      <c r="E23" s="18">
        <f t="shared" si="10"/>
        <v>0.76255375072490095</v>
      </c>
      <c r="F23" s="18">
        <f t="shared" si="10"/>
        <v>0.76997952421949645</v>
      </c>
      <c r="G23" s="18">
        <f t="shared" si="10"/>
        <v>0.77785462118312332</v>
      </c>
      <c r="H23" s="18">
        <f t="shared" si="10"/>
        <v>0.79617097175763607</v>
      </c>
      <c r="I23" s="18">
        <f t="shared" si="10"/>
        <v>0.80711989807323059</v>
      </c>
      <c r="J23" s="18">
        <f t="shared" si="10"/>
        <v>0.81001592023952285</v>
      </c>
      <c r="K23" s="18">
        <f t="shared" si="10"/>
        <v>0.81445890979549818</v>
      </c>
      <c r="L23" s="18">
        <f t="shared" si="10"/>
        <v>0.80104672692792589</v>
      </c>
      <c r="M23" s="18">
        <f t="shared" si="10"/>
        <v>0.79831805178329307</v>
      </c>
      <c r="N23" s="18">
        <f t="shared" si="10"/>
        <v>0.78911124104216257</v>
      </c>
      <c r="O23" s="18">
        <f t="shared" si="10"/>
        <v>0.77686004261590991</v>
      </c>
      <c r="P23" s="18">
        <f t="shared" si="10"/>
        <v>0.76312992622598463</v>
      </c>
      <c r="Q23" s="18">
        <f t="shared" si="10"/>
        <v>0.77180440710057874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11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23</v>
      </c>
      <c r="B4" s="33">
        <v>42078.612018725536</v>
      </c>
      <c r="C4" s="33">
        <v>43452.499999999993</v>
      </c>
      <c r="D4" s="33">
        <v>44357.399999999994</v>
      </c>
      <c r="E4" s="33">
        <v>45454.500000000007</v>
      </c>
      <c r="F4" s="33">
        <v>47969.600000000006</v>
      </c>
      <c r="G4" s="33">
        <v>48798.859701920301</v>
      </c>
      <c r="H4" s="33">
        <v>52183.000000000007</v>
      </c>
      <c r="I4" s="33">
        <v>54291.700000000004</v>
      </c>
      <c r="J4" s="33">
        <v>54785.3</v>
      </c>
      <c r="K4" s="33">
        <v>49263.899999999994</v>
      </c>
      <c r="L4" s="33">
        <v>49058.329511799049</v>
      </c>
      <c r="M4" s="33">
        <v>49068.733228241159</v>
      </c>
      <c r="N4" s="33">
        <v>45490.517770134677</v>
      </c>
      <c r="O4" s="33">
        <v>43234.880051590721</v>
      </c>
      <c r="P4" s="33">
        <v>42141.624763542604</v>
      </c>
      <c r="Q4" s="33">
        <v>42186.003343842516</v>
      </c>
    </row>
    <row r="5" spans="1:17" ht="11.45" customHeight="1" x14ac:dyDescent="0.25">
      <c r="A5" s="31" t="s">
        <v>30</v>
      </c>
      <c r="B5" s="15">
        <v>42078.612018725536</v>
      </c>
      <c r="C5" s="15">
        <v>43452.499999999993</v>
      </c>
      <c r="D5" s="15">
        <v>44357.399999999994</v>
      </c>
      <c r="E5" s="15">
        <v>45454.500000000007</v>
      </c>
      <c r="F5" s="15">
        <v>47969.600000000006</v>
      </c>
      <c r="G5" s="15">
        <v>48798.859701920301</v>
      </c>
      <c r="H5" s="15">
        <v>52183.000000000007</v>
      </c>
      <c r="I5" s="15">
        <v>54291.700000000004</v>
      </c>
      <c r="J5" s="15">
        <v>54785.3</v>
      </c>
      <c r="K5" s="15">
        <v>49263.899999999994</v>
      </c>
      <c r="L5" s="15">
        <v>49058.329511799049</v>
      </c>
      <c r="M5" s="15">
        <v>49068.733228241159</v>
      </c>
      <c r="N5" s="15">
        <v>45490.517770134677</v>
      </c>
      <c r="O5" s="15">
        <v>43234.880051590721</v>
      </c>
      <c r="P5" s="15">
        <v>42141.624763542604</v>
      </c>
      <c r="Q5" s="15">
        <v>42186.003343842516</v>
      </c>
    </row>
    <row r="6" spans="1:17" ht="11.45" customHeight="1" x14ac:dyDescent="0.25">
      <c r="A6" s="14" t="s">
        <v>21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</row>
    <row r="7" spans="1:17" ht="11.45" customHeight="1" x14ac:dyDescent="0.25">
      <c r="A7" s="14" t="s">
        <v>20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</row>
    <row r="8" spans="1:17" ht="11.45" customHeight="1" x14ac:dyDescent="0.25">
      <c r="A8" s="14" t="s">
        <v>38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</row>
    <row r="9" spans="1:17" ht="11.45" customHeight="1" x14ac:dyDescent="0.25">
      <c r="A9" s="14" t="s">
        <v>19</v>
      </c>
      <c r="B9" s="15">
        <v>8097.1593213605138</v>
      </c>
      <c r="C9" s="15">
        <v>8080.4742799999985</v>
      </c>
      <c r="D9" s="15">
        <v>7566.3067900000005</v>
      </c>
      <c r="E9" s="15">
        <v>7055.3779100000011</v>
      </c>
      <c r="F9" s="15">
        <v>6727.0088800000012</v>
      </c>
      <c r="G9" s="15">
        <v>6509.5801811734946</v>
      </c>
      <c r="H9" s="15">
        <v>6872.1633000000029</v>
      </c>
      <c r="I9" s="15">
        <v>6466.4574799999982</v>
      </c>
      <c r="J9" s="15">
        <v>6617.8057900000003</v>
      </c>
      <c r="K9" s="15">
        <v>6739.1423399999994</v>
      </c>
      <c r="L9" s="15">
        <v>7009.5804524171108</v>
      </c>
      <c r="M9" s="15">
        <v>6625.1094794985438</v>
      </c>
      <c r="N9" s="15">
        <v>6617.7775934267156</v>
      </c>
      <c r="O9" s="15">
        <v>6761.0346804241981</v>
      </c>
      <c r="P9" s="15">
        <v>7434.6464603595541</v>
      </c>
      <c r="Q9" s="15">
        <v>10983.830132798306</v>
      </c>
    </row>
    <row r="10" spans="1:17" ht="11.45" customHeight="1" x14ac:dyDescent="0.25">
      <c r="A10" s="14" t="s">
        <v>37</v>
      </c>
      <c r="B10" s="15">
        <v>33612.746584047934</v>
      </c>
      <c r="C10" s="15">
        <v>35000.725350000008</v>
      </c>
      <c r="D10" s="15">
        <v>36462.191949999993</v>
      </c>
      <c r="E10" s="15">
        <v>38117.22208</v>
      </c>
      <c r="F10" s="15">
        <v>40965.890730000014</v>
      </c>
      <c r="G10" s="15">
        <v>42015.753009628148</v>
      </c>
      <c r="H10" s="15">
        <v>45062.137179999991</v>
      </c>
      <c r="I10" s="15">
        <v>47524.541900000004</v>
      </c>
      <c r="J10" s="15">
        <v>47939.897219999999</v>
      </c>
      <c r="K10" s="15">
        <v>42312.049800000001</v>
      </c>
      <c r="L10" s="15">
        <v>41838.086833831272</v>
      </c>
      <c r="M10" s="15">
        <v>42274.640341296559</v>
      </c>
      <c r="N10" s="15">
        <v>38747.608726857536</v>
      </c>
      <c r="O10" s="15">
        <v>36362.567067927775</v>
      </c>
      <c r="P10" s="15">
        <v>34608.334958326275</v>
      </c>
      <c r="Q10" s="15">
        <v>31057.528136046596</v>
      </c>
    </row>
    <row r="11" spans="1:17" ht="11.45" customHeight="1" x14ac:dyDescent="0.25">
      <c r="A11" s="14" t="s">
        <v>36</v>
      </c>
      <c r="B11" s="15">
        <v>368.70611331709375</v>
      </c>
      <c r="C11" s="15">
        <v>371.30037000000004</v>
      </c>
      <c r="D11" s="15">
        <v>328.90125999999998</v>
      </c>
      <c r="E11" s="15">
        <v>281.90001000000001</v>
      </c>
      <c r="F11" s="15">
        <v>276.70039000000003</v>
      </c>
      <c r="G11" s="15">
        <v>273.52651111867198</v>
      </c>
      <c r="H11" s="15">
        <v>248.69952000000001</v>
      </c>
      <c r="I11" s="15">
        <v>300.70062000000001</v>
      </c>
      <c r="J11" s="15">
        <v>227.59699000000001</v>
      </c>
      <c r="K11" s="15">
        <v>212.70786000000001</v>
      </c>
      <c r="L11" s="15">
        <v>210.66222555067361</v>
      </c>
      <c r="M11" s="15">
        <v>168.9834074460326</v>
      </c>
      <c r="N11" s="15">
        <v>125.13144985042986</v>
      </c>
      <c r="O11" s="15">
        <v>111.27830323875021</v>
      </c>
      <c r="P11" s="15">
        <v>98.64334485677702</v>
      </c>
      <c r="Q11" s="15">
        <v>144.64507499761112</v>
      </c>
    </row>
    <row r="12" spans="1:17" ht="11.45" customHeight="1" x14ac:dyDescent="0.25">
      <c r="A12" s="31" t="s">
        <v>7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</row>
    <row r="13" spans="1:17" ht="11.45" customHeight="1" x14ac:dyDescent="0.25">
      <c r="A13" s="31" t="s">
        <v>18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</row>
    <row r="14" spans="1:17" ht="11.45" customHeight="1" x14ac:dyDescent="0.25">
      <c r="A14" s="14" t="s">
        <v>17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</row>
    <row r="15" spans="1:17" ht="11.45" customHeight="1" x14ac:dyDescent="0.25">
      <c r="A15" s="14" t="s">
        <v>16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</row>
    <row r="16" spans="1:17" ht="11.45" customHeight="1" x14ac:dyDescent="0.25">
      <c r="A16" s="14" t="s">
        <v>15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</row>
    <row r="17" spans="1:17" ht="11.45" customHeight="1" x14ac:dyDescent="0.25">
      <c r="A17" s="13" t="s">
        <v>14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</row>
    <row r="19" spans="1:17" ht="11.45" customHeight="1" x14ac:dyDescent="0.25">
      <c r="A19" s="17" t="s">
        <v>13</v>
      </c>
      <c r="B19" s="28">
        <f t="shared" ref="B19:Q19" si="0">SUM(B20:B21)</f>
        <v>42078.612018725544</v>
      </c>
      <c r="C19" s="28">
        <f t="shared" si="0"/>
        <v>43452.500000000007</v>
      </c>
      <c r="D19" s="28">
        <f t="shared" si="0"/>
        <v>44357.39999999998</v>
      </c>
      <c r="E19" s="28">
        <f t="shared" si="0"/>
        <v>45454.500000000015</v>
      </c>
      <c r="F19" s="28">
        <f t="shared" si="0"/>
        <v>47969.599999999999</v>
      </c>
      <c r="G19" s="28">
        <f t="shared" si="0"/>
        <v>48798.859701920293</v>
      </c>
      <c r="H19" s="28">
        <f t="shared" si="0"/>
        <v>52183.000000000015</v>
      </c>
      <c r="I19" s="28">
        <f t="shared" si="0"/>
        <v>54291.700000000012</v>
      </c>
      <c r="J19" s="28">
        <f t="shared" si="0"/>
        <v>54785.30000000001</v>
      </c>
      <c r="K19" s="28">
        <f t="shared" si="0"/>
        <v>49263.899999999994</v>
      </c>
      <c r="L19" s="28">
        <f t="shared" si="0"/>
        <v>49058.329511799042</v>
      </c>
      <c r="M19" s="28">
        <f t="shared" si="0"/>
        <v>49068.73322824113</v>
      </c>
      <c r="N19" s="28">
        <f t="shared" si="0"/>
        <v>45490.517770134684</v>
      </c>
      <c r="O19" s="28">
        <f t="shared" si="0"/>
        <v>43234.880051590713</v>
      </c>
      <c r="P19" s="28">
        <f t="shared" si="0"/>
        <v>42141.624763542604</v>
      </c>
      <c r="Q19" s="28">
        <f t="shared" si="0"/>
        <v>42186.003343842516</v>
      </c>
    </row>
    <row r="20" spans="1:17" ht="11.45" customHeight="1" x14ac:dyDescent="0.25">
      <c r="A20" s="40" t="s">
        <v>41</v>
      </c>
      <c r="B20" s="27">
        <v>6272.0269259540528</v>
      </c>
      <c r="C20" s="27">
        <v>6178.5588128961272</v>
      </c>
      <c r="D20" s="27">
        <v>6150.1147358826602</v>
      </c>
      <c r="E20" s="27">
        <v>6251.5640351217462</v>
      </c>
      <c r="F20" s="27">
        <v>6365.7857824194998</v>
      </c>
      <c r="G20" s="27">
        <v>6236.6087981396695</v>
      </c>
      <c r="H20" s="27">
        <v>6058.3195502705439</v>
      </c>
      <c r="I20" s="27">
        <v>5914.2982433523875</v>
      </c>
      <c r="J20" s="27">
        <v>5854.792717794694</v>
      </c>
      <c r="K20" s="27">
        <v>5123.4905813348851</v>
      </c>
      <c r="L20" s="27">
        <v>5515.122500856678</v>
      </c>
      <c r="M20" s="27">
        <v>5607.2111747827157</v>
      </c>
      <c r="N20" s="27">
        <v>5459.4753753401774</v>
      </c>
      <c r="O20" s="27">
        <v>5532.3823679854904</v>
      </c>
      <c r="P20" s="27">
        <v>5760.9921301913573</v>
      </c>
      <c r="Q20" s="27">
        <v>5542.7092986466541</v>
      </c>
    </row>
    <row r="21" spans="1:17" ht="11.45" customHeight="1" x14ac:dyDescent="0.25">
      <c r="A21" s="39" t="s">
        <v>40</v>
      </c>
      <c r="B21" s="26">
        <v>35806.585092771493</v>
      </c>
      <c r="C21" s="26">
        <v>37273.941187103883</v>
      </c>
      <c r="D21" s="26">
        <v>38207.285264117323</v>
      </c>
      <c r="E21" s="26">
        <v>39202.93596487827</v>
      </c>
      <c r="F21" s="26">
        <v>41603.814217580497</v>
      </c>
      <c r="G21" s="26">
        <v>42562.250903780623</v>
      </c>
      <c r="H21" s="26">
        <v>46124.680449729472</v>
      </c>
      <c r="I21" s="26">
        <v>48377.401756647625</v>
      </c>
      <c r="J21" s="26">
        <v>48930.507282205319</v>
      </c>
      <c r="K21" s="26">
        <v>44140.409418665105</v>
      </c>
      <c r="L21" s="26">
        <v>43543.207010942366</v>
      </c>
      <c r="M21" s="26">
        <v>43461.522053458415</v>
      </c>
      <c r="N21" s="26">
        <v>40031.042394794509</v>
      </c>
      <c r="O21" s="26">
        <v>37702.497683605223</v>
      </c>
      <c r="P21" s="26">
        <v>36380.632633351248</v>
      </c>
      <c r="Q21" s="26">
        <v>36643.294045195864</v>
      </c>
    </row>
    <row r="23" spans="1:17" ht="11.45" customHeight="1" x14ac:dyDescent="0.25">
      <c r="A23" s="21" t="s">
        <v>10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5" spans="1:17" ht="11.45" customHeight="1" x14ac:dyDescent="0.25">
      <c r="A25" s="17" t="s">
        <v>29</v>
      </c>
      <c r="B25" s="25">
        <f>IF(B19=0,"",B19/MBunk_act!B7*100)</f>
        <v>13197.155183040948</v>
      </c>
      <c r="C25" s="25">
        <f>IF(C19=0,"",C19/MBunk_act!C7*100)</f>
        <v>13138.050043228794</v>
      </c>
      <c r="D25" s="25">
        <f>IF(D19=0,"",D19/MBunk_act!D7*100)</f>
        <v>13037.436346383725</v>
      </c>
      <c r="E25" s="25">
        <f>IF(E19=0,"",E19/MBunk_act!E7*100)</f>
        <v>12925.230805404302</v>
      </c>
      <c r="F25" s="25">
        <f>IF(F19=0,"",F19/MBunk_act!F7*100)</f>
        <v>12847.664834811269</v>
      </c>
      <c r="G25" s="25">
        <f>IF(G19=0,"",G19/MBunk_act!G7*100)</f>
        <v>12771.052677340551</v>
      </c>
      <c r="H25" s="25">
        <f>IF(H19=0,"",H19/MBunk_act!H7*100)</f>
        <v>12765.026892243544</v>
      </c>
      <c r="I25" s="25">
        <f>IF(I19=0,"",I19/MBunk_act!I7*100)</f>
        <v>12706.555432748639</v>
      </c>
      <c r="J25" s="25">
        <f>IF(J19=0,"",J19/MBunk_act!J7*100)</f>
        <v>12619.524439773366</v>
      </c>
      <c r="K25" s="25">
        <f>IF(K19=0,"",K19/MBunk_act!K7*100)</f>
        <v>12540.747935854399</v>
      </c>
      <c r="L25" s="25">
        <f>IF(L19=0,"",L19/MBunk_act!L7*100)</f>
        <v>12312.998502688077</v>
      </c>
      <c r="M25" s="25">
        <f>IF(M19=0,"",M19/MBunk_act!M7*100)</f>
        <v>12157.054252570775</v>
      </c>
      <c r="N25" s="25">
        <f>IF(N19=0,"",N19/MBunk_act!N7*100)</f>
        <v>11976.444428262879</v>
      </c>
      <c r="O25" s="25">
        <f>IF(O19=0,"",O19/MBunk_act!O7*100)</f>
        <v>11773.86332973959</v>
      </c>
      <c r="P25" s="25">
        <f>IF(P19=0,"",P19/MBunk_act!P7*100)</f>
        <v>11558.817698864623</v>
      </c>
      <c r="Q25" s="25">
        <f>IF(Q19=0,"",Q19/MBunk_act!Q7*100)</f>
        <v>11490.287730869442</v>
      </c>
    </row>
    <row r="26" spans="1:17" ht="11.45" customHeight="1" x14ac:dyDescent="0.25">
      <c r="A26" s="40" t="s">
        <v>41</v>
      </c>
      <c r="B26" s="30">
        <f>IF(B20=0,"",B20/MBunk_act!B8*100)</f>
        <v>7722.1597496152026</v>
      </c>
      <c r="C26" s="30">
        <f>IF(C20=0,"",C20/MBunk_act!C8*100)</f>
        <v>7646.6652993668249</v>
      </c>
      <c r="D26" s="30">
        <f>IF(D20=0,"",D20/MBunk_act!D8*100)</f>
        <v>7564.7210431928315</v>
      </c>
      <c r="E26" s="30">
        <f>IF(E20=0,"",E20/MBunk_act!E8*100)</f>
        <v>7486.6028002737039</v>
      </c>
      <c r="F26" s="30">
        <f>IF(F20=0,"",F20/MBunk_act!F8*100)</f>
        <v>7412.1401731485303</v>
      </c>
      <c r="G26" s="30">
        <f>IF(G20=0,"",G20/MBunk_act!G8*100)</f>
        <v>7347.3079377733329</v>
      </c>
      <c r="H26" s="30">
        <f>IF(H20=0,"",H20/MBunk_act!H8*100)</f>
        <v>7270.7436688381376</v>
      </c>
      <c r="I26" s="30">
        <f>IF(I20=0,"",I20/MBunk_act!I8*100)</f>
        <v>7176.4586864623452</v>
      </c>
      <c r="J26" s="30">
        <f>IF(J20=0,"",J20/MBunk_act!J8*100)</f>
        <v>7098.6090644607484</v>
      </c>
      <c r="K26" s="30">
        <f>IF(K20=0,"",K20/MBunk_act!K8*100)</f>
        <v>7029.4360912627153</v>
      </c>
      <c r="L26" s="30">
        <f>IF(L20=0,"",L20/MBunk_act!L8*100)</f>
        <v>6957.5309311348765</v>
      </c>
      <c r="M26" s="30">
        <f>IF(M20=0,"",M20/MBunk_act!M8*100)</f>
        <v>6888.162643317628</v>
      </c>
      <c r="N26" s="30">
        <f>IF(N20=0,"",N20/MBunk_act!N8*100)</f>
        <v>6815.6064318440258</v>
      </c>
      <c r="O26" s="30">
        <f>IF(O20=0,"",O20/MBunk_act!O8*100)</f>
        <v>6751.8000822315844</v>
      </c>
      <c r="P26" s="30">
        <f>IF(P20=0,"",P20/MBunk_act!P8*100)</f>
        <v>6670.9736491889435</v>
      </c>
      <c r="Q26" s="30">
        <f>IF(Q20=0,"",Q20/MBunk_act!Q8*100)</f>
        <v>6615.7238701286515</v>
      </c>
    </row>
    <row r="27" spans="1:17" ht="11.45" customHeight="1" x14ac:dyDescent="0.25">
      <c r="A27" s="39" t="s">
        <v>40</v>
      </c>
      <c r="B27" s="29">
        <f>IF(B21=0,"",B21/MBunk_act!B9*100)</f>
        <v>15068.530472140457</v>
      </c>
      <c r="C27" s="29">
        <f>IF(C21=0,"",C21/MBunk_act!C9*100)</f>
        <v>14913.327397705401</v>
      </c>
      <c r="D27" s="29">
        <f>IF(D21=0,"",D21/MBunk_act!D9*100)</f>
        <v>14755.776077088711</v>
      </c>
      <c r="E27" s="29">
        <f>IF(E21=0,"",E21/MBunk_act!E9*100)</f>
        <v>14618.726929176768</v>
      </c>
      <c r="F27" s="29">
        <f>IF(F21=0,"",F21/MBunk_act!F9*100)</f>
        <v>14471.45083101642</v>
      </c>
      <c r="G27" s="29">
        <f>IF(G21=0,"",G21/MBunk_act!G9*100)</f>
        <v>14320.005138334611</v>
      </c>
      <c r="H27" s="29">
        <f>IF(H21=0,"",H21/MBunk_act!H9*100)</f>
        <v>14171.627295976872</v>
      </c>
      <c r="I27" s="29">
        <f>IF(I21=0,"",I21/MBunk_act!I9*100)</f>
        <v>14028.100876783546</v>
      </c>
      <c r="J27" s="29">
        <f>IF(J21=0,"",J21/MBunk_act!J9*100)</f>
        <v>13914.420010102504</v>
      </c>
      <c r="K27" s="29">
        <f>IF(K21=0,"",K21/MBunk_act!K9*100)</f>
        <v>13796.274514057441</v>
      </c>
      <c r="L27" s="29">
        <f>IF(L21=0,"",L21/MBunk_act!L9*100)</f>
        <v>13643.117915669249</v>
      </c>
      <c r="M27" s="29">
        <f>IF(M21=0,"",M21/MBunk_act!M9*100)</f>
        <v>13488.153207834401</v>
      </c>
      <c r="N27" s="29">
        <f>IF(N21=0,"",N21/MBunk_act!N9*100)</f>
        <v>13355.670402549913</v>
      </c>
      <c r="O27" s="29">
        <f>IF(O21=0,"",O21/MBunk_act!O9*100)</f>
        <v>13216.36637733576</v>
      </c>
      <c r="P27" s="29">
        <f>IF(P21=0,"",P21/MBunk_act!P9*100)</f>
        <v>13075.969550539887</v>
      </c>
      <c r="Q27" s="29">
        <f>IF(Q21=0,"",Q21/MBunk_act!Q9*100)</f>
        <v>12931.525925539248</v>
      </c>
    </row>
    <row r="29" spans="1:17" ht="11.45" customHeight="1" x14ac:dyDescent="0.25">
      <c r="A29" s="17" t="s">
        <v>35</v>
      </c>
      <c r="B29" s="25">
        <f>IF(B19=0,"",B19/MBunk_act!B3*1000)</f>
        <v>3.8038641090249978</v>
      </c>
      <c r="C29" s="25">
        <f>IF(C19=0,"",C19/MBunk_act!C3*1000)</f>
        <v>3.7244695189495363</v>
      </c>
      <c r="D29" s="25">
        <f>IF(D19=0,"",D19/MBunk_act!D3*1000)</f>
        <v>3.6706253723002282</v>
      </c>
      <c r="E29" s="25">
        <f>IF(E19=0,"",E19/MBunk_act!E3*1000)</f>
        <v>3.6207771574728098</v>
      </c>
      <c r="F29" s="25">
        <f>IF(F19=0,"",F19/MBunk_act!F3*1000)</f>
        <v>3.5612217625526021</v>
      </c>
      <c r="G29" s="25">
        <f>IF(G19=0,"",G19/MBunk_act!G3*1000)</f>
        <v>3.496540166109011</v>
      </c>
      <c r="H29" s="25">
        <f>IF(H19=0,"",H19/MBunk_act!H3*1000)</f>
        <v>3.4218381594036198</v>
      </c>
      <c r="I29" s="25">
        <f>IF(I19=0,"",I19/MBunk_act!I3*1000)</f>
        <v>3.3692410722934074</v>
      </c>
      <c r="J29" s="25">
        <f>IF(J19=0,"",J19/MBunk_act!J3*1000)</f>
        <v>3.3086495756290035</v>
      </c>
      <c r="K29" s="25">
        <f>IF(K19=0,"",K19/MBunk_act!K3*1000)</f>
        <v>3.2474885944065113</v>
      </c>
      <c r="L29" s="25">
        <f>IF(L19=0,"",L19/MBunk_act!L3*1000)</f>
        <v>3.2293498818696547</v>
      </c>
      <c r="M29" s="25">
        <f>IF(M19=0,"",M19/MBunk_act!M3*1000)</f>
        <v>3.1772521070426816</v>
      </c>
      <c r="N29" s="25">
        <f>IF(N19=0,"",N19/MBunk_act!N3*1000)</f>
        <v>3.1356797883540048</v>
      </c>
      <c r="O29" s="25">
        <f>IF(O19=0,"",O19/MBunk_act!O3*1000)</f>
        <v>3.0964812200932714</v>
      </c>
      <c r="P29" s="25">
        <f>IF(P19=0,"",P19/MBunk_act!P3*1000)</f>
        <v>3.0652094855391927</v>
      </c>
      <c r="Q29" s="25">
        <f>IF(Q19=0,"",Q19/MBunk_act!Q3*1000)</f>
        <v>3.0017468394523141</v>
      </c>
    </row>
    <row r="30" spans="1:17" ht="11.45" customHeight="1" x14ac:dyDescent="0.25">
      <c r="A30" s="40" t="s">
        <v>41</v>
      </c>
      <c r="B30" s="30">
        <f>IF(B20=0,"",B20/MBunk_act!B4*1000)</f>
        <v>7.3685804804179185</v>
      </c>
      <c r="C30" s="30">
        <f>IF(C20=0,"",C20/MBunk_act!C4*1000)</f>
        <v>7.1244216222557872</v>
      </c>
      <c r="D30" s="30">
        <f>IF(D20=0,"",D20/MBunk_act!D4*1000)</f>
        <v>7.0413792907666215</v>
      </c>
      <c r="E30" s="30">
        <f>IF(E20=0,"",E20/MBunk_act!E4*1000)</f>
        <v>6.9571633205792081</v>
      </c>
      <c r="F30" s="30">
        <f>IF(F20=0,"",F20/MBunk_act!F4*1000)</f>
        <v>6.8128810215876889</v>
      </c>
      <c r="G30" s="30">
        <f>IF(G20=0,"",G20/MBunk_act!G4*1000)</f>
        <v>6.7280025858796373</v>
      </c>
      <c r="H30" s="30">
        <f>IF(H20=0,"",H20/MBunk_act!H4*1000)</f>
        <v>6.608345604985769</v>
      </c>
      <c r="I30" s="30">
        <f>IF(I20=0,"",I20/MBunk_act!I4*1000)</f>
        <v>6.5724755489415188</v>
      </c>
      <c r="J30" s="30">
        <f>IF(J20=0,"",J20/MBunk_act!J4*1000)</f>
        <v>6.5159949374684709</v>
      </c>
      <c r="K30" s="30">
        <f>IF(K20=0,"",K20/MBunk_act!K4*1000)</f>
        <v>6.4664787324438011</v>
      </c>
      <c r="L30" s="30">
        <f>IF(L20=0,"",L20/MBunk_act!L4*1000)</f>
        <v>6.3800139227690442</v>
      </c>
      <c r="M30" s="30">
        <f>IF(M20=0,"",M20/MBunk_act!M4*1000)</f>
        <v>6.2952053530136398</v>
      </c>
      <c r="N30" s="30">
        <f>IF(N20=0,"",N20/MBunk_act!N4*1000)</f>
        <v>6.215841243533041</v>
      </c>
      <c r="O30" s="30">
        <f>IF(O20=0,"",O20/MBunk_act!O4*1000)</f>
        <v>6.1133952359239352</v>
      </c>
      <c r="P30" s="30">
        <f>IF(P20=0,"",P20/MBunk_act!P4*1000)</f>
        <v>6.0587365634676891</v>
      </c>
      <c r="Q30" s="30">
        <f>IF(Q20=0,"",Q20/MBunk_act!Q4*1000)</f>
        <v>5.9342975688635624</v>
      </c>
    </row>
    <row r="31" spans="1:17" ht="11.45" customHeight="1" x14ac:dyDescent="0.25">
      <c r="A31" s="39" t="s">
        <v>40</v>
      </c>
      <c r="B31" s="29">
        <f>IF(B21=0,"",B21/MBunk_act!B5*1000)</f>
        <v>3.5067073057202047</v>
      </c>
      <c r="C31" s="29">
        <f>IF(C21=0,"",C21/MBunk_act!C5*1000)</f>
        <v>3.4514424588400776</v>
      </c>
      <c r="D31" s="29">
        <f>IF(D21=0,"",D21/MBunk_act!D5*1000)</f>
        <v>3.4080172632522525</v>
      </c>
      <c r="E31" s="29">
        <f>IF(E21=0,"",E21/MBunk_act!E5*1000)</f>
        <v>3.3635526007909862</v>
      </c>
      <c r="F31" s="29">
        <f>IF(F21=0,"",F21/MBunk_act!F5*1000)</f>
        <v>3.3188506762235126</v>
      </c>
      <c r="G31" s="29">
        <f>IF(G21=0,"",G21/MBunk_act!G5*1000)</f>
        <v>3.2666405607809201</v>
      </c>
      <c r="H31" s="29">
        <f>IF(H21=0,"",H21/MBunk_act!H5*1000)</f>
        <v>3.2180257994246766</v>
      </c>
      <c r="I31" s="29">
        <f>IF(I21=0,"",I21/MBunk_act!I5*1000)</f>
        <v>3.1797810231200305</v>
      </c>
      <c r="J31" s="29">
        <f>IF(J21=0,"",J21/MBunk_act!J5*1000)</f>
        <v>3.1246174477957229</v>
      </c>
      <c r="K31" s="29">
        <f>IF(K21=0,"",K21/MBunk_act!K5*1000)</f>
        <v>3.0700968309714294</v>
      </c>
      <c r="L31" s="29">
        <f>IF(L21=0,"",L21/MBunk_act!L5*1000)</f>
        <v>3.0392500826539526</v>
      </c>
      <c r="M31" s="29">
        <f>IF(M21=0,"",M21/MBunk_act!M5*1000)</f>
        <v>2.986419538318259</v>
      </c>
      <c r="N31" s="29">
        <f>IF(N21=0,"",N21/MBunk_act!N5*1000)</f>
        <v>2.9371808157211499</v>
      </c>
      <c r="O31" s="29">
        <f>IF(O21=0,"",O21/MBunk_act!O5*1000)</f>
        <v>2.8873935123610175</v>
      </c>
      <c r="P31" s="29">
        <f>IF(P21=0,"",P21/MBunk_act!P5*1000)</f>
        <v>2.8427899507951957</v>
      </c>
      <c r="Q31" s="29">
        <f>IF(Q21=0,"",Q21/MBunk_act!Q5*1000)</f>
        <v>2.7929754748458135</v>
      </c>
    </row>
    <row r="33" spans="1:17" ht="11.45" customHeight="1" x14ac:dyDescent="0.25">
      <c r="A33" s="17" t="s">
        <v>9</v>
      </c>
      <c r="B33" s="24">
        <f t="shared" ref="B33:Q33" si="1">IF(B19=0,0,B19/B$19)</f>
        <v>1</v>
      </c>
      <c r="C33" s="24">
        <f t="shared" si="1"/>
        <v>1</v>
      </c>
      <c r="D33" s="24">
        <f t="shared" si="1"/>
        <v>1</v>
      </c>
      <c r="E33" s="24">
        <f t="shared" si="1"/>
        <v>1</v>
      </c>
      <c r="F33" s="24">
        <f t="shared" si="1"/>
        <v>1</v>
      </c>
      <c r="G33" s="24">
        <f t="shared" si="1"/>
        <v>1</v>
      </c>
      <c r="H33" s="24">
        <f t="shared" si="1"/>
        <v>1</v>
      </c>
      <c r="I33" s="24">
        <f t="shared" si="1"/>
        <v>1</v>
      </c>
      <c r="J33" s="24">
        <f t="shared" si="1"/>
        <v>1</v>
      </c>
      <c r="K33" s="24">
        <f t="shared" si="1"/>
        <v>1</v>
      </c>
      <c r="L33" s="24">
        <f t="shared" si="1"/>
        <v>1</v>
      </c>
      <c r="M33" s="24">
        <f t="shared" si="1"/>
        <v>1</v>
      </c>
      <c r="N33" s="24">
        <f t="shared" si="1"/>
        <v>1</v>
      </c>
      <c r="O33" s="24">
        <f t="shared" si="1"/>
        <v>1</v>
      </c>
      <c r="P33" s="24">
        <f t="shared" si="1"/>
        <v>1</v>
      </c>
      <c r="Q33" s="24">
        <f t="shared" si="1"/>
        <v>1</v>
      </c>
    </row>
    <row r="34" spans="1:17" ht="11.45" customHeight="1" x14ac:dyDescent="0.25">
      <c r="A34" s="40" t="s">
        <v>41</v>
      </c>
      <c r="B34" s="23">
        <f t="shared" ref="B34:Q34" si="2">IF(B20=0,0,B20/B$19)</f>
        <v>0.14905498601434186</v>
      </c>
      <c r="C34" s="23">
        <f t="shared" si="2"/>
        <v>0.14219110092390833</v>
      </c>
      <c r="D34" s="23">
        <f t="shared" si="2"/>
        <v>0.13864912587037706</v>
      </c>
      <c r="E34" s="23">
        <f t="shared" si="2"/>
        <v>0.13753454630722467</v>
      </c>
      <c r="F34" s="23">
        <f t="shared" si="2"/>
        <v>0.13270458336987384</v>
      </c>
      <c r="G34" s="23">
        <f t="shared" si="2"/>
        <v>0.12780234694488674</v>
      </c>
      <c r="H34" s="23">
        <f t="shared" si="2"/>
        <v>0.11609757105322696</v>
      </c>
      <c r="I34" s="23">
        <f t="shared" si="2"/>
        <v>0.10893558763774916</v>
      </c>
      <c r="J34" s="23">
        <f t="shared" si="2"/>
        <v>0.10686795030409056</v>
      </c>
      <c r="K34" s="23">
        <f t="shared" si="2"/>
        <v>0.10400091306889803</v>
      </c>
      <c r="L34" s="23">
        <f t="shared" si="2"/>
        <v>0.11241969622162193</v>
      </c>
      <c r="M34" s="23">
        <f t="shared" si="2"/>
        <v>0.11427258879296946</v>
      </c>
      <c r="N34" s="23">
        <f t="shared" si="2"/>
        <v>0.12001348067584357</v>
      </c>
      <c r="O34" s="23">
        <f t="shared" si="2"/>
        <v>0.12796108978176618</v>
      </c>
      <c r="P34" s="23">
        <f t="shared" si="2"/>
        <v>0.13670550583933072</v>
      </c>
      <c r="Q34" s="23">
        <f t="shared" si="2"/>
        <v>0.13138740006892996</v>
      </c>
    </row>
    <row r="35" spans="1:17" ht="11.45" customHeight="1" x14ac:dyDescent="0.25">
      <c r="A35" s="39" t="s">
        <v>40</v>
      </c>
      <c r="B35" s="22">
        <f t="shared" ref="B35:Q35" si="3">IF(B21=0,0,B21/B$19)</f>
        <v>0.85094501398565814</v>
      </c>
      <c r="C35" s="22">
        <f t="shared" si="3"/>
        <v>0.8578088990760917</v>
      </c>
      <c r="D35" s="22">
        <f t="shared" si="3"/>
        <v>0.86135087412962308</v>
      </c>
      <c r="E35" s="22">
        <f t="shared" si="3"/>
        <v>0.86246545369277539</v>
      </c>
      <c r="F35" s="22">
        <f t="shared" si="3"/>
        <v>0.8672954166301261</v>
      </c>
      <c r="G35" s="22">
        <f t="shared" si="3"/>
        <v>0.87219765305511321</v>
      </c>
      <c r="H35" s="22">
        <f t="shared" si="3"/>
        <v>0.88390242894677307</v>
      </c>
      <c r="I35" s="22">
        <f t="shared" si="3"/>
        <v>0.89106441236225087</v>
      </c>
      <c r="J35" s="22">
        <f t="shared" si="3"/>
        <v>0.89313204969590954</v>
      </c>
      <c r="K35" s="22">
        <f t="shared" si="3"/>
        <v>0.89599908693110186</v>
      </c>
      <c r="L35" s="22">
        <f t="shared" si="3"/>
        <v>0.88758030377837815</v>
      </c>
      <c r="M35" s="22">
        <f t="shared" si="3"/>
        <v>0.88572741120703058</v>
      </c>
      <c r="N35" s="22">
        <f t="shared" si="3"/>
        <v>0.8799865193241565</v>
      </c>
      <c r="O35" s="22">
        <f t="shared" si="3"/>
        <v>0.87203891021823388</v>
      </c>
      <c r="P35" s="22">
        <f t="shared" si="3"/>
        <v>0.86329449416066928</v>
      </c>
      <c r="Q35" s="22">
        <f t="shared" si="3"/>
        <v>0.8686125999310701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27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24</v>
      </c>
      <c r="B4" s="33">
        <v>135177.21237889523</v>
      </c>
      <c r="C4" s="33">
        <v>139631.27064143462</v>
      </c>
      <c r="D4" s="33">
        <v>142641.99220221365</v>
      </c>
      <c r="E4" s="33">
        <v>146275.89639125502</v>
      </c>
      <c r="F4" s="33">
        <v>154472.54866811325</v>
      </c>
      <c r="G4" s="33">
        <v>157190.4194565494</v>
      </c>
      <c r="H4" s="33">
        <v>168111.17334538972</v>
      </c>
      <c r="I4" s="33">
        <v>174991.71879400191</v>
      </c>
      <c r="J4" s="33">
        <v>176582.90859448112</v>
      </c>
      <c r="K4" s="33">
        <v>158676.1439725612</v>
      </c>
      <c r="L4" s="33">
        <v>157972.96193369696</v>
      </c>
      <c r="M4" s="33">
        <v>158066.95077960868</v>
      </c>
      <c r="N4" s="33">
        <v>146479.98646014711</v>
      </c>
      <c r="O4" s="33">
        <v>139152.98974920003</v>
      </c>
      <c r="P4" s="33">
        <v>135519.30476382634</v>
      </c>
      <c r="Q4" s="33">
        <v>135164.84981119991</v>
      </c>
    </row>
    <row r="5" spans="1:17" ht="11.45" customHeight="1" x14ac:dyDescent="0.25">
      <c r="A5" s="38" t="s">
        <v>22</v>
      </c>
      <c r="B5" s="37">
        <f t="shared" ref="B5:Q5" si="0">B4</f>
        <v>135177.21237889523</v>
      </c>
      <c r="C5" s="37">
        <f t="shared" si="0"/>
        <v>139631.27064143462</v>
      </c>
      <c r="D5" s="37">
        <f t="shared" si="0"/>
        <v>142641.99220221365</v>
      </c>
      <c r="E5" s="37">
        <f t="shared" si="0"/>
        <v>146275.89639125502</v>
      </c>
      <c r="F5" s="37">
        <f t="shared" si="0"/>
        <v>154472.54866811325</v>
      </c>
      <c r="G5" s="37">
        <f t="shared" si="0"/>
        <v>157190.4194565494</v>
      </c>
      <c r="H5" s="37">
        <f t="shared" si="0"/>
        <v>168111.17334538972</v>
      </c>
      <c r="I5" s="37">
        <f t="shared" si="0"/>
        <v>174991.71879400191</v>
      </c>
      <c r="J5" s="37">
        <f t="shared" si="0"/>
        <v>176582.90859448112</v>
      </c>
      <c r="K5" s="37">
        <f t="shared" si="0"/>
        <v>158676.1439725612</v>
      </c>
      <c r="L5" s="37">
        <f t="shared" si="0"/>
        <v>157972.96193369696</v>
      </c>
      <c r="M5" s="37">
        <f t="shared" si="0"/>
        <v>158066.95077960868</v>
      </c>
      <c r="N5" s="37">
        <f t="shared" si="0"/>
        <v>146479.98646014711</v>
      </c>
      <c r="O5" s="37">
        <f t="shared" si="0"/>
        <v>139152.98974920003</v>
      </c>
      <c r="P5" s="37">
        <f t="shared" si="0"/>
        <v>135519.30476382634</v>
      </c>
      <c r="Q5" s="37">
        <f t="shared" si="0"/>
        <v>135164.84981119991</v>
      </c>
    </row>
    <row r="7" spans="1:17" ht="11.45" customHeight="1" x14ac:dyDescent="0.25">
      <c r="A7" s="17" t="s">
        <v>26</v>
      </c>
      <c r="B7" s="28">
        <f t="shared" ref="B7:Q7" si="1">SUM(B8:B9)</f>
        <v>135177.21237889523</v>
      </c>
      <c r="C7" s="28">
        <f t="shared" si="1"/>
        <v>139631.27064143465</v>
      </c>
      <c r="D7" s="28">
        <f t="shared" si="1"/>
        <v>142641.99220221367</v>
      </c>
      <c r="E7" s="28">
        <f t="shared" si="1"/>
        <v>146275.89639125502</v>
      </c>
      <c r="F7" s="28">
        <f t="shared" si="1"/>
        <v>154472.54866811319</v>
      </c>
      <c r="G7" s="28">
        <f t="shared" si="1"/>
        <v>157190.4194565494</v>
      </c>
      <c r="H7" s="28">
        <f t="shared" si="1"/>
        <v>168111.17334538975</v>
      </c>
      <c r="I7" s="28">
        <f t="shared" si="1"/>
        <v>174991.71879400185</v>
      </c>
      <c r="J7" s="28">
        <f t="shared" si="1"/>
        <v>176582.90859448115</v>
      </c>
      <c r="K7" s="28">
        <f t="shared" si="1"/>
        <v>158676.14397256117</v>
      </c>
      <c r="L7" s="28">
        <f t="shared" si="1"/>
        <v>157972.96193369688</v>
      </c>
      <c r="M7" s="28">
        <f t="shared" si="1"/>
        <v>158066.95077960874</v>
      </c>
      <c r="N7" s="28">
        <f t="shared" si="1"/>
        <v>146479.98646014711</v>
      </c>
      <c r="O7" s="28">
        <f t="shared" si="1"/>
        <v>139152.98974920006</v>
      </c>
      <c r="P7" s="28">
        <f t="shared" si="1"/>
        <v>135519.30476382634</v>
      </c>
      <c r="Q7" s="28">
        <f t="shared" si="1"/>
        <v>135164.84981119991</v>
      </c>
    </row>
    <row r="8" spans="1:17" ht="11.45" customHeight="1" x14ac:dyDescent="0.25">
      <c r="A8" s="40" t="s">
        <v>41</v>
      </c>
      <c r="B8" s="27">
        <v>20097.880006101404</v>
      </c>
      <c r="C8" s="27">
        <v>19792.725838789778</v>
      </c>
      <c r="D8" s="27">
        <v>19711.02912493698</v>
      </c>
      <c r="E8" s="27">
        <v>20060.489150647612</v>
      </c>
      <c r="F8" s="27">
        <v>20432.680875933736</v>
      </c>
      <c r="G8" s="27">
        <v>20028.666797559243</v>
      </c>
      <c r="H8" s="27">
        <v>19461.083317241988</v>
      </c>
      <c r="I8" s="27">
        <v>19026.384248224909</v>
      </c>
      <c r="J8" s="27">
        <v>18845.807900578286</v>
      </c>
      <c r="K8" s="27">
        <v>16481.525116991135</v>
      </c>
      <c r="L8" s="27">
        <v>17732.55907450123</v>
      </c>
      <c r="M8" s="27">
        <v>18031.368049333731</v>
      </c>
      <c r="N8" s="27">
        <v>17541.592130938541</v>
      </c>
      <c r="O8" s="27">
        <v>17764.085861551572</v>
      </c>
      <c r="P8" s="27">
        <v>18480.611932936088</v>
      </c>
      <c r="Q8" s="27">
        <v>17705.454154897823</v>
      </c>
    </row>
    <row r="9" spans="1:17" ht="11.45" customHeight="1" x14ac:dyDescent="0.25">
      <c r="A9" s="39" t="s">
        <v>40</v>
      </c>
      <c r="B9" s="26">
        <v>115079.33237279383</v>
      </c>
      <c r="C9" s="26">
        <v>119838.54480264487</v>
      </c>
      <c r="D9" s="26">
        <v>122930.96307727668</v>
      </c>
      <c r="E9" s="26">
        <v>126215.40724060743</v>
      </c>
      <c r="F9" s="26">
        <v>134039.86779217946</v>
      </c>
      <c r="G9" s="26">
        <v>137161.75265899015</v>
      </c>
      <c r="H9" s="26">
        <v>148650.09002814777</v>
      </c>
      <c r="I9" s="26">
        <v>155965.33454577695</v>
      </c>
      <c r="J9" s="26">
        <v>157737.10069390287</v>
      </c>
      <c r="K9" s="26">
        <v>142194.61885557004</v>
      </c>
      <c r="L9" s="26">
        <v>140240.40285919566</v>
      </c>
      <c r="M9" s="26">
        <v>140035.582730275</v>
      </c>
      <c r="N9" s="26">
        <v>128938.39432920856</v>
      </c>
      <c r="O9" s="26">
        <v>121388.90388764848</v>
      </c>
      <c r="P9" s="26">
        <v>117038.69283089024</v>
      </c>
      <c r="Q9" s="26">
        <v>117459.39565630208</v>
      </c>
    </row>
    <row r="11" spans="1:17" ht="11.45" customHeight="1" x14ac:dyDescent="0.25">
      <c r="A11" s="21" t="s">
        <v>10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25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pans="1:17" ht="11.45" customHeight="1" x14ac:dyDescent="0.25">
      <c r="A14" s="32" t="s">
        <v>24</v>
      </c>
      <c r="B14" s="33">
        <f>IF(B4=0,0,B4/MBunk_ene!B4)</f>
        <v>3.2124921876876451</v>
      </c>
      <c r="C14" s="33">
        <f>IF(C4=0,0,C4/MBunk_ene!C4)</f>
        <v>3.2134231779859532</v>
      </c>
      <c r="D14" s="33">
        <f>IF(D4=0,0,D4/MBunk_ene!D4)</f>
        <v>3.215742856935115</v>
      </c>
      <c r="E14" s="33">
        <f>IF(E4=0,0,E4/MBunk_ene!E4)</f>
        <v>3.2180729386805487</v>
      </c>
      <c r="F14" s="33">
        <f>IF(F4=0,0,F4/MBunk_ene!F4)</f>
        <v>3.2202175683789989</v>
      </c>
      <c r="G14" s="33">
        <f>IF(G4=0,0,G4/MBunk_ene!G4)</f>
        <v>3.2211904215942928</v>
      </c>
      <c r="H14" s="33">
        <f>IF(H4=0,0,H4/MBunk_ene!H4)</f>
        <v>3.2215697323915777</v>
      </c>
      <c r="I14" s="33">
        <f>IF(I4=0,0,I4/MBunk_ene!I4)</f>
        <v>3.2231762644014075</v>
      </c>
      <c r="J14" s="33">
        <f>IF(J4=0,0,J4/MBunk_ene!J4)</f>
        <v>3.2231804625416145</v>
      </c>
      <c r="K14" s="33">
        <f>IF(K4=0,0,K4/MBunk_ene!K4)</f>
        <v>3.2209415814127835</v>
      </c>
      <c r="L14" s="33">
        <f>IF(L4=0,0,L4/MBunk_ene!L4)</f>
        <v>3.2201047916990895</v>
      </c>
      <c r="M14" s="33">
        <f>IF(M4=0,0,M4/MBunk_ene!M4)</f>
        <v>3.2213375072139496</v>
      </c>
      <c r="N14" s="33">
        <f>IF(N4=0,0,N4/MBunk_ene!N4)</f>
        <v>3.2200114142537588</v>
      </c>
      <c r="O14" s="33">
        <f>IF(O4=0,0,O4/MBunk_ene!O4)</f>
        <v>3.2185353488468911</v>
      </c>
      <c r="P14" s="33">
        <f>IF(P4=0,0,P4/MBunk_ene!P4)</f>
        <v>3.2158063559302121</v>
      </c>
      <c r="Q14" s="33">
        <f>IF(Q4=0,0,Q4/MBunk_ene!Q4)</f>
        <v>3.2040212178793328</v>
      </c>
    </row>
    <row r="15" spans="1:17" ht="11.45" customHeight="1" x14ac:dyDescent="0.25">
      <c r="A15" s="38" t="s">
        <v>22</v>
      </c>
      <c r="B15" s="37">
        <f t="shared" ref="B15:Q15" si="2">B14</f>
        <v>3.2124921876876451</v>
      </c>
      <c r="C15" s="37">
        <f t="shared" si="2"/>
        <v>3.2134231779859532</v>
      </c>
      <c r="D15" s="37">
        <f t="shared" si="2"/>
        <v>3.215742856935115</v>
      </c>
      <c r="E15" s="37">
        <f t="shared" si="2"/>
        <v>3.2180729386805487</v>
      </c>
      <c r="F15" s="37">
        <f t="shared" si="2"/>
        <v>3.2202175683789989</v>
      </c>
      <c r="G15" s="37">
        <f t="shared" si="2"/>
        <v>3.2211904215942928</v>
      </c>
      <c r="H15" s="37">
        <f t="shared" si="2"/>
        <v>3.2215697323915777</v>
      </c>
      <c r="I15" s="37">
        <f t="shared" si="2"/>
        <v>3.2231762644014075</v>
      </c>
      <c r="J15" s="37">
        <f t="shared" si="2"/>
        <v>3.2231804625416145</v>
      </c>
      <c r="K15" s="37">
        <f t="shared" si="2"/>
        <v>3.2209415814127835</v>
      </c>
      <c r="L15" s="37">
        <f t="shared" si="2"/>
        <v>3.2201047916990895</v>
      </c>
      <c r="M15" s="37">
        <f t="shared" si="2"/>
        <v>3.2213375072139496</v>
      </c>
      <c r="N15" s="37">
        <f t="shared" si="2"/>
        <v>3.2200114142537588</v>
      </c>
      <c r="O15" s="37">
        <f t="shared" si="2"/>
        <v>3.2185353488468911</v>
      </c>
      <c r="P15" s="37">
        <f t="shared" si="2"/>
        <v>3.2158063559302121</v>
      </c>
      <c r="Q15" s="37">
        <f t="shared" si="2"/>
        <v>3.2040212178793328</v>
      </c>
    </row>
    <row r="17" spans="1:17" ht="11.45" customHeight="1" x14ac:dyDescent="0.25">
      <c r="A17" s="17" t="s">
        <v>31</v>
      </c>
      <c r="B17" s="25">
        <f>IF(B7=0,"",B7/MBunk_act!B7*100)</f>
        <v>42395.757925220547</v>
      </c>
      <c r="C17" s="25">
        <f>IF(C7=0,"",C7/MBunk_act!C7*100)</f>
        <v>42218.114522450756</v>
      </c>
      <c r="D17" s="25">
        <f>IF(D7=0,"",D7/MBunk_act!D7*100)</f>
        <v>41925.042803629731</v>
      </c>
      <c r="E17" s="25">
        <f>IF(E7=0,"",E7/MBunk_act!E7*100)</f>
        <v>41594.335481071772</v>
      </c>
      <c r="F17" s="25">
        <f>IF(F7=0,"",F7/MBunk_act!F7*100)</f>
        <v>41372.276013704308</v>
      </c>
      <c r="G17" s="25">
        <f>IF(G7=0,"",G7/MBunk_act!G7*100)</f>
        <v>41137.992557925529</v>
      </c>
      <c r="H17" s="25">
        <f>IF(H7=0,"",H7/MBunk_act!H7*100)</f>
        <v>41123.424269216324</v>
      </c>
      <c r="I17" s="25">
        <f>IF(I7=0,"",I7/MBunk_act!I7*100)</f>
        <v>40955.467873136149</v>
      </c>
      <c r="J17" s="25">
        <f>IF(J7=0,"",J7/MBunk_act!J7*100)</f>
        <v>40675.004620843923</v>
      </c>
      <c r="K17" s="25">
        <f>IF(K7=0,"",K7/MBunk_act!K7*100)</f>
        <v>40393.016488609959</v>
      </c>
      <c r="L17" s="25">
        <f>IF(L7=0,"",L7/MBunk_act!L7*100)</f>
        <v>39649.14547868957</v>
      </c>
      <c r="M17" s="25">
        <f>IF(M7=0,"",M7/MBunk_act!M7*100)</f>
        <v>39161.974841041127</v>
      </c>
      <c r="N17" s="25">
        <f>IF(N7=0,"",N7/MBunk_act!N7*100)</f>
        <v>38564.287761182299</v>
      </c>
      <c r="O17" s="25">
        <f>IF(O7=0,"",O7/MBunk_act!O7*100)</f>
        <v>37894.595319259039</v>
      </c>
      <c r="P17" s="25">
        <f>IF(P7=0,"",P7/MBunk_act!P7*100)</f>
        <v>37170.919423047482</v>
      </c>
      <c r="Q17" s="25">
        <f>IF(Q7=0,"",Q7/MBunk_act!Q7*100)</f>
        <v>36815.125689244269</v>
      </c>
    </row>
    <row r="18" spans="1:17" ht="11.45" customHeight="1" x14ac:dyDescent="0.25">
      <c r="A18" s="40" t="s">
        <v>41</v>
      </c>
      <c r="B18" s="30">
        <f>IF(B8=0,"",B8/MBunk_act!B8*100)</f>
        <v>24744.638673901216</v>
      </c>
      <c r="C18" s="30">
        <f>IF(C8=0,"",C8/MBunk_act!C8*100)</f>
        <v>24495.736697602486</v>
      </c>
      <c r="D18" s="30">
        <f>IF(D8=0,"",D8/MBunk_act!D8*100)</f>
        <v>24244.821959894318</v>
      </c>
      <c r="E18" s="30">
        <f>IF(E8=0,"",E8/MBunk_act!E8*100)</f>
        <v>24023.574485736499</v>
      </c>
      <c r="F18" s="30">
        <f>IF(F8=0,"",F8/MBunk_act!F8*100)</f>
        <v>23791.233312294917</v>
      </c>
      <c r="G18" s="30">
        <f>IF(G8=0,"",G8/MBunk_act!G8*100)</f>
        <v>23595.641045919045</v>
      </c>
      <c r="H18" s="30">
        <f>IF(H8=0,"",H8/MBunk_act!H8*100)</f>
        <v>23355.741991399238</v>
      </c>
      <c r="I18" s="30">
        <f>IF(I8=0,"",I8/MBunk_act!I8*100)</f>
        <v>23086.772917415165</v>
      </c>
      <c r="J18" s="30">
        <f>IF(J8=0,"",J8/MBunk_act!J8*100)</f>
        <v>22849.489168682492</v>
      </c>
      <c r="K18" s="30">
        <f>IF(K8=0,"",K8/MBunk_act!K8*100)</f>
        <v>22612.675022473668</v>
      </c>
      <c r="L18" s="30">
        <f>IF(L8=0,"",L8/MBunk_act!L8*100)</f>
        <v>22370.27885234727</v>
      </c>
      <c r="M18" s="30">
        <f>IF(M8=0,"",M8/MBunk_act!M8*100)</f>
        <v>22150.582871554616</v>
      </c>
      <c r="N18" s="30">
        <f>IF(N8=0,"",N8/MBunk_act!N8*100)</f>
        <v>21898.915176434835</v>
      </c>
      <c r="O18" s="30">
        <f>IF(O8=0,"",O8/MBunk_act!O8*100)</f>
        <v>21679.549315834167</v>
      </c>
      <c r="P18" s="30">
        <f>IF(P8=0,"",P8/MBunk_act!P8*100)</f>
        <v>21399.729845041184</v>
      </c>
      <c r="Q18" s="30">
        <f>IF(Q8=0,"",Q8/MBunk_act!Q8*100)</f>
        <v>21133.057747161009</v>
      </c>
    </row>
    <row r="19" spans="1:17" ht="11.45" customHeight="1" x14ac:dyDescent="0.25">
      <c r="A19" s="39" t="s">
        <v>40</v>
      </c>
      <c r="B19" s="29">
        <f>IF(B9=0,"",B9/MBunk_act!B9*100)</f>
        <v>48428.980928513425</v>
      </c>
      <c r="C19" s="29">
        <f>IF(C9=0,"",C9/MBunk_act!C9*100)</f>
        <v>47947.477422236378</v>
      </c>
      <c r="D19" s="29">
        <f>IF(D9=0,"",D9/MBunk_act!D9*100)</f>
        <v>47476.332107079397</v>
      </c>
      <c r="E19" s="29">
        <f>IF(E9=0,"",E9/MBunk_act!E9*100)</f>
        <v>47065.571169422219</v>
      </c>
      <c r="F19" s="29">
        <f>IF(F9=0,"",F9/MBunk_act!F9*100)</f>
        <v>46624.363477971383</v>
      </c>
      <c r="G19" s="29">
        <f>IF(G9=0,"",G9/MBunk_act!G9*100)</f>
        <v>46147.864860343943</v>
      </c>
      <c r="H19" s="29">
        <f>IF(H9=0,"",H9/MBunk_act!H9*100)</f>
        <v>45672.157570571828</v>
      </c>
      <c r="I19" s="29">
        <f>IF(I9=0,"",I9/MBunk_act!I9*100)</f>
        <v>45225.608793444757</v>
      </c>
      <c r="J19" s="29">
        <f>IF(J9=0,"",J9/MBunk_act!J9*100)</f>
        <v>44855.865841983439</v>
      </c>
      <c r="K19" s="29">
        <f>IF(K9=0,"",K9/MBunk_act!K9*100)</f>
        <v>44443.538743518533</v>
      </c>
      <c r="L19" s="29">
        <f>IF(L9=0,"",L9/MBunk_act!L9*100)</f>
        <v>43940.639288882667</v>
      </c>
      <c r="M19" s="29">
        <f>IF(M9=0,"",M9/MBunk_act!M9*100)</f>
        <v>43459.623712465385</v>
      </c>
      <c r="N19" s="29">
        <f>IF(N9=0,"",N9/MBunk_act!N9*100)</f>
        <v>43018.082814622139</v>
      </c>
      <c r="O19" s="29">
        <f>IF(O9=0,"",O9/MBunk_act!O9*100)</f>
        <v>42552.094065109952</v>
      </c>
      <c r="P19" s="29">
        <f>IF(P9=0,"",P9/MBunk_act!P9*100)</f>
        <v>42066.183925805402</v>
      </c>
      <c r="Q19" s="29">
        <f>IF(Q9=0,"",Q9/MBunk_act!Q9*100)</f>
        <v>41451.765178485155</v>
      </c>
    </row>
    <row r="21" spans="1:17" ht="11.45" customHeight="1" x14ac:dyDescent="0.25">
      <c r="A21" s="17" t="s">
        <v>39</v>
      </c>
      <c r="B21" s="25">
        <f>IF(B7=0,"",B7/MBunk_act!B3*1000)</f>
        <v>12.219883733268228</v>
      </c>
      <c r="C21" s="25">
        <f>IF(C7=0,"",C7/MBunk_act!C3*1000)</f>
        <v>11.968296677894633</v>
      </c>
      <c r="D21" s="25">
        <f>IF(D7=0,"",D7/MBunk_act!D3*1000)</f>
        <v>11.803787321459263</v>
      </c>
      <c r="E21" s="25">
        <f>IF(E7=0,"",E7/MBunk_act!E3*1000)</f>
        <v>11.651924987455928</v>
      </c>
      <c r="F21" s="25">
        <f>IF(F7=0,"",F7/MBunk_act!F3*1000)</f>
        <v>11.46790888466551</v>
      </c>
      <c r="G21" s="25">
        <f>IF(G7=0,"",G7/MBunk_act!G3*1000)</f>
        <v>11.263021691790065</v>
      </c>
      <c r="H21" s="25">
        <f>IF(H7=0,"",H7/MBunk_act!H3*1000)</f>
        <v>11.023690243477208</v>
      </c>
      <c r="I21" s="25">
        <f>IF(I7=0,"",I7/MBunk_act!I3*1000)</f>
        <v>10.859657853262451</v>
      </c>
      <c r="J21" s="25">
        <f>IF(J7=0,"",J7/MBunk_act!J3*1000)</f>
        <v>10.66437466956401</v>
      </c>
      <c r="K21" s="25">
        <f>IF(K7=0,"",K7/MBunk_act!K3*1000)</f>
        <v>10.459971048887683</v>
      </c>
      <c r="L21" s="25">
        <f>IF(L7=0,"",L7/MBunk_act!L3*1000)</f>
        <v>10.398845028681359</v>
      </c>
      <c r="M21" s="25">
        <f>IF(M7=0,"",M7/MBunk_act!M3*1000)</f>
        <v>10.235001382291152</v>
      </c>
      <c r="N21" s="25">
        <f>IF(N7=0,"",N7/MBunk_act!N3*1000)</f>
        <v>10.096924709944705</v>
      </c>
      <c r="O21" s="25">
        <f>IF(O7=0,"",O7/MBunk_act!O3*1000)</f>
        <v>9.9661342639107495</v>
      </c>
      <c r="P21" s="25">
        <f>IF(P7=0,"",P7/MBunk_act!P3*1000)</f>
        <v>9.8571201458545108</v>
      </c>
      <c r="Q21" s="25">
        <f>IF(Q7=0,"",Q7/MBunk_act!Q3*1000)</f>
        <v>9.6176605643074407</v>
      </c>
    </row>
    <row r="22" spans="1:17" ht="11.45" customHeight="1" x14ac:dyDescent="0.25">
      <c r="A22" s="40" t="s">
        <v>41</v>
      </c>
      <c r="B22" s="30">
        <f>IF(B8=0,"",B8/MBunk_act!B4*1000)</f>
        <v>23.611640711860243</v>
      </c>
      <c r="C22" s="30">
        <f>IF(C8=0,"",C8/MBunk_act!C4*1000)</f>
        <v>22.822753363604729</v>
      </c>
      <c r="D22" s="30">
        <f>IF(D8=0,"",D8/MBunk_act!D4*1000)</f>
        <v>22.567519183056266</v>
      </c>
      <c r="E22" s="30">
        <f>IF(E8=0,"",E8/MBunk_act!E4*1000)</f>
        <v>22.324669239198595</v>
      </c>
      <c r="F22" s="30">
        <f>IF(F8=0,"",F8/MBunk_act!F4*1000)</f>
        <v>21.867751840511612</v>
      </c>
      <c r="G22" s="30">
        <f>IF(G8=0,"",G8/MBunk_act!G4*1000)</f>
        <v>21.606762002756362</v>
      </c>
      <c r="H22" s="30">
        <f>IF(H8=0,"",H8/MBunk_act!H4*1000)</f>
        <v>21.227926876523849</v>
      </c>
      <c r="I22" s="30">
        <f>IF(I8=0,"",I8/MBunk_act!I4*1000)</f>
        <v>21.143750299839837</v>
      </c>
      <c r="J22" s="30">
        <f>IF(J8=0,"",J8/MBunk_act!J4*1000)</f>
        <v>20.974130902951213</v>
      </c>
      <c r="K22" s="30">
        <f>IF(K8=0,"",K8/MBunk_act!K4*1000)</f>
        <v>20.801722957299475</v>
      </c>
      <c r="L22" s="30">
        <f>IF(L8=0,"",L8/MBunk_act!L4*1000)</f>
        <v>20.513410856072376</v>
      </c>
      <c r="M22" s="30">
        <f>IF(M8=0,"",M8/MBunk_act!M4*1000)</f>
        <v>20.243782716231205</v>
      </c>
      <c r="N22" s="30">
        <f>IF(N8=0,"",N8/MBunk_act!N4*1000)</f>
        <v>19.971836916276676</v>
      </c>
      <c r="O22" s="30">
        <f>IF(O8=0,"",O8/MBunk_act!O4*1000)</f>
        <v>19.62967681066074</v>
      </c>
      <c r="P22" s="30">
        <f>IF(P8=0,"",P8/MBunk_act!P4*1000)</f>
        <v>19.43574243862367</v>
      </c>
      <c r="Q22" s="30">
        <f>IF(Q8=0,"",Q8/MBunk_act!Q4*1000)</f>
        <v>18.956331260722962</v>
      </c>
    </row>
    <row r="23" spans="1:17" ht="11.45" customHeight="1" x14ac:dyDescent="0.25">
      <c r="A23" s="39" t="s">
        <v>40</v>
      </c>
      <c r="B23" s="29">
        <f>IF(B9=0,"",B9/MBunk_act!B5*1000)</f>
        <v>11.270260331263673</v>
      </c>
      <c r="C23" s="29">
        <f>IF(C9=0,"",C9/MBunk_act!C5*1000)</f>
        <v>11.096648987592467</v>
      </c>
      <c r="D23" s="29">
        <f>IF(D9=0,"",D9/MBunk_act!D5*1000)</f>
        <v>10.965208374776767</v>
      </c>
      <c r="E23" s="29">
        <f>IF(E9=0,"",E9/MBunk_act!E5*1000)</f>
        <v>10.829091006458675</v>
      </c>
      <c r="F23" s="29">
        <f>IF(F9=0,"",F9/MBunk_act!F5*1000)</f>
        <v>10.692728881454372</v>
      </c>
      <c r="G23" s="29">
        <f>IF(G9=0,"",G9/MBunk_act!G5*1000)</f>
        <v>10.527125213292194</v>
      </c>
      <c r="H23" s="29">
        <f>IF(H9=0,"",H9/MBunk_act!H5*1000)</f>
        <v>10.371016560618493</v>
      </c>
      <c r="I23" s="29">
        <f>IF(I9=0,"",I9/MBunk_act!I5*1000)</f>
        <v>10.251389968149356</v>
      </c>
      <c r="J23" s="29">
        <f>IF(J9=0,"",J9/MBunk_act!J5*1000)</f>
        <v>10.072818050920194</v>
      </c>
      <c r="K23" s="29">
        <f>IF(K9=0,"",K9/MBunk_act!K5*1000)</f>
        <v>9.8900588934065681</v>
      </c>
      <c r="L23" s="29">
        <f>IF(L9=0,"",L9/MBunk_act!L5*1000)</f>
        <v>9.7885683035272049</v>
      </c>
      <c r="M23" s="29">
        <f>IF(M9=0,"",M9/MBunk_act!M5*1000)</f>
        <v>9.6224195694544914</v>
      </c>
      <c r="N23" s="29">
        <f>IF(N9=0,"",N9/MBunk_act!N5*1000)</f>
        <v>9.4605425084530594</v>
      </c>
      <c r="O23" s="29">
        <f>IF(O9=0,"",O9/MBunk_act!O5*1000)</f>
        <v>9.2964009042356821</v>
      </c>
      <c r="P23" s="29">
        <f>IF(P9=0,"",P9/MBunk_act!P5*1000)</f>
        <v>9.1454269964741925</v>
      </c>
      <c r="Q23" s="29">
        <f>IF(Q9=0,"",Q9/MBunk_act!Q5*1000)</f>
        <v>8.9528307950052657</v>
      </c>
    </row>
    <row r="25" spans="1:17" ht="11.45" customHeight="1" x14ac:dyDescent="0.25">
      <c r="A25" s="17" t="s">
        <v>8</v>
      </c>
      <c r="B25" s="24">
        <f t="shared" ref="B25:Q25" si="3">IF(B7=0,0,B7/B$7)</f>
        <v>1</v>
      </c>
      <c r="C25" s="24">
        <f t="shared" si="3"/>
        <v>1</v>
      </c>
      <c r="D25" s="24">
        <f t="shared" si="3"/>
        <v>1</v>
      </c>
      <c r="E25" s="24">
        <f t="shared" si="3"/>
        <v>1</v>
      </c>
      <c r="F25" s="24">
        <f t="shared" si="3"/>
        <v>1</v>
      </c>
      <c r="G25" s="24">
        <f t="shared" si="3"/>
        <v>1</v>
      </c>
      <c r="H25" s="24">
        <f t="shared" si="3"/>
        <v>1</v>
      </c>
      <c r="I25" s="24">
        <f t="shared" si="3"/>
        <v>1</v>
      </c>
      <c r="J25" s="24">
        <f t="shared" si="3"/>
        <v>1</v>
      </c>
      <c r="K25" s="24">
        <f t="shared" si="3"/>
        <v>1</v>
      </c>
      <c r="L25" s="24">
        <f t="shared" si="3"/>
        <v>1</v>
      </c>
      <c r="M25" s="24">
        <f t="shared" si="3"/>
        <v>1</v>
      </c>
      <c r="N25" s="24">
        <f t="shared" si="3"/>
        <v>1</v>
      </c>
      <c r="O25" s="24">
        <f t="shared" si="3"/>
        <v>1</v>
      </c>
      <c r="P25" s="24">
        <f t="shared" si="3"/>
        <v>1</v>
      </c>
      <c r="Q25" s="24">
        <f t="shared" si="3"/>
        <v>1</v>
      </c>
    </row>
    <row r="26" spans="1:17" ht="11.45" customHeight="1" x14ac:dyDescent="0.25">
      <c r="A26" s="40" t="s">
        <v>41</v>
      </c>
      <c r="B26" s="23">
        <f t="shared" ref="B26:Q26" si="4">IF(B8=0,0,B8/B$7)</f>
        <v>0.14867801793225335</v>
      </c>
      <c r="C26" s="23">
        <f t="shared" si="4"/>
        <v>0.14174995148197425</v>
      </c>
      <c r="D26" s="23">
        <f t="shared" si="4"/>
        <v>0.13818531850700752</v>
      </c>
      <c r="E26" s="23">
        <f t="shared" si="4"/>
        <v>0.13714145423515525</v>
      </c>
      <c r="F26" s="23">
        <f t="shared" si="4"/>
        <v>0.1322738638813663</v>
      </c>
      <c r="G26" s="23">
        <f t="shared" si="4"/>
        <v>0.12741658726278526</v>
      </c>
      <c r="H26" s="23">
        <f t="shared" si="4"/>
        <v>0.11576317581972125</v>
      </c>
      <c r="I26" s="23">
        <f t="shared" si="4"/>
        <v>0.10872734080989593</v>
      </c>
      <c r="J26" s="23">
        <f t="shared" si="4"/>
        <v>0.10672498290226534</v>
      </c>
      <c r="K26" s="23">
        <f t="shared" si="4"/>
        <v>0.10386895411222734</v>
      </c>
      <c r="L26" s="23">
        <f t="shared" si="4"/>
        <v>0.11225059565537421</v>
      </c>
      <c r="M26" s="23">
        <f t="shared" si="4"/>
        <v>0.11407424487155887</v>
      </c>
      <c r="N26" s="23">
        <f t="shared" si="4"/>
        <v>0.11975419000814212</v>
      </c>
      <c r="O26" s="23">
        <f t="shared" si="4"/>
        <v>0.12765867189464172</v>
      </c>
      <c r="P26" s="23">
        <f t="shared" si="4"/>
        <v>0.13636885139827731</v>
      </c>
      <c r="Q26" s="23">
        <f t="shared" si="4"/>
        <v>0.13099155719574312</v>
      </c>
    </row>
    <row r="27" spans="1:17" ht="11.45" customHeight="1" x14ac:dyDescent="0.25">
      <c r="A27" s="39" t="s">
        <v>40</v>
      </c>
      <c r="B27" s="22">
        <f t="shared" ref="B27:Q27" si="5">IF(B9=0,0,B9/B$7)</f>
        <v>0.85132198206774667</v>
      </c>
      <c r="C27" s="22">
        <f t="shared" si="5"/>
        <v>0.85825004851802578</v>
      </c>
      <c r="D27" s="22">
        <f t="shared" si="5"/>
        <v>0.86181468149299245</v>
      </c>
      <c r="E27" s="22">
        <f t="shared" si="5"/>
        <v>0.86285854576484489</v>
      </c>
      <c r="F27" s="22">
        <f t="shared" si="5"/>
        <v>0.8677261361186337</v>
      </c>
      <c r="G27" s="22">
        <f t="shared" si="5"/>
        <v>0.87258341273721474</v>
      </c>
      <c r="H27" s="22">
        <f t="shared" si="5"/>
        <v>0.88423682418027882</v>
      </c>
      <c r="I27" s="22">
        <f t="shared" si="5"/>
        <v>0.89127265919010412</v>
      </c>
      <c r="J27" s="22">
        <f t="shared" si="5"/>
        <v>0.89327501709773471</v>
      </c>
      <c r="K27" s="22">
        <f t="shared" si="5"/>
        <v>0.8961310458877727</v>
      </c>
      <c r="L27" s="22">
        <f t="shared" si="5"/>
        <v>0.8877494043446259</v>
      </c>
      <c r="M27" s="22">
        <f t="shared" si="5"/>
        <v>0.88592575512844107</v>
      </c>
      <c r="N27" s="22">
        <f t="shared" si="5"/>
        <v>0.88024580999185786</v>
      </c>
      <c r="O27" s="22">
        <f t="shared" si="5"/>
        <v>0.87234132810535825</v>
      </c>
      <c r="P27" s="22">
        <f t="shared" si="5"/>
        <v>0.86363114860172263</v>
      </c>
      <c r="Q27" s="22">
        <f t="shared" si="5"/>
        <v>0.86900844280425682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cover</vt:lpstr>
      <vt:lpstr>index</vt:lpstr>
      <vt:lpstr>MBunk_act</vt:lpstr>
      <vt:lpstr>MBunk_ene</vt:lpstr>
      <vt:lpstr>MBunk_emi</vt:lpstr>
      <vt:lpstr>MBunk_act!Print_Titles</vt:lpstr>
      <vt:lpstr>MBunk_emi!Print_Titles</vt:lpstr>
      <vt:lpstr>MBunk_ene!Print_Titles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2018-07-16T15:48:38Z</dcterms:created>
  <dcterms:modified xsi:type="dcterms:W3CDTF">2018-07-16T15:48:38Z</dcterms:modified>
</cp:coreProperties>
</file>