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480" yWindow="240" windowWidth="27795" windowHeight="11955"/>
  </bookViews>
  <sheets>
    <sheet name="cover" sheetId="25" r:id="rId1"/>
    <sheet name="index" sheetId="4" r:id="rId2"/>
    <sheet name="MBunk_act" sheetId="22" r:id="rId3"/>
    <sheet name="MBunk_ene" sheetId="23" r:id="rId4"/>
    <sheet name="MBunk_emi" sheetId="24" r:id="rId5"/>
  </sheets>
  <definedNames>
    <definedName name="_xlnm.Print_Titles" localSheetId="2">MBunk_act!$1:$1</definedName>
    <definedName name="_xlnm.Print_Titles" localSheetId="4">MBunk_emi!$1:$1</definedName>
    <definedName name="_xlnm.Print_Titles" localSheetId="3">MBunk_ene!$1:$1</definedName>
  </definedNames>
  <calcPr calcId="145621"/>
</workbook>
</file>

<file path=xl/calcChain.xml><?xml version="1.0" encoding="utf-8"?>
<calcChain xmlns="http://schemas.openxmlformats.org/spreadsheetml/2006/main">
  <c r="H5" i="24" l="1"/>
  <c r="L5" i="24"/>
  <c r="M5" i="24"/>
  <c r="N5" i="24"/>
  <c r="O5" i="24"/>
  <c r="P5" i="24"/>
  <c r="Q5" i="24"/>
  <c r="B5" i="24"/>
  <c r="C5" i="24"/>
  <c r="D5" i="24"/>
  <c r="E5" i="24"/>
  <c r="F5" i="24"/>
  <c r="G5" i="24"/>
  <c r="I5" i="24"/>
  <c r="J5" i="24"/>
  <c r="K5" i="24"/>
  <c r="B14" i="24"/>
  <c r="B15" i="24" s="1"/>
  <c r="C14" i="24"/>
  <c r="C15" i="24" s="1"/>
  <c r="E14" i="24"/>
  <c r="E15" i="24" s="1"/>
  <c r="F14" i="24"/>
  <c r="F15" i="24" s="1"/>
  <c r="G14" i="24"/>
  <c r="G15" i="24" s="1"/>
  <c r="I14" i="24"/>
  <c r="I15" i="24" s="1"/>
  <c r="J14" i="24"/>
  <c r="J15" i="24" s="1"/>
  <c r="K14" i="24"/>
  <c r="K15" i="24" s="1"/>
  <c r="M14" i="24"/>
  <c r="M15" i="24" s="1"/>
  <c r="N14" i="24"/>
  <c r="N15" i="24" s="1"/>
  <c r="O14" i="24"/>
  <c r="O15" i="24" s="1"/>
  <c r="B30" i="23"/>
  <c r="C22" i="24"/>
  <c r="E22" i="24"/>
  <c r="F30" i="23"/>
  <c r="I22" i="24"/>
  <c r="G31" i="23"/>
  <c r="H23" i="24"/>
  <c r="I23" i="24"/>
  <c r="J31" i="23"/>
  <c r="K23" i="24"/>
  <c r="M23" i="24"/>
  <c r="N31" i="23"/>
  <c r="O23" i="24"/>
  <c r="Q23" i="24"/>
  <c r="B26" i="23"/>
  <c r="C18" i="24"/>
  <c r="E18" i="24"/>
  <c r="N26" i="23"/>
  <c r="Q14" i="22"/>
  <c r="B27" i="23"/>
  <c r="C19" i="24"/>
  <c r="D19" i="24"/>
  <c r="F27" i="23"/>
  <c r="G19" i="24"/>
  <c r="I19" i="24"/>
  <c r="J27" i="23"/>
  <c r="K19" i="24"/>
  <c r="M15" i="22"/>
  <c r="N27" i="23"/>
  <c r="O19" i="24"/>
  <c r="J14" i="22"/>
  <c r="K14" i="22"/>
  <c r="L14" i="22"/>
  <c r="M14" i="22"/>
  <c r="P14" i="22"/>
  <c r="D15" i="22"/>
  <c r="E15" i="22"/>
  <c r="G15" i="22"/>
  <c r="B4" i="4"/>
  <c r="B5" i="4"/>
  <c r="B6" i="4"/>
  <c r="O14" i="22" l="1"/>
  <c r="N15" i="22"/>
  <c r="J15" i="22"/>
  <c r="B31" i="23"/>
  <c r="B15" i="22"/>
  <c r="N14" i="22"/>
  <c r="G22" i="24"/>
  <c r="G14" i="22"/>
  <c r="O15" i="22"/>
  <c r="F31" i="23"/>
  <c r="F15" i="22"/>
  <c r="Q15" i="22"/>
  <c r="D18" i="24"/>
  <c r="H22" i="24"/>
  <c r="H15" i="22"/>
  <c r="D22" i="24"/>
  <c r="G30" i="23"/>
  <c r="C15" i="22"/>
  <c r="C30" i="23"/>
  <c r="E19" i="24"/>
  <c r="C26" i="23"/>
  <c r="G23" i="24"/>
  <c r="Q18" i="24"/>
  <c r="E23" i="24"/>
  <c r="P18" i="24"/>
  <c r="D23" i="24"/>
  <c r="O18" i="24"/>
  <c r="C23" i="24"/>
  <c r="I14" i="22"/>
  <c r="M18" i="24"/>
  <c r="Q22" i="24"/>
  <c r="H14" i="22"/>
  <c r="L18" i="24"/>
  <c r="P22" i="24"/>
  <c r="G27" i="23"/>
  <c r="K18" i="24"/>
  <c r="O22" i="24"/>
  <c r="F14" i="22"/>
  <c r="J26" i="23"/>
  <c r="N30" i="23"/>
  <c r="E14" i="22"/>
  <c r="I18" i="24"/>
  <c r="M22" i="24"/>
  <c r="D14" i="22"/>
  <c r="H18" i="24"/>
  <c r="L22" i="24"/>
  <c r="C31" i="23"/>
  <c r="C14" i="22"/>
  <c r="G18" i="24"/>
  <c r="K22" i="24"/>
  <c r="B14" i="22"/>
  <c r="F26" i="23"/>
  <c r="J30" i="23"/>
  <c r="Q14" i="24"/>
  <c r="Q15" i="24" s="1"/>
  <c r="P23" i="24"/>
  <c r="P15" i="22"/>
  <c r="L23" i="24"/>
  <c r="L15" i="22"/>
  <c r="G26" i="23"/>
  <c r="N7" i="24"/>
  <c r="N26" i="24" s="1"/>
  <c r="J7" i="24"/>
  <c r="F7" i="24"/>
  <c r="F26" i="24" s="1"/>
  <c r="B7" i="24"/>
  <c r="K31" i="23"/>
  <c r="K27" i="23"/>
  <c r="K26" i="23"/>
  <c r="K30" i="23"/>
  <c r="N19" i="23"/>
  <c r="N34" i="23" s="1"/>
  <c r="J19" i="23"/>
  <c r="F19" i="23"/>
  <c r="B19" i="23"/>
  <c r="Q7" i="24"/>
  <c r="M7" i="24"/>
  <c r="I7" i="24"/>
  <c r="E7" i="24"/>
  <c r="K15" i="22"/>
  <c r="Q19" i="23"/>
  <c r="M19" i="23"/>
  <c r="I19" i="23"/>
  <c r="E19" i="23"/>
  <c r="P7" i="24"/>
  <c r="L7" i="24"/>
  <c r="H7" i="24"/>
  <c r="D7" i="24"/>
  <c r="L19" i="23"/>
  <c r="H19" i="23"/>
  <c r="H35" i="23" s="1"/>
  <c r="D19" i="23"/>
  <c r="P14" i="24"/>
  <c r="P15" i="24" s="1"/>
  <c r="L14" i="24"/>
  <c r="L15" i="24" s="1"/>
  <c r="H14" i="24"/>
  <c r="H15" i="24" s="1"/>
  <c r="D14" i="24"/>
  <c r="D15" i="24" s="1"/>
  <c r="O7" i="24"/>
  <c r="K7" i="24"/>
  <c r="G7" i="24"/>
  <c r="C7" i="24"/>
  <c r="P19" i="24"/>
  <c r="P27" i="23"/>
  <c r="L19" i="24"/>
  <c r="L27" i="23"/>
  <c r="H19" i="24"/>
  <c r="H27" i="23"/>
  <c r="I15" i="22"/>
  <c r="I27" i="23"/>
  <c r="Q19" i="24"/>
  <c r="Q27" i="23"/>
  <c r="M19" i="24"/>
  <c r="M27" i="23"/>
  <c r="O7" i="22"/>
  <c r="K7" i="22"/>
  <c r="G7" i="22"/>
  <c r="C7" i="22"/>
  <c r="O3" i="22"/>
  <c r="K3" i="22"/>
  <c r="G3" i="22"/>
  <c r="C3" i="22"/>
  <c r="O31" i="23"/>
  <c r="I31" i="23"/>
  <c r="D31" i="23"/>
  <c r="O30" i="23"/>
  <c r="I30" i="23"/>
  <c r="D30" i="23"/>
  <c r="O27" i="23"/>
  <c r="D27" i="23"/>
  <c r="O26" i="23"/>
  <c r="I26" i="23"/>
  <c r="D26" i="23"/>
  <c r="O19" i="23"/>
  <c r="K19" i="23"/>
  <c r="G19" i="23"/>
  <c r="C19" i="23"/>
  <c r="J23" i="24"/>
  <c r="J22" i="24"/>
  <c r="J19" i="24"/>
  <c r="J18" i="24"/>
  <c r="N7" i="22"/>
  <c r="J7" i="22"/>
  <c r="F7" i="22"/>
  <c r="B7" i="22"/>
  <c r="N3" i="22"/>
  <c r="J3" i="22"/>
  <c r="F3" i="22"/>
  <c r="B3" i="22"/>
  <c r="M31" i="23"/>
  <c r="H31" i="23"/>
  <c r="M30" i="23"/>
  <c r="H30" i="23"/>
  <c r="C27" i="23"/>
  <c r="M26" i="23"/>
  <c r="H26" i="23"/>
  <c r="F23" i="24"/>
  <c r="F22" i="24"/>
  <c r="F19" i="24"/>
  <c r="F18" i="24"/>
  <c r="K25" i="24"/>
  <c r="Q7" i="22"/>
  <c r="M7" i="22"/>
  <c r="I7" i="22"/>
  <c r="E7" i="22"/>
  <c r="Q3" i="22"/>
  <c r="M3" i="22"/>
  <c r="I3" i="22"/>
  <c r="E3" i="22"/>
  <c r="Q31" i="23"/>
  <c r="L31" i="23"/>
  <c r="Q30" i="23"/>
  <c r="L30" i="23"/>
  <c r="Q26" i="23"/>
  <c r="L26" i="23"/>
  <c r="B23" i="24"/>
  <c r="B22" i="24"/>
  <c r="B19" i="24"/>
  <c r="B18" i="24"/>
  <c r="P7" i="22"/>
  <c r="L7" i="22"/>
  <c r="H7" i="22"/>
  <c r="D7" i="22"/>
  <c r="P3" i="22"/>
  <c r="L3" i="22"/>
  <c r="H3" i="22"/>
  <c r="D3" i="22"/>
  <c r="P31" i="23"/>
  <c r="E31" i="23"/>
  <c r="P30" i="23"/>
  <c r="E30" i="23"/>
  <c r="E27" i="23"/>
  <c r="P26" i="23"/>
  <c r="E26" i="23"/>
  <c r="P19" i="23"/>
  <c r="P35" i="23" s="1"/>
  <c r="N23" i="24"/>
  <c r="N22" i="24"/>
  <c r="N19" i="24"/>
  <c r="N18" i="24"/>
  <c r="I26" i="24" l="1"/>
  <c r="D26" i="24"/>
  <c r="C26" i="24"/>
  <c r="H25" i="24"/>
  <c r="O26" i="24"/>
  <c r="C25" i="24"/>
  <c r="M25" i="24"/>
  <c r="E35" i="23"/>
  <c r="Q25" i="24"/>
  <c r="O25" i="24"/>
  <c r="J17" i="24"/>
  <c r="E34" i="23"/>
  <c r="E17" i="24"/>
  <c r="Q26" i="24"/>
  <c r="E29" i="23"/>
  <c r="C27" i="24"/>
  <c r="O27" i="24"/>
  <c r="N33" i="23"/>
  <c r="D27" i="24"/>
  <c r="H26" i="24"/>
  <c r="O21" i="24"/>
  <c r="O17" i="24"/>
  <c r="J25" i="24"/>
  <c r="D21" i="24"/>
  <c r="D25" i="24"/>
  <c r="J27" i="24"/>
  <c r="E27" i="24"/>
  <c r="Q27" i="24"/>
  <c r="Q17" i="24"/>
  <c r="N29" i="23"/>
  <c r="H27" i="24"/>
  <c r="E33" i="23"/>
  <c r="J26" i="24"/>
  <c r="M34" i="23"/>
  <c r="F34" i="23"/>
  <c r="L27" i="24"/>
  <c r="G21" i="24"/>
  <c r="G17" i="24"/>
  <c r="L26" i="24"/>
  <c r="B25" i="24"/>
  <c r="M27" i="24"/>
  <c r="L21" i="24"/>
  <c r="L17" i="24"/>
  <c r="G26" i="24"/>
  <c r="L25" i="24"/>
  <c r="I25" i="24"/>
  <c r="G27" i="24"/>
  <c r="I27" i="24"/>
  <c r="M26" i="24"/>
  <c r="G25" i="24"/>
  <c r="P26" i="24"/>
  <c r="B34" i="23"/>
  <c r="I25" i="23"/>
  <c r="D25" i="23"/>
  <c r="F33" i="23"/>
  <c r="F29" i="23"/>
  <c r="I33" i="23"/>
  <c r="J29" i="23"/>
  <c r="F35" i="23"/>
  <c r="H25" i="23"/>
  <c r="I35" i="23"/>
  <c r="M35" i="23"/>
  <c r="Q33" i="23"/>
  <c r="D33" i="23"/>
  <c r="D34" i="23"/>
  <c r="I34" i="23"/>
  <c r="D35" i="23"/>
  <c r="M33" i="23"/>
  <c r="J34" i="23"/>
  <c r="J33" i="23"/>
  <c r="M29" i="23"/>
  <c r="L35" i="23"/>
  <c r="L34" i="23"/>
  <c r="L33" i="23"/>
  <c r="E21" i="24"/>
  <c r="M21" i="24"/>
  <c r="P21" i="24"/>
  <c r="K26" i="24"/>
  <c r="B35" i="23"/>
  <c r="B25" i="23"/>
  <c r="P27" i="24"/>
  <c r="D29" i="23"/>
  <c r="Q34" i="23"/>
  <c r="B26" i="24"/>
  <c r="H33" i="23"/>
  <c r="H34" i="23"/>
  <c r="N35" i="23"/>
  <c r="B33" i="23"/>
  <c r="P25" i="24"/>
  <c r="K17" i="24"/>
  <c r="Q25" i="23"/>
  <c r="N25" i="24"/>
  <c r="E26" i="24"/>
  <c r="K21" i="24"/>
  <c r="B21" i="24"/>
  <c r="E25" i="24"/>
  <c r="K27" i="24"/>
  <c r="B29" i="23"/>
  <c r="H17" i="24"/>
  <c r="Q35" i="23"/>
  <c r="B27" i="24"/>
  <c r="J35" i="23"/>
  <c r="F25" i="24"/>
  <c r="F27" i="24"/>
  <c r="N27" i="24"/>
  <c r="P21" i="22"/>
  <c r="P22" i="22"/>
  <c r="P23" i="22"/>
  <c r="I13" i="22"/>
  <c r="I17" i="22"/>
  <c r="I18" i="22"/>
  <c r="I19" i="22"/>
  <c r="G25" i="23"/>
  <c r="G29" i="23"/>
  <c r="G33" i="23"/>
  <c r="G34" i="23"/>
  <c r="G35" i="23"/>
  <c r="C13" i="22"/>
  <c r="C17" i="22"/>
  <c r="C18" i="22"/>
  <c r="C19" i="22"/>
  <c r="I21" i="24"/>
  <c r="P25" i="23"/>
  <c r="P29" i="23"/>
  <c r="P33" i="23"/>
  <c r="P34" i="23"/>
  <c r="D17" i="22"/>
  <c r="D18" i="22"/>
  <c r="D19" i="22"/>
  <c r="D13" i="22"/>
  <c r="D21" i="22"/>
  <c r="D22" i="22"/>
  <c r="D23" i="22"/>
  <c r="M13" i="22"/>
  <c r="M17" i="22"/>
  <c r="M18" i="22"/>
  <c r="M19" i="22"/>
  <c r="M21" i="22"/>
  <c r="M22" i="22"/>
  <c r="J13" i="22"/>
  <c r="J17" i="22"/>
  <c r="J18" i="22"/>
  <c r="J19" i="22"/>
  <c r="J21" i="22"/>
  <c r="J22" i="22"/>
  <c r="J23" i="22"/>
  <c r="K25" i="23"/>
  <c r="K29" i="23"/>
  <c r="K33" i="23"/>
  <c r="K34" i="23"/>
  <c r="K35" i="23"/>
  <c r="G13" i="22"/>
  <c r="G17" i="22"/>
  <c r="G18" i="22"/>
  <c r="G19" i="22"/>
  <c r="G21" i="22"/>
  <c r="G22" i="22"/>
  <c r="G23" i="22"/>
  <c r="I29" i="23"/>
  <c r="C21" i="22"/>
  <c r="C22" i="22"/>
  <c r="C23" i="22"/>
  <c r="I17" i="24"/>
  <c r="H29" i="23"/>
  <c r="H13" i="22"/>
  <c r="H17" i="22"/>
  <c r="H18" i="22"/>
  <c r="H19" i="22"/>
  <c r="H21" i="22"/>
  <c r="H22" i="22"/>
  <c r="H23" i="22"/>
  <c r="Q13" i="22"/>
  <c r="Q17" i="22"/>
  <c r="Q18" i="22"/>
  <c r="Q19" i="22"/>
  <c r="C21" i="24"/>
  <c r="N17" i="24"/>
  <c r="N21" i="22"/>
  <c r="N22" i="22"/>
  <c r="N23" i="22"/>
  <c r="O35" i="23"/>
  <c r="O25" i="23"/>
  <c r="O29" i="23"/>
  <c r="O33" i="23"/>
  <c r="O34" i="23"/>
  <c r="P13" i="22"/>
  <c r="P17" i="22"/>
  <c r="P18" i="22"/>
  <c r="P19" i="22"/>
  <c r="F21" i="24"/>
  <c r="F13" i="22"/>
  <c r="F17" i="22"/>
  <c r="F18" i="22"/>
  <c r="F19" i="22"/>
  <c r="F17" i="24"/>
  <c r="F21" i="22"/>
  <c r="F22" i="22"/>
  <c r="F23" i="22"/>
  <c r="Q21" i="22"/>
  <c r="Q22" i="22"/>
  <c r="Q23" i="22"/>
  <c r="N21" i="24"/>
  <c r="N13" i="22"/>
  <c r="N17" i="22"/>
  <c r="N18" i="22"/>
  <c r="N19" i="22"/>
  <c r="P17" i="24"/>
  <c r="K13" i="22"/>
  <c r="K17" i="22"/>
  <c r="K18" i="22"/>
  <c r="K19" i="22"/>
  <c r="K21" i="22"/>
  <c r="K22" i="22"/>
  <c r="K23" i="22"/>
  <c r="M17" i="24"/>
  <c r="Q21" i="24"/>
  <c r="L29" i="23"/>
  <c r="L13" i="22"/>
  <c r="L17" i="22"/>
  <c r="L18" i="22"/>
  <c r="L19" i="22"/>
  <c r="L25" i="23"/>
  <c r="L21" i="22"/>
  <c r="L22" i="22"/>
  <c r="L23" i="22"/>
  <c r="E17" i="22"/>
  <c r="E18" i="22"/>
  <c r="E19" i="22"/>
  <c r="E13" i="22"/>
  <c r="E21" i="22"/>
  <c r="E22" i="22"/>
  <c r="E23" i="22"/>
  <c r="C17" i="24"/>
  <c r="F25" i="23"/>
  <c r="J25" i="23"/>
  <c r="N25" i="23"/>
  <c r="B13" i="22"/>
  <c r="B17" i="22"/>
  <c r="B18" i="22"/>
  <c r="B19" i="22"/>
  <c r="B21" i="22"/>
  <c r="B22" i="22"/>
  <c r="B23" i="22"/>
  <c r="D17" i="24"/>
  <c r="H21" i="24"/>
  <c r="C25" i="23"/>
  <c r="C29" i="23"/>
  <c r="C33" i="23"/>
  <c r="C34" i="23"/>
  <c r="C35" i="23"/>
  <c r="O13" i="22"/>
  <c r="O17" i="22"/>
  <c r="O18" i="22"/>
  <c r="O19" i="22"/>
  <c r="O21" i="22"/>
  <c r="O22" i="22"/>
  <c r="O23" i="22"/>
  <c r="E25" i="23"/>
  <c r="M25" i="23"/>
  <c r="Q29" i="23"/>
  <c r="B17" i="24"/>
  <c r="J21" i="24"/>
  <c r="M23" i="22"/>
  <c r="I21" i="22"/>
  <c r="I22" i="22"/>
  <c r="I23" i="22"/>
</calcChain>
</file>

<file path=xl/sharedStrings.xml><?xml version="1.0" encoding="utf-8"?>
<sst xmlns="http://schemas.openxmlformats.org/spreadsheetml/2006/main" count="86" uniqueCount="58">
  <si>
    <t>CO2 emissions</t>
  </si>
  <si>
    <t>energy consumption</t>
  </si>
  <si>
    <t>Bunkers - activity related data</t>
  </si>
  <si>
    <t>Description</t>
  </si>
  <si>
    <t>Sheet</t>
  </si>
  <si>
    <t>Click on the link to jump to the sheet</t>
  </si>
  <si>
    <t>Natural gas</t>
  </si>
  <si>
    <t>Shares of CO2 emissions (%)</t>
  </si>
  <si>
    <t>Shares of total energy consumption (%)</t>
  </si>
  <si>
    <t>Indicators</t>
  </si>
  <si>
    <t>Energy consumption (ktoe)</t>
  </si>
  <si>
    <t>Market shares of vehicle km (% of km)</t>
  </si>
  <si>
    <t>Total energy consumption (ktoe)</t>
  </si>
  <si>
    <t>Other biofuels</t>
  </si>
  <si>
    <t>Biodiesel</t>
  </si>
  <si>
    <t>Biogasoline</t>
  </si>
  <si>
    <t>Biogas</t>
  </si>
  <si>
    <t>Renewable energies and wastes</t>
  </si>
  <si>
    <t>Gas/Diesel oil (without biofuels)</t>
  </si>
  <si>
    <t>Gasoline (without biofuels)</t>
  </si>
  <si>
    <t>Liquified petroleum gas (LPG)</t>
  </si>
  <si>
    <t>Liquids</t>
  </si>
  <si>
    <t>by fuel (EUROSTAT DATA)</t>
  </si>
  <si>
    <t>by fuel</t>
  </si>
  <si>
    <t>Emission factors (kt CO2 / ktoe)</t>
  </si>
  <si>
    <t>Split of CO2 emissions (kt CO2)</t>
  </si>
  <si>
    <t>CO2 emissions (kt CO2)</t>
  </si>
  <si>
    <t>Vehicle-km (mio km)</t>
  </si>
  <si>
    <t>Vehicle-efficiency (kgoe/100 km)</t>
  </si>
  <si>
    <t>Liquids (Petroleum products)</t>
  </si>
  <si>
    <t>Emission intensity (kg of CO2 / 100 km)</t>
  </si>
  <si>
    <t>Market shares of activity (% of tkm)</t>
  </si>
  <si>
    <t>Load factor of vehicles (t/movement)</t>
  </si>
  <si>
    <t>Transport activity (mio tkm)</t>
  </si>
  <si>
    <t>Energy intensity over activity (kgoe / 000 tkm)</t>
  </si>
  <si>
    <t>Other petroleum products</t>
  </si>
  <si>
    <t>Residual fuel oil</t>
  </si>
  <si>
    <t>Kerosene</t>
  </si>
  <si>
    <t>Emission intensity over activity (kg of CO2 / 000 tkm)</t>
  </si>
  <si>
    <t>Extra-EU</t>
  </si>
  <si>
    <t>Intra-EU</t>
  </si>
  <si>
    <t>JRC-IDEES - Integrated Database of the European Energy System (2000-2015)</t>
  </si>
  <si>
    <t>Legal Notice</t>
  </si>
  <si>
    <t>Neither the European Commission nor any person acting on behalf of the Commission is responsible for the use which might be made of this information.</t>
  </si>
  <si>
    <t>Permission to Use</t>
  </si>
  <si>
    <t>Reproduction of the data is authorized provided the source is appropriately acknowledged.</t>
  </si>
  <si>
    <t>JRC-IDEES 2015</t>
  </si>
  <si>
    <t>© European Union</t>
  </si>
  <si>
    <t>version 1.0</t>
  </si>
  <si>
    <t>© European Union 2017-2018</t>
  </si>
  <si>
    <t>Prepared by JRC C.6</t>
  </si>
  <si>
    <t>The information made available is property of the Joint Research Centre of the European Commission.</t>
  </si>
  <si>
    <t>International maritime bunkers</t>
  </si>
  <si>
    <t>NL</t>
  </si>
  <si>
    <t>Netherlands</t>
  </si>
  <si>
    <t>NL - Maritime bunkers</t>
  </si>
  <si>
    <t>NL - Maritime bunkers / energy consumption</t>
  </si>
  <si>
    <t>NL - Maritime bunkers / CO2 emissions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</si>
</sst>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_-* #,##0.00_-;\-* #,##0.00_-;_-* &quot;-&quot;??_-;_-@_-"/>
    <numFmt numFmtId="165" formatCode="#,##0.000;\-#,##0.000;&quot;-&quot;"/>
    <numFmt numFmtId="166" formatCode="#,##0.00;\-#,##0.00;&quot;-&quot;"/>
    <numFmt numFmtId="167" formatCode="0.00%;\-0.00%;&quot;-&quot;"/>
    <numFmt numFmtId="168" formatCode="#,##0.0;\-#,##0.0;&quot;-&quot;"/>
    <numFmt numFmtId="169" formatCode="mmmm\ yyyy"/>
  </numFmts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9"/>
      <color theme="10"/>
      <name val="Calibri"/>
      <family val="2"/>
      <scheme val="minor"/>
    </font>
    <font>
      <i/>
      <sz val="9"/>
      <color theme="1"/>
      <name val="Calibri"/>
      <family val="2"/>
      <scheme val="minor"/>
    </font>
    <font>
      <b/>
      <sz val="14"/>
      <color rgb="FF0070C0"/>
      <name val="Calibri"/>
      <family val="2"/>
      <scheme val="minor"/>
    </font>
    <font>
      <sz val="10"/>
      <name val="Arial"/>
      <family val="2"/>
      <charset val="161"/>
    </font>
    <font>
      <sz val="10"/>
      <name val="Arial"/>
      <family val="2"/>
    </font>
    <font>
      <sz val="8"/>
      <color theme="3" tint="-0.499984740745262"/>
      <name val="Calibri"/>
      <family val="2"/>
      <scheme val="minor"/>
    </font>
    <font>
      <b/>
      <sz val="8"/>
      <color theme="3" tint="-0.499984740745262"/>
      <name val="Calibri"/>
      <family val="2"/>
      <scheme val="minor"/>
    </font>
    <font>
      <b/>
      <sz val="10"/>
      <color theme="5" tint="-0.249977111117893"/>
      <name val="Calibri"/>
      <family val="2"/>
      <scheme val="minor"/>
    </font>
    <font>
      <sz val="8"/>
      <color rgb="FF002060"/>
      <name val="Calibri"/>
      <family val="2"/>
      <scheme val="minor"/>
    </font>
    <font>
      <b/>
      <sz val="8"/>
      <color rgb="FF002060"/>
      <name val="Calibri"/>
      <family val="2"/>
      <scheme val="minor"/>
    </font>
    <font>
      <sz val="10"/>
      <color rgb="FF002060"/>
      <name val="Calibri"/>
      <family val="2"/>
      <scheme val="minor"/>
    </font>
    <font>
      <b/>
      <sz val="10"/>
      <color rgb="FF002060"/>
      <name val="Calibri"/>
      <family val="2"/>
      <scheme val="minor"/>
    </font>
    <font>
      <i/>
      <sz val="8"/>
      <color rgb="FF002060"/>
      <name val="Calibri"/>
      <family val="2"/>
      <scheme val="minor"/>
    </font>
    <font>
      <b/>
      <sz val="20"/>
      <name val="Arial"/>
      <family val="2"/>
    </font>
    <font>
      <b/>
      <sz val="24"/>
      <name val="Arial"/>
      <family val="2"/>
    </font>
    <font>
      <sz val="8"/>
      <name val="Arial"/>
      <family val="2"/>
    </font>
    <font>
      <sz val="8"/>
      <name val="Calibri"/>
      <family val="2"/>
      <scheme val="minor"/>
    </font>
    <font>
      <b/>
      <sz val="22"/>
      <name val="Arial"/>
      <family val="2"/>
    </font>
    <font>
      <b/>
      <u/>
      <sz val="16"/>
      <name val="Arial"/>
      <family val="2"/>
    </font>
    <font>
      <b/>
      <sz val="14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8">
    <xf numFmtId="0" fontId="0" fillId="0" borderId="0"/>
    <xf numFmtId="9" fontId="1" fillId="0" borderId="0" applyFont="0" applyFill="0" applyBorder="0" applyAlignment="0" applyProtection="0"/>
    <xf numFmtId="0" fontId="4" fillId="0" borderId="0" applyNumberFormat="0" applyFill="0" applyBorder="0" applyAlignment="0" applyProtection="0"/>
    <xf numFmtId="164" fontId="1" fillId="0" borderId="0" applyFont="0" applyFill="0" applyBorder="0" applyAlignment="0" applyProtection="0"/>
    <xf numFmtId="0" fontId="8" fillId="0" borderId="0"/>
    <xf numFmtId="0" fontId="9" fillId="0" borderId="0"/>
    <xf numFmtId="9" fontId="8" fillId="0" borderId="0" applyFont="0" applyFill="0" applyBorder="0" applyAlignment="0" applyProtection="0"/>
    <xf numFmtId="9" fontId="9" fillId="0" borderId="0" applyFont="0" applyFill="0" applyBorder="0" applyAlignment="0" applyProtection="0"/>
  </cellStyleXfs>
  <cellXfs count="59">
    <xf numFmtId="0" fontId="0" fillId="0" borderId="0" xfId="0"/>
    <xf numFmtId="0" fontId="3" fillId="0" borderId="0" xfId="0" applyFont="1" applyAlignment="1">
      <alignment horizontal="left" indent="1"/>
    </xf>
    <xf numFmtId="0" fontId="5" fillId="0" borderId="0" xfId="2" applyFont="1"/>
    <xf numFmtId="0" fontId="5" fillId="0" borderId="0" xfId="2" applyFont="1" applyAlignment="1">
      <alignment horizontal="left" indent="1"/>
    </xf>
    <xf numFmtId="0" fontId="3" fillId="0" borderId="0" xfId="0" applyFont="1"/>
    <xf numFmtId="0" fontId="6" fillId="0" borderId="1" xfId="0" applyFont="1" applyBorder="1"/>
    <xf numFmtId="0" fontId="6" fillId="0" borderId="0" xfId="0" applyFont="1" applyBorder="1"/>
    <xf numFmtId="0" fontId="7" fillId="0" borderId="0" xfId="0" applyFont="1"/>
    <xf numFmtId="0" fontId="6" fillId="0" borderId="0" xfId="0" applyFont="1"/>
    <xf numFmtId="0" fontId="10" fillId="0" borderId="0" xfId="4" applyFont="1" applyAlignment="1">
      <alignment vertical="center"/>
    </xf>
    <xf numFmtId="0" fontId="12" fillId="3" borderId="2" xfId="4" applyFont="1" applyFill="1" applyBorder="1" applyAlignment="1">
      <alignment horizontal="left" vertical="center"/>
    </xf>
    <xf numFmtId="1" fontId="11" fillId="3" borderId="2" xfId="4" applyNumberFormat="1" applyFont="1" applyFill="1" applyBorder="1" applyAlignment="1">
      <alignment horizontal="center" vertical="center"/>
    </xf>
    <xf numFmtId="0" fontId="10" fillId="2" borderId="0" xfId="4" applyFont="1" applyFill="1" applyAlignment="1">
      <alignment vertical="center"/>
    </xf>
    <xf numFmtId="0" fontId="10" fillId="2" borderId="1" xfId="4" applyFont="1" applyFill="1" applyBorder="1" applyAlignment="1">
      <alignment horizontal="left" vertical="center" indent="3"/>
    </xf>
    <xf numFmtId="0" fontId="10" fillId="2" borderId="0" xfId="4" applyFont="1" applyFill="1" applyBorder="1" applyAlignment="1">
      <alignment horizontal="left" vertical="center" indent="3"/>
    </xf>
    <xf numFmtId="166" fontId="10" fillId="0" borderId="0" xfId="4" applyNumberFormat="1" applyFont="1" applyBorder="1" applyAlignment="1">
      <alignment vertical="center"/>
    </xf>
    <xf numFmtId="165" fontId="13" fillId="5" borderId="2" xfId="4" applyNumberFormat="1" applyFont="1" applyFill="1" applyBorder="1" applyAlignment="1">
      <alignment vertical="center"/>
    </xf>
    <xf numFmtId="0" fontId="14" fillId="5" borderId="2" xfId="4" applyFont="1" applyFill="1" applyBorder="1" applyAlignment="1">
      <alignment horizontal="left" vertical="center"/>
    </xf>
    <xf numFmtId="167" fontId="10" fillId="0" borderId="1" xfId="4" applyNumberFormat="1" applyFont="1" applyBorder="1" applyAlignment="1">
      <alignment vertical="center"/>
    </xf>
    <xf numFmtId="167" fontId="13" fillId="5" borderId="2" xfId="4" applyNumberFormat="1" applyFont="1" applyFill="1" applyBorder="1" applyAlignment="1">
      <alignment vertical="center"/>
    </xf>
    <xf numFmtId="165" fontId="15" fillId="6" borderId="2" xfId="4" applyNumberFormat="1" applyFont="1" applyFill="1" applyBorder="1" applyAlignment="1">
      <alignment vertical="center"/>
    </xf>
    <xf numFmtId="0" fontId="16" fillId="6" borderId="2" xfId="4" applyFont="1" applyFill="1" applyBorder="1" applyAlignment="1">
      <alignment horizontal="left" vertical="center"/>
    </xf>
    <xf numFmtId="167" fontId="10" fillId="0" borderId="1" xfId="1" applyNumberFormat="1" applyFont="1" applyBorder="1" applyAlignment="1">
      <alignment vertical="center"/>
    </xf>
    <xf numFmtId="167" fontId="10" fillId="0" borderId="0" xfId="1" applyNumberFormat="1" applyFont="1" applyAlignment="1">
      <alignment vertical="center"/>
    </xf>
    <xf numFmtId="167" fontId="13" fillId="5" borderId="2" xfId="1" applyNumberFormat="1" applyFont="1" applyFill="1" applyBorder="1" applyAlignment="1">
      <alignment vertical="center"/>
    </xf>
    <xf numFmtId="168" fontId="13" fillId="5" borderId="2" xfId="4" applyNumberFormat="1" applyFont="1" applyFill="1" applyBorder="1" applyAlignment="1">
      <alignment vertical="center"/>
    </xf>
    <xf numFmtId="166" fontId="10" fillId="0" borderId="1" xfId="4" applyNumberFormat="1" applyFont="1" applyBorder="1" applyAlignment="1">
      <alignment vertical="center"/>
    </xf>
    <xf numFmtId="166" fontId="10" fillId="0" borderId="0" xfId="4" applyNumberFormat="1" applyFont="1" applyAlignment="1">
      <alignment vertical="center"/>
    </xf>
    <xf numFmtId="166" fontId="13" fillId="5" borderId="2" xfId="4" applyNumberFormat="1" applyFont="1" applyFill="1" applyBorder="1" applyAlignment="1">
      <alignment vertical="center"/>
    </xf>
    <xf numFmtId="168" fontId="10" fillId="0" borderId="1" xfId="4" applyNumberFormat="1" applyFont="1" applyBorder="1" applyAlignment="1">
      <alignment vertical="center"/>
    </xf>
    <xf numFmtId="168" fontId="10" fillId="0" borderId="0" xfId="4" applyNumberFormat="1" applyFont="1" applyAlignment="1">
      <alignment vertical="center"/>
    </xf>
    <xf numFmtId="0" fontId="10" fillId="2" borderId="0" xfId="4" applyFont="1" applyFill="1" applyBorder="1" applyAlignment="1">
      <alignment horizontal="left" vertical="center" indent="2"/>
    </xf>
    <xf numFmtId="0" fontId="17" fillId="4" borderId="2" xfId="4" applyFont="1" applyFill="1" applyBorder="1" applyAlignment="1">
      <alignment horizontal="left" vertical="center" indent="1"/>
    </xf>
    <xf numFmtId="166" fontId="13" fillId="4" borderId="2" xfId="4" applyNumberFormat="1" applyFont="1" applyFill="1" applyBorder="1" applyAlignment="1">
      <alignment vertical="center"/>
    </xf>
    <xf numFmtId="165" fontId="10" fillId="0" borderId="1" xfId="4" applyNumberFormat="1" applyFont="1" applyBorder="1" applyAlignment="1">
      <alignment vertical="center"/>
    </xf>
    <xf numFmtId="165" fontId="10" fillId="0" borderId="0" xfId="4" applyNumberFormat="1" applyFont="1" applyAlignment="1">
      <alignment vertical="center"/>
    </xf>
    <xf numFmtId="167" fontId="10" fillId="0" borderId="0" xfId="4" applyNumberFormat="1" applyFont="1" applyAlignment="1">
      <alignment vertical="center"/>
    </xf>
    <xf numFmtId="166" fontId="10" fillId="0" borderId="2" xfId="4" applyNumberFormat="1" applyFont="1" applyBorder="1" applyAlignment="1">
      <alignment vertical="center"/>
    </xf>
    <xf numFmtId="0" fontId="10" fillId="2" borderId="2" xfId="4" applyFont="1" applyFill="1" applyBorder="1" applyAlignment="1">
      <alignment horizontal="left" vertical="center" indent="2"/>
    </xf>
    <xf numFmtId="0" fontId="10" fillId="2" borderId="1" xfId="4" applyFont="1" applyFill="1" applyBorder="1" applyAlignment="1">
      <alignment horizontal="left" vertical="center" indent="1"/>
    </xf>
    <xf numFmtId="0" fontId="10" fillId="2" borderId="0" xfId="4" applyFont="1" applyFill="1" applyAlignment="1">
      <alignment horizontal="left" vertical="center" indent="1"/>
    </xf>
    <xf numFmtId="0" fontId="18" fillId="0" borderId="2" xfId="5" applyFont="1" applyBorder="1" applyAlignment="1">
      <alignment vertical="center"/>
    </xf>
    <xf numFmtId="0" fontId="19" fillId="0" borderId="2" xfId="5" applyFont="1" applyBorder="1" applyAlignment="1">
      <alignment vertical="center"/>
    </xf>
    <xf numFmtId="0" fontId="20" fillId="0" borderId="2" xfId="5" applyFont="1" applyBorder="1" applyAlignment="1">
      <alignment vertical="center"/>
    </xf>
    <xf numFmtId="0" fontId="20" fillId="0" borderId="0" xfId="5" applyFont="1" applyAlignment="1">
      <alignment vertical="center"/>
    </xf>
    <xf numFmtId="0" fontId="21" fillId="0" borderId="0" xfId="5" applyFont="1" applyAlignment="1">
      <alignment vertical="center"/>
    </xf>
    <xf numFmtId="0" fontId="20" fillId="0" borderId="0" xfId="5" applyFont="1" applyAlignment="1">
      <alignment horizontal="center" vertical="center"/>
    </xf>
    <xf numFmtId="0" fontId="18" fillId="0" borderId="0" xfId="5" applyFont="1" applyBorder="1" applyAlignment="1">
      <alignment horizontal="left" vertical="center"/>
    </xf>
    <xf numFmtId="0" fontId="22" fillId="0" borderId="0" xfId="5" applyFont="1" applyBorder="1" applyAlignment="1">
      <alignment horizontal="left" vertical="center"/>
    </xf>
    <xf numFmtId="0" fontId="18" fillId="0" borderId="0" xfId="5" applyFont="1" applyBorder="1" applyAlignment="1">
      <alignment horizontal="right" vertical="center"/>
    </xf>
    <xf numFmtId="0" fontId="22" fillId="0" borderId="0" xfId="5" applyFont="1" applyAlignment="1">
      <alignment vertical="center"/>
    </xf>
    <xf numFmtId="0" fontId="19" fillId="0" borderId="0" xfId="5" applyFont="1" applyAlignment="1">
      <alignment vertical="center"/>
    </xf>
    <xf numFmtId="0" fontId="23" fillId="0" borderId="0" xfId="5" applyFont="1" applyAlignment="1">
      <alignment horizontal="left" vertical="center"/>
    </xf>
    <xf numFmtId="169" fontId="24" fillId="0" borderId="0" xfId="5" quotePrefix="1" applyNumberFormat="1" applyFont="1" applyAlignment="1">
      <alignment horizontal="left" vertical="center"/>
    </xf>
    <xf numFmtId="0" fontId="9" fillId="0" borderId="0" xfId="5" applyFont="1" applyAlignment="1">
      <alignment vertical="center"/>
    </xf>
    <xf numFmtId="0" fontId="2" fillId="0" borderId="0" xfId="0" applyFont="1" applyAlignment="1">
      <alignment vertical="center"/>
    </xf>
    <xf numFmtId="0" fontId="9" fillId="0" borderId="0" xfId="5" applyFont="1" applyAlignment="1">
      <alignment horizontal="center" vertical="center"/>
    </xf>
    <xf numFmtId="0" fontId="9" fillId="0" borderId="0" xfId="5" applyFont="1" applyAlignment="1">
      <alignment horizontal="right" vertical="center"/>
    </xf>
    <xf numFmtId="0" fontId="9" fillId="0" borderId="0" xfId="5" applyFont="1" applyAlignment="1">
      <alignment horizontal="center" vertical="center"/>
    </xf>
  </cellXfs>
  <cellStyles count="8">
    <cellStyle name="Comma 2" xfId="3"/>
    <cellStyle name="Hyperlink" xfId="2" builtinId="8"/>
    <cellStyle name="Normal" xfId="0" builtinId="0"/>
    <cellStyle name="Normal 2" xfId="4"/>
    <cellStyle name="Normal 3" xfId="5"/>
    <cellStyle name="Percent" xfId="1" builtinId="5"/>
    <cellStyle name="Percent 2" xfId="6"/>
    <cellStyle name="Percent 3" xfId="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29</xdr:row>
      <xdr:rowOff>0</xdr:rowOff>
    </xdr:from>
    <xdr:to>
      <xdr:col>3</xdr:col>
      <xdr:colOff>2877561</xdr:colOff>
      <xdr:row>41</xdr:row>
      <xdr:rowOff>47322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458200" y="4133850"/>
          <a:ext cx="2877561" cy="200947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">
    <pageSetUpPr fitToPage="1"/>
  </sheetPr>
  <dimension ref="A9:L75"/>
  <sheetViews>
    <sheetView showGridLines="0" tabSelected="1" zoomScale="80" zoomScaleNormal="80" workbookViewId="0"/>
  </sheetViews>
  <sheetFormatPr defaultRowHeight="11.25" x14ac:dyDescent="0.25"/>
  <cols>
    <col min="1" max="1" width="9.7109375" style="45" customWidth="1"/>
    <col min="2" max="2" width="9.7109375" style="46" customWidth="1"/>
    <col min="3" max="3" width="107.42578125" style="44" customWidth="1"/>
    <col min="4" max="4" width="44.7109375" style="44" customWidth="1"/>
    <col min="5" max="6" width="9.7109375" style="44" customWidth="1"/>
    <col min="7" max="16384" width="9.140625" style="44"/>
  </cols>
  <sheetData>
    <row r="9" spans="1:10" ht="30" x14ac:dyDescent="0.25">
      <c r="A9" s="41"/>
      <c r="B9" s="42" t="s">
        <v>41</v>
      </c>
      <c r="C9" s="43"/>
      <c r="D9" s="43"/>
      <c r="E9" s="43"/>
      <c r="F9" s="43"/>
    </row>
    <row r="10" spans="1:10" hidden="1" x14ac:dyDescent="0.25"/>
    <row r="11" spans="1:10" hidden="1" x14ac:dyDescent="0.25">
      <c r="B11" s="45"/>
      <c r="C11" s="45"/>
    </row>
    <row r="12" spans="1:10" ht="11.25" hidden="1" customHeight="1" x14ac:dyDescent="0.25">
      <c r="B12" s="45"/>
      <c r="C12" s="45"/>
    </row>
    <row r="13" spans="1:10" s="45" customFormat="1" ht="11.25" hidden="1" customHeight="1" x14ac:dyDescent="0.25">
      <c r="D13" s="44"/>
      <c r="E13" s="44"/>
      <c r="F13" s="44"/>
      <c r="G13" s="44"/>
      <c r="H13" s="44"/>
      <c r="I13" s="44"/>
      <c r="J13" s="44"/>
    </row>
    <row r="14" spans="1:10" s="45" customFormat="1" ht="12.75" customHeight="1" x14ac:dyDescent="0.25">
      <c r="D14" s="44"/>
      <c r="E14" s="44"/>
      <c r="F14" s="44"/>
      <c r="G14" s="44"/>
      <c r="H14" s="44"/>
      <c r="I14" s="44"/>
      <c r="J14" s="44"/>
    </row>
    <row r="15" spans="1:10" s="45" customFormat="1" ht="12.75" customHeight="1" x14ac:dyDescent="0.25">
      <c r="D15" s="44"/>
      <c r="E15" s="44"/>
      <c r="F15" s="44"/>
      <c r="G15" s="44"/>
      <c r="H15" s="44"/>
      <c r="I15" s="44"/>
      <c r="J15" s="44"/>
    </row>
    <row r="16" spans="1:10" s="45" customFormat="1" ht="12.75" customHeight="1" x14ac:dyDescent="0.25">
      <c r="D16" s="44"/>
      <c r="E16" s="44"/>
      <c r="F16" s="44"/>
      <c r="G16" s="44"/>
      <c r="H16" s="44"/>
      <c r="I16" s="44"/>
      <c r="J16" s="44"/>
    </row>
    <row r="17" spans="1:10" s="45" customFormat="1" ht="12.75" customHeight="1" x14ac:dyDescent="0.25">
      <c r="D17" s="44"/>
      <c r="E17" s="44"/>
      <c r="F17" s="44"/>
      <c r="G17" s="44"/>
      <c r="H17" s="44"/>
      <c r="I17" s="44"/>
      <c r="J17" s="44"/>
    </row>
    <row r="18" spans="1:10" s="45" customFormat="1" ht="12.75" customHeight="1" x14ac:dyDescent="0.25">
      <c r="D18" s="44"/>
      <c r="E18" s="44"/>
      <c r="F18" s="44"/>
      <c r="G18" s="44"/>
      <c r="H18" s="44"/>
      <c r="I18" s="44"/>
      <c r="J18" s="44"/>
    </row>
    <row r="19" spans="1:10" s="45" customFormat="1" x14ac:dyDescent="0.25">
      <c r="D19" s="44"/>
      <c r="E19" s="44"/>
      <c r="F19" s="44"/>
      <c r="G19" s="44"/>
      <c r="H19" s="44"/>
      <c r="I19" s="44"/>
      <c r="J19" s="44"/>
    </row>
    <row r="20" spans="1:10" s="45" customFormat="1" ht="11.25" customHeight="1" x14ac:dyDescent="0.25">
      <c r="D20" s="44"/>
      <c r="E20" s="44"/>
      <c r="F20" s="44"/>
      <c r="G20" s="44"/>
      <c r="H20" s="44"/>
      <c r="I20" s="44"/>
      <c r="J20" s="44"/>
    </row>
    <row r="21" spans="1:10" s="45" customFormat="1" ht="11.25" customHeight="1" x14ac:dyDescent="0.25">
      <c r="D21" s="44"/>
      <c r="E21" s="44"/>
      <c r="F21" s="44"/>
      <c r="G21" s="44"/>
      <c r="H21" s="44"/>
      <c r="I21" s="44"/>
      <c r="J21" s="44"/>
    </row>
    <row r="22" spans="1:10" s="45" customFormat="1" ht="11.25" customHeight="1" x14ac:dyDescent="0.25">
      <c r="B22" s="46"/>
      <c r="C22" s="44"/>
      <c r="D22" s="44"/>
      <c r="E22" s="44"/>
      <c r="F22" s="44"/>
      <c r="G22" s="44"/>
      <c r="H22" s="44"/>
      <c r="I22" s="44"/>
      <c r="J22" s="44"/>
    </row>
    <row r="23" spans="1:10" s="45" customFormat="1" ht="27.75" x14ac:dyDescent="0.25">
      <c r="B23" s="47"/>
      <c r="C23" s="48" t="s">
        <v>54</v>
      </c>
      <c r="D23" s="49"/>
      <c r="E23" s="44"/>
      <c r="F23" s="44"/>
      <c r="G23" s="44"/>
      <c r="H23" s="44"/>
      <c r="I23" s="44"/>
      <c r="J23" s="44"/>
    </row>
    <row r="24" spans="1:10" s="45" customFormat="1" ht="11.25" customHeight="1" x14ac:dyDescent="0.25">
      <c r="B24" s="46"/>
      <c r="C24" s="44"/>
      <c r="D24" s="44"/>
      <c r="E24" s="44"/>
      <c r="F24" s="44"/>
      <c r="G24" s="44"/>
      <c r="H24" s="44"/>
      <c r="I24" s="44"/>
      <c r="J24" s="44"/>
    </row>
    <row r="25" spans="1:10" s="45" customFormat="1" ht="13.5" customHeight="1" x14ac:dyDescent="0.25">
      <c r="B25" s="46"/>
      <c r="C25" s="44"/>
      <c r="D25" s="44"/>
      <c r="E25" s="44"/>
      <c r="F25" s="44"/>
      <c r="G25" s="44"/>
      <c r="H25" s="44"/>
      <c r="I25" s="44"/>
      <c r="J25" s="44"/>
    </row>
    <row r="26" spans="1:10" s="45" customFormat="1" ht="10.5" customHeight="1" x14ac:dyDescent="0.25">
      <c r="B26" s="46"/>
      <c r="C26" s="44"/>
      <c r="D26" s="44"/>
      <c r="E26" s="44"/>
      <c r="F26" s="44"/>
      <c r="G26" s="44"/>
      <c r="H26" s="44"/>
      <c r="I26" s="44"/>
      <c r="J26" s="44"/>
    </row>
    <row r="27" spans="1:10" x14ac:dyDescent="0.25">
      <c r="A27" s="44"/>
    </row>
    <row r="28" spans="1:10" s="45" customFormat="1" ht="11.25" customHeight="1" x14ac:dyDescent="0.25">
      <c r="B28" s="46"/>
      <c r="C28" s="44"/>
      <c r="D28" s="44"/>
      <c r="E28" s="44"/>
      <c r="F28" s="44"/>
      <c r="G28" s="44"/>
      <c r="H28" s="44"/>
      <c r="I28" s="44"/>
      <c r="J28" s="44"/>
    </row>
    <row r="29" spans="1:10" s="45" customFormat="1" x14ac:dyDescent="0.25">
      <c r="B29" s="46"/>
      <c r="C29" s="44"/>
      <c r="D29" s="44"/>
      <c r="E29" s="44"/>
      <c r="F29" s="44"/>
      <c r="G29" s="44"/>
      <c r="H29" s="44"/>
      <c r="I29" s="44"/>
      <c r="J29" s="44"/>
    </row>
    <row r="30" spans="1:10" s="45" customFormat="1" ht="27.75" x14ac:dyDescent="0.25">
      <c r="B30" s="46"/>
      <c r="C30" s="50" t="s">
        <v>52</v>
      </c>
      <c r="D30" s="44"/>
      <c r="E30" s="44"/>
      <c r="F30" s="44"/>
      <c r="G30" s="44"/>
      <c r="H30" s="44"/>
      <c r="I30" s="44"/>
      <c r="J30" s="44"/>
    </row>
    <row r="31" spans="1:10" s="45" customFormat="1" ht="11.25" customHeight="1" x14ac:dyDescent="0.25">
      <c r="B31" s="46"/>
      <c r="C31" s="51"/>
      <c r="D31" s="44"/>
      <c r="E31" s="44"/>
      <c r="F31" s="44"/>
      <c r="G31" s="44"/>
      <c r="H31" s="44"/>
      <c r="I31" s="44"/>
      <c r="J31" s="44"/>
    </row>
    <row r="32" spans="1:10" s="45" customFormat="1" ht="11.25" customHeight="1" x14ac:dyDescent="0.25">
      <c r="B32" s="46"/>
      <c r="C32" s="51"/>
      <c r="D32" s="44"/>
      <c r="E32" s="44"/>
      <c r="F32" s="44"/>
      <c r="G32" s="44"/>
      <c r="H32" s="44"/>
      <c r="I32" s="44"/>
      <c r="J32" s="44"/>
    </row>
    <row r="33" spans="1:12" s="45" customFormat="1" ht="11.25" customHeight="1" x14ac:dyDescent="0.25">
      <c r="B33" s="46"/>
      <c r="C33" s="44"/>
      <c r="D33" s="44"/>
      <c r="E33" s="44"/>
      <c r="F33" s="44"/>
      <c r="G33" s="44"/>
      <c r="H33" s="44"/>
      <c r="I33" s="44"/>
      <c r="J33" s="44"/>
    </row>
    <row r="34" spans="1:12" s="45" customFormat="1" ht="11.25" customHeight="1" x14ac:dyDescent="0.25">
      <c r="B34" s="46"/>
      <c r="C34" s="44"/>
      <c r="D34" s="44"/>
      <c r="E34" s="44"/>
      <c r="F34" s="44"/>
      <c r="G34" s="44"/>
      <c r="H34" s="44"/>
      <c r="I34" s="44"/>
      <c r="J34" s="44"/>
    </row>
    <row r="35" spans="1:12" s="45" customFormat="1" ht="11.25" customHeight="1" x14ac:dyDescent="0.25">
      <c r="B35" s="46"/>
      <c r="C35" s="44"/>
      <c r="D35" s="44"/>
      <c r="E35" s="44"/>
      <c r="F35" s="44"/>
      <c r="G35" s="44"/>
      <c r="H35" s="44"/>
      <c r="I35" s="44"/>
      <c r="J35" s="44"/>
    </row>
    <row r="36" spans="1:12" s="45" customFormat="1" ht="13.5" customHeight="1" x14ac:dyDescent="0.25">
      <c r="B36" s="46"/>
      <c r="C36" s="44"/>
      <c r="D36" s="44"/>
      <c r="E36" s="44"/>
      <c r="F36" s="44"/>
      <c r="G36" s="44"/>
      <c r="H36" s="44"/>
      <c r="I36" s="44"/>
      <c r="J36" s="44"/>
    </row>
    <row r="37" spans="1:12" s="45" customFormat="1" ht="10.5" customHeight="1" x14ac:dyDescent="0.25">
      <c r="B37" s="46"/>
      <c r="C37" s="44"/>
      <c r="D37" s="44"/>
      <c r="E37" s="44"/>
      <c r="F37" s="44"/>
      <c r="G37" s="44"/>
      <c r="H37" s="44"/>
      <c r="I37" s="44"/>
      <c r="J37" s="44"/>
    </row>
    <row r="38" spans="1:12" x14ac:dyDescent="0.25">
      <c r="A38" s="44"/>
    </row>
    <row r="39" spans="1:12" s="45" customFormat="1" ht="12.75" customHeight="1" x14ac:dyDescent="0.25">
      <c r="B39" s="46"/>
      <c r="C39" s="44"/>
      <c r="E39" s="44"/>
      <c r="F39" s="44"/>
      <c r="G39" s="44"/>
      <c r="H39" s="44"/>
      <c r="I39" s="44"/>
      <c r="J39" s="44"/>
    </row>
    <row r="40" spans="1:12" s="45" customFormat="1" x14ac:dyDescent="0.25">
      <c r="B40" s="46"/>
      <c r="C40" s="44"/>
      <c r="E40" s="44"/>
      <c r="F40" s="44"/>
      <c r="G40" s="44"/>
      <c r="H40" s="44"/>
      <c r="I40" s="44"/>
      <c r="J40" s="44"/>
    </row>
    <row r="41" spans="1:12" s="45" customFormat="1" x14ac:dyDescent="0.25">
      <c r="B41" s="46"/>
      <c r="C41" s="44"/>
      <c r="D41" s="44"/>
      <c r="E41" s="44"/>
      <c r="F41" s="44"/>
      <c r="G41" s="44"/>
      <c r="H41" s="44"/>
      <c r="I41" s="44"/>
      <c r="J41" s="44"/>
    </row>
    <row r="42" spans="1:12" s="45" customFormat="1" ht="12.75" customHeight="1" x14ac:dyDescent="0.25">
      <c r="B42" s="46"/>
      <c r="C42" s="44"/>
      <c r="D42" s="44"/>
      <c r="E42" s="44"/>
      <c r="F42" s="44"/>
      <c r="G42" s="44"/>
      <c r="H42" s="44"/>
      <c r="I42" s="44"/>
      <c r="J42" s="44"/>
    </row>
    <row r="43" spans="1:12" ht="20.25" x14ac:dyDescent="0.25">
      <c r="D43" s="52" t="s">
        <v>50</v>
      </c>
    </row>
    <row r="44" spans="1:12" x14ac:dyDescent="0.25">
      <c r="A44" s="44"/>
      <c r="B44" s="44"/>
    </row>
    <row r="45" spans="1:12" ht="18" x14ac:dyDescent="0.25">
      <c r="A45" s="44"/>
      <c r="B45" s="44"/>
      <c r="D45" s="53">
        <v>43297.739259259259</v>
      </c>
    </row>
    <row r="46" spans="1:12" ht="12.75" x14ac:dyDescent="0.25">
      <c r="A46" s="44"/>
      <c r="B46" s="44"/>
      <c r="G46" s="54"/>
      <c r="H46" s="54"/>
      <c r="I46" s="54"/>
      <c r="J46" s="54"/>
      <c r="K46" s="54"/>
      <c r="L46" s="54"/>
    </row>
    <row r="47" spans="1:12" x14ac:dyDescent="0.25">
      <c r="A47" s="44"/>
      <c r="B47" s="44"/>
    </row>
    <row r="48" spans="1:12" x14ac:dyDescent="0.25">
      <c r="A48" s="44"/>
      <c r="B48" s="44"/>
    </row>
    <row r="49" spans="1:12" ht="15" x14ac:dyDescent="0.25">
      <c r="B49" s="55" t="s">
        <v>49</v>
      </c>
    </row>
    <row r="50" spans="1:12" ht="15" x14ac:dyDescent="0.25">
      <c r="B50" s="55"/>
    </row>
    <row r="51" spans="1:12" ht="15" x14ac:dyDescent="0.25">
      <c r="A51" s="54"/>
      <c r="B51" s="55" t="s">
        <v>42</v>
      </c>
      <c r="C51" s="54"/>
      <c r="D51" s="54"/>
      <c r="E51" s="54"/>
      <c r="F51" s="54"/>
    </row>
    <row r="52" spans="1:12" ht="15" x14ac:dyDescent="0.25">
      <c r="B52" s="55"/>
    </row>
    <row r="53" spans="1:12" ht="15" x14ac:dyDescent="0.25">
      <c r="B53" s="55" t="s">
        <v>51</v>
      </c>
    </row>
    <row r="54" spans="1:12" ht="15" x14ac:dyDescent="0.25">
      <c r="B54" s="55" t="s">
        <v>43</v>
      </c>
    </row>
    <row r="55" spans="1:12" ht="12.75" x14ac:dyDescent="0.25">
      <c r="B55" s="45"/>
      <c r="G55" s="54"/>
      <c r="H55" s="54"/>
      <c r="I55" s="54"/>
      <c r="J55" s="54"/>
      <c r="K55" s="54"/>
      <c r="L55" s="54"/>
    </row>
    <row r="56" spans="1:12" ht="15" x14ac:dyDescent="0.25">
      <c r="B56" s="55" t="s">
        <v>44</v>
      </c>
    </row>
    <row r="57" spans="1:12" ht="15" x14ac:dyDescent="0.25">
      <c r="B57" s="55" t="s">
        <v>45</v>
      </c>
    </row>
    <row r="62" spans="1:12" ht="12.75" x14ac:dyDescent="0.25">
      <c r="A62" s="54" t="s">
        <v>46</v>
      </c>
      <c r="B62" s="56"/>
      <c r="C62" s="58" t="s">
        <v>48</v>
      </c>
      <c r="D62" s="58"/>
      <c r="E62" s="57"/>
      <c r="F62" s="57" t="s">
        <v>47</v>
      </c>
    </row>
    <row r="65" spans="1:10" s="45" customFormat="1" ht="11.25" customHeight="1" x14ac:dyDescent="0.25">
      <c r="B65" s="46"/>
      <c r="C65" s="44"/>
      <c r="D65" s="44"/>
      <c r="E65" s="44"/>
      <c r="F65" s="44"/>
      <c r="G65" s="44"/>
      <c r="H65" s="44"/>
      <c r="I65" s="44"/>
      <c r="J65" s="44"/>
    </row>
    <row r="69" spans="1:10" x14ac:dyDescent="0.25">
      <c r="A69" s="44"/>
      <c r="B69" s="44"/>
    </row>
    <row r="70" spans="1:10" x14ac:dyDescent="0.25">
      <c r="A70" s="44"/>
      <c r="B70" s="44"/>
    </row>
    <row r="71" spans="1:10" x14ac:dyDescent="0.25">
      <c r="A71" s="44"/>
      <c r="B71" s="44"/>
    </row>
    <row r="72" spans="1:10" x14ac:dyDescent="0.25">
      <c r="A72" s="44"/>
      <c r="B72" s="44"/>
    </row>
    <row r="73" spans="1:10" x14ac:dyDescent="0.25">
      <c r="A73" s="44"/>
      <c r="B73" s="44"/>
    </row>
    <row r="74" spans="1:10" x14ac:dyDescent="0.25">
      <c r="A74" s="44"/>
      <c r="B74" s="44"/>
    </row>
    <row r="75" spans="1:10" x14ac:dyDescent="0.25">
      <c r="A75" s="44"/>
      <c r="B75" s="44"/>
    </row>
  </sheetData>
  <mergeCells count="1">
    <mergeCell ref="C62:D62"/>
  </mergeCells>
  <printOptions horizontalCentered="1" verticalCentered="1"/>
  <pageMargins left="0.39370078740157483" right="0.39370078740157483" top="0.39370078740157483" bottom="0.39370078740157483" header="0.31496062992125984" footer="0.31496062992125984"/>
  <pageSetup paperSize="9" scale="72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>
    <pageSetUpPr fitToPage="1"/>
  </sheetPr>
  <dimension ref="A1:D6"/>
  <sheetViews>
    <sheetView showGridLines="0" zoomScale="115" zoomScaleNormal="115" workbookViewId="0">
      <selection activeCell="D1" sqref="D1"/>
    </sheetView>
  </sheetViews>
  <sheetFormatPr defaultRowHeight="15" x14ac:dyDescent="0.25"/>
  <cols>
    <col min="1" max="1" width="3.7109375" customWidth="1"/>
    <col min="2" max="2" width="15.85546875" customWidth="1"/>
    <col min="3" max="3" width="2.85546875" customWidth="1"/>
    <col min="4" max="4" width="54.7109375" customWidth="1"/>
  </cols>
  <sheetData>
    <row r="1" spans="1:4" ht="18.75" x14ac:dyDescent="0.3">
      <c r="A1" s="7" t="s">
        <v>53</v>
      </c>
      <c r="B1" s="4"/>
      <c r="C1" s="4"/>
      <c r="D1" s="8" t="s">
        <v>5</v>
      </c>
    </row>
    <row r="2" spans="1:4" ht="18.75" x14ac:dyDescent="0.3">
      <c r="A2" s="7"/>
      <c r="B2" s="4"/>
      <c r="C2" s="4"/>
      <c r="D2" s="8"/>
    </row>
    <row r="3" spans="1:4" ht="18.75" x14ac:dyDescent="0.3">
      <c r="A3" s="7"/>
      <c r="B3" s="5" t="s">
        <v>4</v>
      </c>
      <c r="C3" s="6"/>
      <c r="D3" s="5" t="s">
        <v>3</v>
      </c>
    </row>
    <row r="4" spans="1:4" x14ac:dyDescent="0.25">
      <c r="B4" s="2" t="str">
        <f ca="1">HYPERLINK("#"&amp;CELL("address",MBunk_act!$B$2),MID(CELL("filename",MBunk_act!$B$2),FIND("]",CELL("filename",MBunk_act!$B$2))+1,256))</f>
        <v>MBunk_act</v>
      </c>
      <c r="C4" s="2"/>
      <c r="D4" s="4" t="s">
        <v>2</v>
      </c>
    </row>
    <row r="5" spans="1:4" x14ac:dyDescent="0.25">
      <c r="B5" s="3" t="str">
        <f ca="1">HYPERLINK("#"&amp;CELL("address",MBunk_ene!$B$2),MID(CELL("filename",MBunk_ene!$B$2),FIND("]",CELL("filename",MBunk_ene!$B$2))+1,256))</f>
        <v>MBunk_ene</v>
      </c>
      <c r="C5" s="2"/>
      <c r="D5" s="1" t="s">
        <v>1</v>
      </c>
    </row>
    <row r="6" spans="1:4" x14ac:dyDescent="0.25">
      <c r="B6" s="3" t="str">
        <f ca="1">HYPERLINK("#"&amp;CELL("address",MBunk_emi!$B$2),MID(CELL("filename",MBunk_emi!$B$2),FIND("]",CELL("filename",MBunk_emi!$B$2))+1,256))</f>
        <v>MBunk_emi</v>
      </c>
      <c r="C6" s="2"/>
      <c r="D6" s="1" t="s">
        <v>0</v>
      </c>
    </row>
  </sheetData>
  <pageMargins left="0.39370078740157483" right="0.39370078740157483" top="0.39370078740157483" bottom="0.39370078740157483" header="0.31496062992125984" footer="0.31496062992125984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>
    <pageSetUpPr fitToPage="1"/>
  </sheetPr>
  <dimension ref="A1:Q23"/>
  <sheetViews>
    <sheetView showGridLines="0" zoomScaleNormal="100" workbookViewId="0">
      <pane xSplit="1" ySplit="1" topLeftCell="B2" activePane="bottomRight" state="frozen"/>
      <selection activeCell="B2" sqref="B2"/>
      <selection pane="topRight" activeCell="B2" sqref="B2"/>
      <selection pane="bottomLeft" activeCell="B2" sqref="B2"/>
      <selection pane="bottomRight" activeCell="B2" sqref="B2"/>
    </sheetView>
  </sheetViews>
  <sheetFormatPr defaultColWidth="9.140625" defaultRowHeight="11.45" customHeight="1" x14ac:dyDescent="0.25"/>
  <cols>
    <col min="1" max="1" width="50.7109375" style="12" customWidth="1"/>
    <col min="2" max="17" width="10.7109375" style="9" customWidth="1"/>
    <col min="18" max="16384" width="9.140625" style="12"/>
  </cols>
  <sheetData>
    <row r="1" spans="1:17" ht="13.5" customHeight="1" x14ac:dyDescent="0.25">
      <c r="A1" s="10" t="s">
        <v>55</v>
      </c>
      <c r="B1" s="11">
        <v>2000</v>
      </c>
      <c r="C1" s="11">
        <v>2001</v>
      </c>
      <c r="D1" s="11">
        <v>2002</v>
      </c>
      <c r="E1" s="11">
        <v>2003</v>
      </c>
      <c r="F1" s="11">
        <v>2004</v>
      </c>
      <c r="G1" s="11">
        <v>2005</v>
      </c>
      <c r="H1" s="11">
        <v>2006</v>
      </c>
      <c r="I1" s="11">
        <v>2007</v>
      </c>
      <c r="J1" s="11">
        <v>2008</v>
      </c>
      <c r="K1" s="11">
        <v>2009</v>
      </c>
      <c r="L1" s="11">
        <v>2010</v>
      </c>
      <c r="M1" s="11">
        <v>2011</v>
      </c>
      <c r="N1" s="11">
        <v>2012</v>
      </c>
      <c r="O1" s="11">
        <v>2013</v>
      </c>
      <c r="P1" s="11">
        <v>2014</v>
      </c>
      <c r="Q1" s="11">
        <v>2015</v>
      </c>
    </row>
    <row r="2" spans="1:17" ht="11.45" customHeight="1" x14ac:dyDescent="0.25"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</row>
    <row r="3" spans="1:17" ht="11.45" customHeight="1" x14ac:dyDescent="0.25">
      <c r="A3" s="17" t="s">
        <v>33</v>
      </c>
      <c r="B3" s="25">
        <f t="shared" ref="B3:Q3" si="0">SUM(B4:B5)</f>
        <v>3526567.9919314533</v>
      </c>
      <c r="C3" s="25">
        <f t="shared" si="0"/>
        <v>3931924.3660691129</v>
      </c>
      <c r="D3" s="25">
        <f t="shared" si="0"/>
        <v>3951145.0519304103</v>
      </c>
      <c r="E3" s="25">
        <f t="shared" si="0"/>
        <v>3761470.4429228785</v>
      </c>
      <c r="F3" s="25">
        <f t="shared" si="0"/>
        <v>4191497.2553952308</v>
      </c>
      <c r="G3" s="25">
        <f t="shared" si="0"/>
        <v>4580794.4398797601</v>
      </c>
      <c r="H3" s="25">
        <f t="shared" si="0"/>
        <v>4974016.4442511424</v>
      </c>
      <c r="I3" s="25">
        <f t="shared" si="0"/>
        <v>5186157.9611226674</v>
      </c>
      <c r="J3" s="25">
        <f t="shared" si="0"/>
        <v>5053883.5764920646</v>
      </c>
      <c r="K3" s="25">
        <f t="shared" si="0"/>
        <v>4572355.9336965615</v>
      </c>
      <c r="L3" s="25">
        <f t="shared" si="0"/>
        <v>4382026.1435984178</v>
      </c>
      <c r="M3" s="25">
        <f t="shared" si="0"/>
        <v>4804009.1358147953</v>
      </c>
      <c r="N3" s="25">
        <f t="shared" si="0"/>
        <v>4477962.8764400734</v>
      </c>
      <c r="O3" s="25">
        <f t="shared" si="0"/>
        <v>4350356.0355984112</v>
      </c>
      <c r="P3" s="25">
        <f t="shared" si="0"/>
        <v>4344079.6198566305</v>
      </c>
      <c r="Q3" s="25">
        <f t="shared" si="0"/>
        <v>4302792.2957117427</v>
      </c>
    </row>
    <row r="4" spans="1:17" ht="11.45" customHeight="1" x14ac:dyDescent="0.25">
      <c r="A4" s="40" t="s">
        <v>40</v>
      </c>
      <c r="B4" s="30">
        <v>91833.801975730457</v>
      </c>
      <c r="C4" s="30">
        <v>91884.432380060724</v>
      </c>
      <c r="D4" s="30">
        <v>100770.38866917683</v>
      </c>
      <c r="E4" s="30">
        <v>101673.92375227044</v>
      </c>
      <c r="F4" s="30">
        <v>91540.55656436857</v>
      </c>
      <c r="G4" s="30">
        <v>85620.94831402562</v>
      </c>
      <c r="H4" s="30">
        <v>85650.392237949869</v>
      </c>
      <c r="I4" s="30">
        <v>86337.970112885669</v>
      </c>
      <c r="J4" s="30">
        <v>90159.041635601461</v>
      </c>
      <c r="K4" s="30">
        <v>92267.740399535862</v>
      </c>
      <c r="L4" s="30">
        <v>103289.16507184712</v>
      </c>
      <c r="M4" s="30">
        <v>105146.10759618091</v>
      </c>
      <c r="N4" s="30">
        <v>105802.65831384232</v>
      </c>
      <c r="O4" s="30">
        <v>110001.04992468955</v>
      </c>
      <c r="P4" s="30">
        <v>118419.76905310106</v>
      </c>
      <c r="Q4" s="30">
        <v>115613.89582785695</v>
      </c>
    </row>
    <row r="5" spans="1:17" ht="11.45" customHeight="1" x14ac:dyDescent="0.25">
      <c r="A5" s="39" t="s">
        <v>39</v>
      </c>
      <c r="B5" s="29">
        <v>3434734.189955723</v>
      </c>
      <c r="C5" s="29">
        <v>3840039.9336890522</v>
      </c>
      <c r="D5" s="29">
        <v>3850374.6632612334</v>
      </c>
      <c r="E5" s="29">
        <v>3659796.5191706079</v>
      </c>
      <c r="F5" s="29">
        <v>4099956.6988308621</v>
      </c>
      <c r="G5" s="29">
        <v>4495173.4915657341</v>
      </c>
      <c r="H5" s="29">
        <v>4888366.0520131923</v>
      </c>
      <c r="I5" s="29">
        <v>5099819.9910097821</v>
      </c>
      <c r="J5" s="29">
        <v>4963724.5348564629</v>
      </c>
      <c r="K5" s="29">
        <v>4480088.1932970257</v>
      </c>
      <c r="L5" s="29">
        <v>4278736.9785265708</v>
      </c>
      <c r="M5" s="29">
        <v>4698863.0282186139</v>
      </c>
      <c r="N5" s="29">
        <v>4372160.2181262309</v>
      </c>
      <c r="O5" s="29">
        <v>4240354.9856737219</v>
      </c>
      <c r="P5" s="29">
        <v>4225659.8508035298</v>
      </c>
      <c r="Q5" s="29">
        <v>4187178.3998838854</v>
      </c>
    </row>
    <row r="7" spans="1:17" ht="11.45" customHeight="1" x14ac:dyDescent="0.25">
      <c r="A7" s="17" t="s">
        <v>27</v>
      </c>
      <c r="B7" s="16">
        <f t="shared" ref="B7:Q7" si="1">SUM(B8:B9)</f>
        <v>92.863717312180114</v>
      </c>
      <c r="C7" s="16">
        <f t="shared" si="1"/>
        <v>102.0247854577992</v>
      </c>
      <c r="D7" s="16">
        <f t="shared" si="1"/>
        <v>102.65661292824525</v>
      </c>
      <c r="E7" s="16">
        <f t="shared" si="1"/>
        <v>97.655079143741617</v>
      </c>
      <c r="F7" s="16">
        <f t="shared" si="1"/>
        <v>106.32544452805212</v>
      </c>
      <c r="G7" s="16">
        <f t="shared" si="1"/>
        <v>114.29544680986707</v>
      </c>
      <c r="H7" s="16">
        <f t="shared" si="1"/>
        <v>122.76200200744613</v>
      </c>
      <c r="I7" s="16">
        <f t="shared" si="1"/>
        <v>127.00020369872357</v>
      </c>
      <c r="J7" s="16">
        <f t="shared" si="1"/>
        <v>123.54443154888745</v>
      </c>
      <c r="K7" s="16">
        <f t="shared" si="1"/>
        <v>112.0159893326544</v>
      </c>
      <c r="L7" s="16">
        <f t="shared" si="1"/>
        <v>107.96516309465987</v>
      </c>
      <c r="M7" s="16">
        <f t="shared" si="1"/>
        <v>117.00373885193241</v>
      </c>
      <c r="N7" s="16">
        <f t="shared" si="1"/>
        <v>109.0709077895312</v>
      </c>
      <c r="O7" s="16">
        <f t="shared" si="1"/>
        <v>105.93913464492556</v>
      </c>
      <c r="P7" s="16">
        <f t="shared" si="1"/>
        <v>105.87309191389171</v>
      </c>
      <c r="Q7" s="16">
        <f t="shared" si="1"/>
        <v>104.12220091672597</v>
      </c>
    </row>
    <row r="8" spans="1:17" ht="11.45" customHeight="1" x14ac:dyDescent="0.25">
      <c r="A8" s="40" t="s">
        <v>40</v>
      </c>
      <c r="B8" s="35">
        <v>10.220620317316799</v>
      </c>
      <c r="C8" s="35">
        <v>10.175879574209713</v>
      </c>
      <c r="D8" s="35">
        <v>11.104992947201808</v>
      </c>
      <c r="E8" s="35">
        <v>11.149368481686311</v>
      </c>
      <c r="F8" s="35">
        <v>9.9887136929507765</v>
      </c>
      <c r="G8" s="35">
        <v>9.2967549071105502</v>
      </c>
      <c r="H8" s="35">
        <v>9.2541393683607662</v>
      </c>
      <c r="I8" s="35">
        <v>9.2824762104284027</v>
      </c>
      <c r="J8" s="35">
        <v>9.6455418408877218</v>
      </c>
      <c r="K8" s="35">
        <v>9.8225117999589777</v>
      </c>
      <c r="L8" s="35">
        <v>10.941648842356686</v>
      </c>
      <c r="M8" s="35">
        <v>11.083490092692529</v>
      </c>
      <c r="N8" s="35">
        <v>11.097757950886836</v>
      </c>
      <c r="O8" s="35">
        <v>11.481293806291383</v>
      </c>
      <c r="P8" s="35">
        <v>12.299105918043498</v>
      </c>
      <c r="Q8" s="35">
        <v>11.948536076050747</v>
      </c>
    </row>
    <row r="9" spans="1:17" ht="11.45" customHeight="1" x14ac:dyDescent="0.25">
      <c r="A9" s="39" t="s">
        <v>39</v>
      </c>
      <c r="B9" s="34">
        <v>82.643096994863313</v>
      </c>
      <c r="C9" s="34">
        <v>91.848905883589481</v>
      </c>
      <c r="D9" s="34">
        <v>91.551619981043444</v>
      </c>
      <c r="E9" s="34">
        <v>86.505710662055307</v>
      </c>
      <c r="F9" s="34">
        <v>96.336730835101335</v>
      </c>
      <c r="G9" s="34">
        <v>104.99869190275652</v>
      </c>
      <c r="H9" s="34">
        <v>113.50786263908536</v>
      </c>
      <c r="I9" s="34">
        <v>117.71772748829517</v>
      </c>
      <c r="J9" s="34">
        <v>113.89888970799973</v>
      </c>
      <c r="K9" s="34">
        <v>102.19347753269543</v>
      </c>
      <c r="L9" s="34">
        <v>97.023514252303187</v>
      </c>
      <c r="M9" s="34">
        <v>105.92024875923988</v>
      </c>
      <c r="N9" s="34">
        <v>97.973149838644375</v>
      </c>
      <c r="O9" s="34">
        <v>94.457840838634183</v>
      </c>
      <c r="P9" s="34">
        <v>93.573985995848219</v>
      </c>
      <c r="Q9" s="34">
        <v>92.173664840675229</v>
      </c>
    </row>
    <row r="11" spans="1:17" ht="11.45" customHeight="1" x14ac:dyDescent="0.25">
      <c r="A11" s="21" t="s">
        <v>9</v>
      </c>
      <c r="B11" s="20"/>
      <c r="C11" s="20"/>
      <c r="D11" s="20"/>
      <c r="E11" s="20"/>
      <c r="F11" s="20"/>
      <c r="G11" s="20"/>
      <c r="H11" s="20"/>
      <c r="I11" s="20"/>
      <c r="J11" s="20"/>
      <c r="K11" s="20"/>
      <c r="L11" s="20"/>
      <c r="M11" s="20"/>
      <c r="N11" s="20"/>
      <c r="O11" s="20"/>
      <c r="P11" s="20"/>
      <c r="Q11" s="20"/>
    </row>
    <row r="13" spans="1:17" ht="11.45" customHeight="1" x14ac:dyDescent="0.25">
      <c r="A13" s="17" t="s">
        <v>32</v>
      </c>
      <c r="B13" s="25">
        <f t="shared" ref="B13:Q13" si="2">IF(B3=0,"",B3/B7)</f>
        <v>37975.735777151625</v>
      </c>
      <c r="C13" s="25">
        <f t="shared" si="2"/>
        <v>38538.913347634392</v>
      </c>
      <c r="D13" s="25">
        <f t="shared" si="2"/>
        <v>38488.948146888259</v>
      </c>
      <c r="E13" s="25">
        <f t="shared" si="2"/>
        <v>38517.919148744433</v>
      </c>
      <c r="F13" s="25">
        <f t="shared" si="2"/>
        <v>39421.394135712995</v>
      </c>
      <c r="G13" s="25">
        <f t="shared" si="2"/>
        <v>40078.538277207226</v>
      </c>
      <c r="H13" s="25">
        <f t="shared" si="2"/>
        <v>40517.55724828798</v>
      </c>
      <c r="I13" s="25">
        <f t="shared" si="2"/>
        <v>40835.823959979927</v>
      </c>
      <c r="J13" s="25">
        <f t="shared" si="2"/>
        <v>40907.416976476234</v>
      </c>
      <c r="K13" s="25">
        <f t="shared" si="2"/>
        <v>40818.77918444317</v>
      </c>
      <c r="L13" s="25">
        <f t="shared" si="2"/>
        <v>40587.40817865869</v>
      </c>
      <c r="M13" s="25">
        <f t="shared" si="2"/>
        <v>41058.595075275691</v>
      </c>
      <c r="N13" s="25">
        <f t="shared" si="2"/>
        <v>41055.52036919853</v>
      </c>
      <c r="O13" s="25">
        <f t="shared" si="2"/>
        <v>41064.674071384739</v>
      </c>
      <c r="P13" s="25">
        <f t="shared" si="2"/>
        <v>41031.007419616501</v>
      </c>
      <c r="Q13" s="25">
        <f t="shared" si="2"/>
        <v>41324.446254771312</v>
      </c>
    </row>
    <row r="14" spans="1:17" ht="11.45" customHeight="1" x14ac:dyDescent="0.25">
      <c r="A14" s="40" t="s">
        <v>40</v>
      </c>
      <c r="B14" s="30">
        <f t="shared" ref="B14:Q14" si="3">IF(B4=0,"",B4/B8)</f>
        <v>8985.1495432362772</v>
      </c>
      <c r="C14" s="30">
        <f t="shared" si="3"/>
        <v>9029.630481569131</v>
      </c>
      <c r="D14" s="30">
        <f t="shared" si="3"/>
        <v>9074.3316225669951</v>
      </c>
      <c r="E14" s="30">
        <f t="shared" si="3"/>
        <v>9119.2540563420807</v>
      </c>
      <c r="F14" s="30">
        <f t="shared" si="3"/>
        <v>9164.398878403179</v>
      </c>
      <c r="G14" s="30">
        <f t="shared" si="3"/>
        <v>9209.7671896824031</v>
      </c>
      <c r="H14" s="30">
        <f t="shared" si="3"/>
        <v>9255.3600965620171</v>
      </c>
      <c r="I14" s="30">
        <f t="shared" si="3"/>
        <v>9301.1787109014331</v>
      </c>
      <c r="J14" s="30">
        <f t="shared" si="3"/>
        <v>9347.2241500643086</v>
      </c>
      <c r="K14" s="30">
        <f t="shared" si="3"/>
        <v>9393.4975369458152</v>
      </c>
      <c r="L14" s="30">
        <f t="shared" si="3"/>
        <v>9440</v>
      </c>
      <c r="M14" s="30">
        <f t="shared" si="3"/>
        <v>9486.7326732673264</v>
      </c>
      <c r="N14" s="30">
        <f t="shared" si="3"/>
        <v>9533.6966964023122</v>
      </c>
      <c r="O14" s="30">
        <f t="shared" si="3"/>
        <v>9580.8932147013329</v>
      </c>
      <c r="P14" s="30">
        <f t="shared" si="3"/>
        <v>9628.3233791305447</v>
      </c>
      <c r="Q14" s="30">
        <f t="shared" si="3"/>
        <v>9675.9883463539645</v>
      </c>
    </row>
    <row r="15" spans="1:17" ht="11.45" customHeight="1" x14ac:dyDescent="0.25">
      <c r="A15" s="39" t="s">
        <v>39</v>
      </c>
      <c r="B15" s="29">
        <f t="shared" ref="B15:Q15" si="4">IF(B5=0,"",B5/B9)</f>
        <v>41561.053673596107</v>
      </c>
      <c r="C15" s="29">
        <f t="shared" si="4"/>
        <v>41808.227291852229</v>
      </c>
      <c r="D15" s="29">
        <f t="shared" si="4"/>
        <v>42056.870911279198</v>
      </c>
      <c r="E15" s="29">
        <f t="shared" si="4"/>
        <v>42306.993274328808</v>
      </c>
      <c r="F15" s="29">
        <f t="shared" si="4"/>
        <v>42558.603175446333</v>
      </c>
      <c r="G15" s="29">
        <f t="shared" si="4"/>
        <v>42811.709461379709</v>
      </c>
      <c r="H15" s="29">
        <f t="shared" si="4"/>
        <v>43066.321031490639</v>
      </c>
      <c r="I15" s="29">
        <f t="shared" si="4"/>
        <v>43322.446838067481</v>
      </c>
      <c r="J15" s="29">
        <f t="shared" si="4"/>
        <v>43580.095886640011</v>
      </c>
      <c r="K15" s="29">
        <f t="shared" si="4"/>
        <v>43839.277236296046</v>
      </c>
      <c r="L15" s="29">
        <f t="shared" si="4"/>
        <v>44100</v>
      </c>
      <c r="M15" s="29">
        <f t="shared" si="4"/>
        <v>44362.273344913301</v>
      </c>
      <c r="N15" s="29">
        <f t="shared" si="4"/>
        <v>44626.106492716666</v>
      </c>
      <c r="O15" s="29">
        <f t="shared" si="4"/>
        <v>44891.508719934398</v>
      </c>
      <c r="P15" s="29">
        <f t="shared" si="4"/>
        <v>45158.489358260507</v>
      </c>
      <c r="Q15" s="29">
        <f t="shared" si="4"/>
        <v>45427.057794886867</v>
      </c>
    </row>
    <row r="17" spans="1:17" ht="11.45" customHeight="1" x14ac:dyDescent="0.25">
      <c r="A17" s="17" t="s">
        <v>31</v>
      </c>
      <c r="B17" s="19">
        <f t="shared" ref="B17:Q17" si="5">IF(B3=0,0,B3/B$3)</f>
        <v>1</v>
      </c>
      <c r="C17" s="19">
        <f t="shared" si="5"/>
        <v>1</v>
      </c>
      <c r="D17" s="19">
        <f t="shared" si="5"/>
        <v>1</v>
      </c>
      <c r="E17" s="19">
        <f t="shared" si="5"/>
        <v>1</v>
      </c>
      <c r="F17" s="19">
        <f t="shared" si="5"/>
        <v>1</v>
      </c>
      <c r="G17" s="19">
        <f t="shared" si="5"/>
        <v>1</v>
      </c>
      <c r="H17" s="19">
        <f t="shared" si="5"/>
        <v>1</v>
      </c>
      <c r="I17" s="19">
        <f t="shared" si="5"/>
        <v>1</v>
      </c>
      <c r="J17" s="19">
        <f t="shared" si="5"/>
        <v>1</v>
      </c>
      <c r="K17" s="19">
        <f t="shared" si="5"/>
        <v>1</v>
      </c>
      <c r="L17" s="19">
        <f t="shared" si="5"/>
        <v>1</v>
      </c>
      <c r="M17" s="19">
        <f t="shared" si="5"/>
        <v>1</v>
      </c>
      <c r="N17" s="19">
        <f t="shared" si="5"/>
        <v>1</v>
      </c>
      <c r="O17" s="19">
        <f t="shared" si="5"/>
        <v>1</v>
      </c>
      <c r="P17" s="19">
        <f t="shared" si="5"/>
        <v>1</v>
      </c>
      <c r="Q17" s="19">
        <f t="shared" si="5"/>
        <v>1</v>
      </c>
    </row>
    <row r="18" spans="1:17" ht="11.45" customHeight="1" x14ac:dyDescent="0.25">
      <c r="A18" s="40" t="s">
        <v>40</v>
      </c>
      <c r="B18" s="36">
        <f t="shared" ref="B18:Q18" si="6">IF(B4=0,0,B4/B$3)</f>
        <v>2.6040559032419034E-2</v>
      </c>
      <c r="C18" s="36">
        <f t="shared" si="6"/>
        <v>2.3368819902281315E-2</v>
      </c>
      <c r="D18" s="36">
        <f t="shared" si="6"/>
        <v>2.5504097507112137E-2</v>
      </c>
      <c r="E18" s="36">
        <f t="shared" si="6"/>
        <v>2.7030366261036987E-2</v>
      </c>
      <c r="F18" s="36">
        <f t="shared" si="6"/>
        <v>2.1839584040413952E-2</v>
      </c>
      <c r="G18" s="36">
        <f t="shared" si="6"/>
        <v>1.8691288036987982E-2</v>
      </c>
      <c r="H18" s="36">
        <f t="shared" si="6"/>
        <v>1.7219563545460868E-2</v>
      </c>
      <c r="I18" s="36">
        <f t="shared" si="6"/>
        <v>1.6647771001212574E-2</v>
      </c>
      <c r="J18" s="36">
        <f t="shared" si="6"/>
        <v>1.7839556505609391E-2</v>
      </c>
      <c r="K18" s="36">
        <f t="shared" si="6"/>
        <v>2.0179474594170799E-2</v>
      </c>
      <c r="L18" s="36">
        <f t="shared" si="6"/>
        <v>2.357109740724378E-2</v>
      </c>
      <c r="M18" s="36">
        <f t="shared" si="6"/>
        <v>2.1887158126385902E-2</v>
      </c>
      <c r="N18" s="36">
        <f t="shared" si="6"/>
        <v>2.3627408541169986E-2</v>
      </c>
      <c r="O18" s="36">
        <f t="shared" si="6"/>
        <v>2.5285528132540168E-2</v>
      </c>
      <c r="P18" s="36">
        <f t="shared" si="6"/>
        <v>2.726003651309902E-2</v>
      </c>
      <c r="Q18" s="36">
        <f t="shared" si="6"/>
        <v>2.6869504238696416E-2</v>
      </c>
    </row>
    <row r="19" spans="1:17" ht="11.45" customHeight="1" x14ac:dyDescent="0.25">
      <c r="A19" s="39" t="s">
        <v>39</v>
      </c>
      <c r="B19" s="18">
        <f t="shared" ref="B19:Q19" si="7">IF(B5=0,0,B5/B$3)</f>
        <v>0.97395944096758102</v>
      </c>
      <c r="C19" s="18">
        <f t="shared" si="7"/>
        <v>0.97663118009771865</v>
      </c>
      <c r="D19" s="18">
        <f t="shared" si="7"/>
        <v>0.97449590249288787</v>
      </c>
      <c r="E19" s="18">
        <f t="shared" si="7"/>
        <v>0.97296963373896295</v>
      </c>
      <c r="F19" s="18">
        <f t="shared" si="7"/>
        <v>0.97816041595958603</v>
      </c>
      <c r="G19" s="18">
        <f t="shared" si="7"/>
        <v>0.98130871196301195</v>
      </c>
      <c r="H19" s="18">
        <f t="shared" si="7"/>
        <v>0.98278043645453905</v>
      </c>
      <c r="I19" s="18">
        <f t="shared" si="7"/>
        <v>0.98335222899878749</v>
      </c>
      <c r="J19" s="18">
        <f t="shared" si="7"/>
        <v>0.98216044349439058</v>
      </c>
      <c r="K19" s="18">
        <f t="shared" si="7"/>
        <v>0.9798205254058292</v>
      </c>
      <c r="L19" s="18">
        <f t="shared" si="7"/>
        <v>0.97642890259275628</v>
      </c>
      <c r="M19" s="18">
        <f t="shared" si="7"/>
        <v>0.97811284187361403</v>
      </c>
      <c r="N19" s="18">
        <f t="shared" si="7"/>
        <v>0.97637259145882993</v>
      </c>
      <c r="O19" s="18">
        <f t="shared" si="7"/>
        <v>0.97471447186745985</v>
      </c>
      <c r="P19" s="18">
        <f t="shared" si="7"/>
        <v>0.97273996348690106</v>
      </c>
      <c r="Q19" s="18">
        <f t="shared" si="7"/>
        <v>0.9731304957613035</v>
      </c>
    </row>
    <row r="20" spans="1:17" ht="11.45" customHeight="1" x14ac:dyDescent="0.25"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</row>
    <row r="21" spans="1:17" ht="11.45" customHeight="1" x14ac:dyDescent="0.25">
      <c r="A21" s="17" t="s">
        <v>11</v>
      </c>
      <c r="B21" s="19">
        <f t="shared" ref="B21:Q21" si="8">IF(B7=0,0,B7/B$7)</f>
        <v>1</v>
      </c>
      <c r="C21" s="19">
        <f t="shared" si="8"/>
        <v>1</v>
      </c>
      <c r="D21" s="19">
        <f t="shared" si="8"/>
        <v>1</v>
      </c>
      <c r="E21" s="19">
        <f t="shared" si="8"/>
        <v>1</v>
      </c>
      <c r="F21" s="19">
        <f t="shared" si="8"/>
        <v>1</v>
      </c>
      <c r="G21" s="19">
        <f t="shared" si="8"/>
        <v>1</v>
      </c>
      <c r="H21" s="19">
        <f t="shared" si="8"/>
        <v>1</v>
      </c>
      <c r="I21" s="19">
        <f t="shared" si="8"/>
        <v>1</v>
      </c>
      <c r="J21" s="19">
        <f t="shared" si="8"/>
        <v>1</v>
      </c>
      <c r="K21" s="19">
        <f t="shared" si="8"/>
        <v>1</v>
      </c>
      <c r="L21" s="19">
        <f t="shared" si="8"/>
        <v>1</v>
      </c>
      <c r="M21" s="19">
        <f t="shared" si="8"/>
        <v>1</v>
      </c>
      <c r="N21" s="19">
        <f t="shared" si="8"/>
        <v>1</v>
      </c>
      <c r="O21" s="19">
        <f t="shared" si="8"/>
        <v>1</v>
      </c>
      <c r="P21" s="19">
        <f t="shared" si="8"/>
        <v>1</v>
      </c>
      <c r="Q21" s="19">
        <f t="shared" si="8"/>
        <v>1</v>
      </c>
    </row>
    <row r="22" spans="1:17" ht="11.45" customHeight="1" x14ac:dyDescent="0.25">
      <c r="A22" s="40" t="s">
        <v>40</v>
      </c>
      <c r="B22" s="36">
        <f t="shared" ref="B22:Q22" si="9">IF(B8=0,0,B8/B$7)</f>
        <v>0.11006042632299677</v>
      </c>
      <c r="C22" s="36">
        <f t="shared" si="9"/>
        <v>9.973928912027745E-2</v>
      </c>
      <c r="D22" s="36">
        <f t="shared" si="9"/>
        <v>0.10817610897569704</v>
      </c>
      <c r="E22" s="36">
        <f t="shared" si="9"/>
        <v>0.11417090211227213</v>
      </c>
      <c r="F22" s="36">
        <f t="shared" si="9"/>
        <v>9.394471602999438E-2</v>
      </c>
      <c r="G22" s="36">
        <f t="shared" si="9"/>
        <v>8.1339678583836339E-2</v>
      </c>
      <c r="H22" s="36">
        <f t="shared" si="9"/>
        <v>7.5382766792932043E-2</v>
      </c>
      <c r="I22" s="36">
        <f t="shared" si="9"/>
        <v>7.3090246630224079E-2</v>
      </c>
      <c r="J22" s="36">
        <f t="shared" si="9"/>
        <v>7.8073464906193768E-2</v>
      </c>
      <c r="K22" s="36">
        <f t="shared" si="9"/>
        <v>8.7688479640071912E-2</v>
      </c>
      <c r="L22" s="36">
        <f t="shared" si="9"/>
        <v>0.10134425335664479</v>
      </c>
      <c r="M22" s="36">
        <f t="shared" si="9"/>
        <v>9.4727657435961288E-2</v>
      </c>
      <c r="N22" s="36">
        <f t="shared" si="9"/>
        <v>0.10174810291578058</v>
      </c>
      <c r="O22" s="36">
        <f t="shared" si="9"/>
        <v>0.10837632235503003</v>
      </c>
      <c r="P22" s="36">
        <f t="shared" si="9"/>
        <v>0.11616838325687663</v>
      </c>
      <c r="Q22" s="36">
        <f t="shared" si="9"/>
        <v>0.11475493190551025</v>
      </c>
    </row>
    <row r="23" spans="1:17" ht="11.45" customHeight="1" x14ac:dyDescent="0.25">
      <c r="A23" s="39" t="s">
        <v>39</v>
      </c>
      <c r="B23" s="18">
        <f t="shared" ref="B23:Q23" si="10">IF(B9=0,0,B9/B$7)</f>
        <v>0.88993957367700316</v>
      </c>
      <c r="C23" s="18">
        <f t="shared" si="10"/>
        <v>0.90026071087972248</v>
      </c>
      <c r="D23" s="18">
        <f t="shared" si="10"/>
        <v>0.89182389102430293</v>
      </c>
      <c r="E23" s="18">
        <f t="shared" si="10"/>
        <v>0.8858290978877279</v>
      </c>
      <c r="F23" s="18">
        <f t="shared" si="10"/>
        <v>0.90605528397000556</v>
      </c>
      <c r="G23" s="18">
        <f t="shared" si="10"/>
        <v>0.91866032141616361</v>
      </c>
      <c r="H23" s="18">
        <f t="shared" si="10"/>
        <v>0.9246172332070679</v>
      </c>
      <c r="I23" s="18">
        <f t="shared" si="10"/>
        <v>0.92690975336977599</v>
      </c>
      <c r="J23" s="18">
        <f t="shared" si="10"/>
        <v>0.92192653509380629</v>
      </c>
      <c r="K23" s="18">
        <f t="shared" si="10"/>
        <v>0.91231152035992813</v>
      </c>
      <c r="L23" s="18">
        <f t="shared" si="10"/>
        <v>0.89865574664335524</v>
      </c>
      <c r="M23" s="18">
        <f t="shared" si="10"/>
        <v>0.90527234256403866</v>
      </c>
      <c r="N23" s="18">
        <f t="shared" si="10"/>
        <v>0.89825189708421949</v>
      </c>
      <c r="O23" s="18">
        <f t="shared" si="10"/>
        <v>0.89162367764497008</v>
      </c>
      <c r="P23" s="18">
        <f t="shared" si="10"/>
        <v>0.88383161674312338</v>
      </c>
      <c r="Q23" s="18">
        <f t="shared" si="10"/>
        <v>0.88524506809448977</v>
      </c>
    </row>
  </sheetData>
  <pageMargins left="0.39370078740157483" right="0.39370078740157483" top="0.39370078740157483" bottom="0.39370078740157483" header="0.31496062992125984" footer="0.31496062992125984"/>
  <pageSetup paperSize="9" scale="43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>
    <pageSetUpPr fitToPage="1"/>
  </sheetPr>
  <dimension ref="A1:Q35"/>
  <sheetViews>
    <sheetView showGridLines="0" zoomScaleNormal="100" workbookViewId="0">
      <pane xSplit="1" ySplit="1" topLeftCell="B2" activePane="bottomRight" state="frozen"/>
      <selection activeCell="B2" sqref="B2"/>
      <selection pane="topRight" activeCell="B2" sqref="B2"/>
      <selection pane="bottomLeft" activeCell="B2" sqref="B2"/>
      <selection pane="bottomRight" activeCell="B2" sqref="B2"/>
    </sheetView>
  </sheetViews>
  <sheetFormatPr defaultColWidth="9.140625" defaultRowHeight="11.45" customHeight="1" x14ac:dyDescent="0.25"/>
  <cols>
    <col min="1" max="1" width="50.7109375" style="12" customWidth="1"/>
    <col min="2" max="17" width="10.7109375" style="9" customWidth="1"/>
    <col min="18" max="16384" width="9.140625" style="12"/>
  </cols>
  <sheetData>
    <row r="1" spans="1:17" ht="13.5" customHeight="1" x14ac:dyDescent="0.25">
      <c r="A1" s="10" t="s">
        <v>56</v>
      </c>
      <c r="B1" s="11">
        <v>2000</v>
      </c>
      <c r="C1" s="11">
        <v>2001</v>
      </c>
      <c r="D1" s="11">
        <v>2002</v>
      </c>
      <c r="E1" s="11">
        <v>2003</v>
      </c>
      <c r="F1" s="11">
        <v>2004</v>
      </c>
      <c r="G1" s="11">
        <v>2005</v>
      </c>
      <c r="H1" s="11">
        <v>2006</v>
      </c>
      <c r="I1" s="11">
        <v>2007</v>
      </c>
      <c r="J1" s="11">
        <v>2008</v>
      </c>
      <c r="K1" s="11">
        <v>2009</v>
      </c>
      <c r="L1" s="11">
        <v>2010</v>
      </c>
      <c r="M1" s="11">
        <v>2011</v>
      </c>
      <c r="N1" s="11">
        <v>2012</v>
      </c>
      <c r="O1" s="11">
        <v>2013</v>
      </c>
      <c r="P1" s="11">
        <v>2014</v>
      </c>
      <c r="Q1" s="11">
        <v>2015</v>
      </c>
    </row>
    <row r="2" spans="1:17" ht="11.45" customHeight="1" x14ac:dyDescent="0.25"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</row>
    <row r="3" spans="1:17" ht="11.45" customHeight="1" x14ac:dyDescent="0.25">
      <c r="A3" s="17" t="s">
        <v>10</v>
      </c>
      <c r="B3" s="28"/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</row>
    <row r="4" spans="1:17" ht="11.45" customHeight="1" x14ac:dyDescent="0.25">
      <c r="A4" s="32" t="s">
        <v>22</v>
      </c>
      <c r="B4" s="33">
        <v>12869.3990637241</v>
      </c>
      <c r="C4" s="33">
        <v>14069.2</v>
      </c>
      <c r="D4" s="33">
        <v>13947.1</v>
      </c>
      <c r="E4" s="33">
        <v>13088.3</v>
      </c>
      <c r="F4" s="33">
        <v>14254.4</v>
      </c>
      <c r="G4" s="33">
        <v>15264.545715104599</v>
      </c>
      <c r="H4" s="33">
        <v>16275.7</v>
      </c>
      <c r="I4" s="33">
        <v>16682.800000000003</v>
      </c>
      <c r="J4" s="33">
        <v>16018.9</v>
      </c>
      <c r="K4" s="33">
        <v>14301.5</v>
      </c>
      <c r="L4" s="33">
        <v>13543.9476449795</v>
      </c>
      <c r="M4" s="33">
        <v>14576.2396102035</v>
      </c>
      <c r="N4" s="33">
        <v>13397.5828795261</v>
      </c>
      <c r="O4" s="33">
        <v>12833.0944874367</v>
      </c>
      <c r="P4" s="33">
        <v>12639.9875800134</v>
      </c>
      <c r="Q4" s="33">
        <v>12311.3356262539</v>
      </c>
    </row>
    <row r="5" spans="1:17" ht="11.45" customHeight="1" x14ac:dyDescent="0.25">
      <c r="A5" s="31" t="s">
        <v>29</v>
      </c>
      <c r="B5" s="15">
        <v>12869.3990637241</v>
      </c>
      <c r="C5" s="15">
        <v>14069.2</v>
      </c>
      <c r="D5" s="15">
        <v>13947.1</v>
      </c>
      <c r="E5" s="15">
        <v>13088.3</v>
      </c>
      <c r="F5" s="15">
        <v>14254.4</v>
      </c>
      <c r="G5" s="15">
        <v>15264.545715104599</v>
      </c>
      <c r="H5" s="15">
        <v>16275.7</v>
      </c>
      <c r="I5" s="15">
        <v>16682.800000000003</v>
      </c>
      <c r="J5" s="15">
        <v>16018.9</v>
      </c>
      <c r="K5" s="15">
        <v>14301.5</v>
      </c>
      <c r="L5" s="15">
        <v>13543.9476449795</v>
      </c>
      <c r="M5" s="15">
        <v>14576.2396102035</v>
      </c>
      <c r="N5" s="15">
        <v>13397.5828795261</v>
      </c>
      <c r="O5" s="15">
        <v>12833.0944874367</v>
      </c>
      <c r="P5" s="15">
        <v>12639.9875800134</v>
      </c>
      <c r="Q5" s="15">
        <v>12311.3356262539</v>
      </c>
    </row>
    <row r="6" spans="1:17" ht="11.45" customHeight="1" x14ac:dyDescent="0.25">
      <c r="A6" s="14" t="s">
        <v>20</v>
      </c>
      <c r="B6" s="15">
        <v>0</v>
      </c>
      <c r="C6" s="15">
        <v>0</v>
      </c>
      <c r="D6" s="15">
        <v>0</v>
      </c>
      <c r="E6" s="15">
        <v>0</v>
      </c>
      <c r="F6" s="15">
        <v>0</v>
      </c>
      <c r="G6" s="15">
        <v>0</v>
      </c>
      <c r="H6" s="15">
        <v>0</v>
      </c>
      <c r="I6" s="15">
        <v>0</v>
      </c>
      <c r="J6" s="15">
        <v>0</v>
      </c>
      <c r="K6" s="15">
        <v>0</v>
      </c>
      <c r="L6" s="15">
        <v>0</v>
      </c>
      <c r="M6" s="15">
        <v>0</v>
      </c>
      <c r="N6" s="15">
        <v>0</v>
      </c>
      <c r="O6" s="15">
        <v>0</v>
      </c>
      <c r="P6" s="15">
        <v>0</v>
      </c>
      <c r="Q6" s="15">
        <v>0</v>
      </c>
    </row>
    <row r="7" spans="1:17" ht="11.45" customHeight="1" x14ac:dyDescent="0.25">
      <c r="A7" s="14" t="s">
        <v>19</v>
      </c>
      <c r="B7" s="15">
        <v>0</v>
      </c>
      <c r="C7" s="15">
        <v>0</v>
      </c>
      <c r="D7" s="15">
        <v>0</v>
      </c>
      <c r="E7" s="15">
        <v>0</v>
      </c>
      <c r="F7" s="15">
        <v>0</v>
      </c>
      <c r="G7" s="15">
        <v>0</v>
      </c>
      <c r="H7" s="15">
        <v>0</v>
      </c>
      <c r="I7" s="15">
        <v>0</v>
      </c>
      <c r="J7" s="15">
        <v>0</v>
      </c>
      <c r="K7" s="15">
        <v>0</v>
      </c>
      <c r="L7" s="15">
        <v>0</v>
      </c>
      <c r="M7" s="15">
        <v>0</v>
      </c>
      <c r="N7" s="15">
        <v>0</v>
      </c>
      <c r="O7" s="15">
        <v>0</v>
      </c>
      <c r="P7" s="15">
        <v>0</v>
      </c>
      <c r="Q7" s="15">
        <v>0</v>
      </c>
    </row>
    <row r="8" spans="1:17" ht="11.45" customHeight="1" x14ac:dyDescent="0.25">
      <c r="A8" s="14" t="s">
        <v>37</v>
      </c>
      <c r="B8" s="15">
        <v>0</v>
      </c>
      <c r="C8" s="15">
        <v>0</v>
      </c>
      <c r="D8" s="15">
        <v>0</v>
      </c>
      <c r="E8" s="15">
        <v>0</v>
      </c>
      <c r="F8" s="15">
        <v>0</v>
      </c>
      <c r="G8" s="15">
        <v>0</v>
      </c>
      <c r="H8" s="15">
        <v>0</v>
      </c>
      <c r="I8" s="15">
        <v>0</v>
      </c>
      <c r="J8" s="15">
        <v>0</v>
      </c>
      <c r="K8" s="15">
        <v>0</v>
      </c>
      <c r="L8" s="15">
        <v>0</v>
      </c>
      <c r="M8" s="15">
        <v>0</v>
      </c>
      <c r="N8" s="15">
        <v>0</v>
      </c>
      <c r="O8" s="15">
        <v>0</v>
      </c>
      <c r="P8" s="15">
        <v>0</v>
      </c>
      <c r="Q8" s="15">
        <v>0</v>
      </c>
    </row>
    <row r="9" spans="1:17" ht="11.45" customHeight="1" x14ac:dyDescent="0.25">
      <c r="A9" s="14" t="s">
        <v>18</v>
      </c>
      <c r="B9" s="15">
        <v>1718.4930368472833</v>
      </c>
      <c r="C9" s="15">
        <v>1755.2</v>
      </c>
      <c r="D9" s="15">
        <v>1697.0878400000001</v>
      </c>
      <c r="E9" s="15">
        <v>1594.0878200000006</v>
      </c>
      <c r="F9" s="15">
        <v>1561.4109499999995</v>
      </c>
      <c r="G9" s="15">
        <v>1572.6354978831496</v>
      </c>
      <c r="H9" s="15">
        <v>1556.3000000000011</v>
      </c>
      <c r="I9" s="15">
        <v>1609.3999999999996</v>
      </c>
      <c r="J9" s="15">
        <v>1506.4</v>
      </c>
      <c r="K9" s="15">
        <v>1445.1999999999989</v>
      </c>
      <c r="L9" s="15">
        <v>1549.181102077946</v>
      </c>
      <c r="M9" s="15">
        <v>1490.0376845386127</v>
      </c>
      <c r="N9" s="15">
        <v>1504.3019079389887</v>
      </c>
      <c r="O9" s="15">
        <v>1362.5441864908807</v>
      </c>
      <c r="P9" s="15">
        <v>1368.658641444541</v>
      </c>
      <c r="Q9" s="15">
        <v>1999.9761154103289</v>
      </c>
    </row>
    <row r="10" spans="1:17" ht="11.45" customHeight="1" x14ac:dyDescent="0.25">
      <c r="A10" s="14" t="s">
        <v>36</v>
      </c>
      <c r="B10" s="15">
        <v>10990.712381315527</v>
      </c>
      <c r="C10" s="15">
        <v>12143.9</v>
      </c>
      <c r="D10" s="15">
        <v>12133.313</v>
      </c>
      <c r="E10" s="15">
        <v>11379.513059999999</v>
      </c>
      <c r="F10" s="15">
        <v>12588.18831</v>
      </c>
      <c r="G10" s="15">
        <v>13570.289696357864</v>
      </c>
      <c r="H10" s="15">
        <v>14611.6</v>
      </c>
      <c r="I10" s="15">
        <v>14978.5</v>
      </c>
      <c r="J10" s="15">
        <v>14418.6</v>
      </c>
      <c r="K10" s="15">
        <v>12779.2</v>
      </c>
      <c r="L10" s="15">
        <v>11912.698948095125</v>
      </c>
      <c r="M10" s="15">
        <v>13019.946182506914</v>
      </c>
      <c r="N10" s="15">
        <v>11845.822207319943</v>
      </c>
      <c r="O10" s="15">
        <v>11435.941530524495</v>
      </c>
      <c r="P10" s="15">
        <v>11251.552498328101</v>
      </c>
      <c r="Q10" s="15">
        <v>10236.935129454443</v>
      </c>
    </row>
    <row r="11" spans="1:17" ht="11.45" customHeight="1" x14ac:dyDescent="0.25">
      <c r="A11" s="14" t="s">
        <v>35</v>
      </c>
      <c r="B11" s="15">
        <v>160.19364556128986</v>
      </c>
      <c r="C11" s="15">
        <v>170.1</v>
      </c>
      <c r="D11" s="15">
        <v>116.69916000000001</v>
      </c>
      <c r="E11" s="15">
        <v>114.69911999999999</v>
      </c>
      <c r="F11" s="15">
        <v>104.80074</v>
      </c>
      <c r="G11" s="15">
        <v>121.62052086358477</v>
      </c>
      <c r="H11" s="15">
        <v>107.8</v>
      </c>
      <c r="I11" s="15">
        <v>94.9</v>
      </c>
      <c r="J11" s="15">
        <v>93.9</v>
      </c>
      <c r="K11" s="15">
        <v>77.099999999999994</v>
      </c>
      <c r="L11" s="15">
        <v>82.067594806429554</v>
      </c>
      <c r="M11" s="15">
        <v>66.255743157972702</v>
      </c>
      <c r="N11" s="15">
        <v>47.458764267168085</v>
      </c>
      <c r="O11" s="15">
        <v>34.608770421324188</v>
      </c>
      <c r="P11" s="15">
        <v>19.776440240756703</v>
      </c>
      <c r="Q11" s="15">
        <v>74.424381389127291</v>
      </c>
    </row>
    <row r="12" spans="1:17" ht="11.45" customHeight="1" x14ac:dyDescent="0.25">
      <c r="A12" s="31" t="s">
        <v>6</v>
      </c>
      <c r="B12" s="15">
        <v>0</v>
      </c>
      <c r="C12" s="15">
        <v>0</v>
      </c>
      <c r="D12" s="15">
        <v>0</v>
      </c>
      <c r="E12" s="15">
        <v>0</v>
      </c>
      <c r="F12" s="15">
        <v>0</v>
      </c>
      <c r="G12" s="15">
        <v>0</v>
      </c>
      <c r="H12" s="15">
        <v>0</v>
      </c>
      <c r="I12" s="15">
        <v>0</v>
      </c>
      <c r="J12" s="15">
        <v>0</v>
      </c>
      <c r="K12" s="15">
        <v>0</v>
      </c>
      <c r="L12" s="15">
        <v>0</v>
      </c>
      <c r="M12" s="15">
        <v>0</v>
      </c>
      <c r="N12" s="15">
        <v>0</v>
      </c>
      <c r="O12" s="15">
        <v>0</v>
      </c>
      <c r="P12" s="15">
        <v>0</v>
      </c>
      <c r="Q12" s="15">
        <v>0</v>
      </c>
    </row>
    <row r="13" spans="1:17" ht="11.45" customHeight="1" x14ac:dyDescent="0.25">
      <c r="A13" s="31" t="s">
        <v>17</v>
      </c>
      <c r="B13" s="15">
        <v>0</v>
      </c>
      <c r="C13" s="15">
        <v>0</v>
      </c>
      <c r="D13" s="15">
        <v>0</v>
      </c>
      <c r="E13" s="15">
        <v>0</v>
      </c>
      <c r="F13" s="15">
        <v>0</v>
      </c>
      <c r="G13" s="15">
        <v>0</v>
      </c>
      <c r="H13" s="15">
        <v>0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15">
        <v>0</v>
      </c>
      <c r="O13" s="15">
        <v>0</v>
      </c>
      <c r="P13" s="15">
        <v>0</v>
      </c>
      <c r="Q13" s="15">
        <v>0</v>
      </c>
    </row>
    <row r="14" spans="1:17" ht="11.45" customHeight="1" x14ac:dyDescent="0.25">
      <c r="A14" s="14" t="s">
        <v>16</v>
      </c>
      <c r="B14" s="15">
        <v>0</v>
      </c>
      <c r="C14" s="15">
        <v>0</v>
      </c>
      <c r="D14" s="15">
        <v>0</v>
      </c>
      <c r="E14" s="15">
        <v>0</v>
      </c>
      <c r="F14" s="15">
        <v>0</v>
      </c>
      <c r="G14" s="15">
        <v>0</v>
      </c>
      <c r="H14" s="15">
        <v>0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5">
        <v>0</v>
      </c>
      <c r="O14" s="15">
        <v>0</v>
      </c>
      <c r="P14" s="15">
        <v>0</v>
      </c>
      <c r="Q14" s="15">
        <v>0</v>
      </c>
    </row>
    <row r="15" spans="1:17" ht="11.45" customHeight="1" x14ac:dyDescent="0.25">
      <c r="A15" s="14" t="s">
        <v>15</v>
      </c>
      <c r="B15" s="15">
        <v>0</v>
      </c>
      <c r="C15" s="15">
        <v>0</v>
      </c>
      <c r="D15" s="15">
        <v>0</v>
      </c>
      <c r="E15" s="15">
        <v>0</v>
      </c>
      <c r="F15" s="15">
        <v>0</v>
      </c>
      <c r="G15" s="15">
        <v>0</v>
      </c>
      <c r="H15" s="15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>
        <v>0</v>
      </c>
      <c r="O15" s="15">
        <v>0</v>
      </c>
      <c r="P15" s="15">
        <v>0</v>
      </c>
      <c r="Q15" s="15">
        <v>0</v>
      </c>
    </row>
    <row r="16" spans="1:17" ht="11.45" customHeight="1" x14ac:dyDescent="0.25">
      <c r="A16" s="14" t="s">
        <v>14</v>
      </c>
      <c r="B16" s="15">
        <v>0</v>
      </c>
      <c r="C16" s="15">
        <v>0</v>
      </c>
      <c r="D16" s="15">
        <v>0</v>
      </c>
      <c r="E16" s="15">
        <v>0</v>
      </c>
      <c r="F16" s="15">
        <v>0</v>
      </c>
      <c r="G16" s="15">
        <v>0</v>
      </c>
      <c r="H16" s="15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>
        <v>0</v>
      </c>
      <c r="O16" s="15">
        <v>0</v>
      </c>
      <c r="P16" s="15">
        <v>0</v>
      </c>
      <c r="Q16" s="15">
        <v>0</v>
      </c>
    </row>
    <row r="17" spans="1:17" ht="11.45" customHeight="1" x14ac:dyDescent="0.25">
      <c r="A17" s="13" t="s">
        <v>13</v>
      </c>
      <c r="B17" s="26">
        <v>0</v>
      </c>
      <c r="C17" s="26">
        <v>0</v>
      </c>
      <c r="D17" s="26">
        <v>0</v>
      </c>
      <c r="E17" s="26">
        <v>0</v>
      </c>
      <c r="F17" s="26">
        <v>0</v>
      </c>
      <c r="G17" s="26">
        <v>0</v>
      </c>
      <c r="H17" s="26">
        <v>0</v>
      </c>
      <c r="I17" s="26">
        <v>0</v>
      </c>
      <c r="J17" s="26">
        <v>0</v>
      </c>
      <c r="K17" s="26">
        <v>0</v>
      </c>
      <c r="L17" s="26">
        <v>0</v>
      </c>
      <c r="M17" s="26">
        <v>0</v>
      </c>
      <c r="N17" s="26">
        <v>0</v>
      </c>
      <c r="O17" s="26">
        <v>0</v>
      </c>
      <c r="P17" s="26">
        <v>0</v>
      </c>
      <c r="Q17" s="26">
        <v>0</v>
      </c>
    </row>
    <row r="19" spans="1:17" ht="11.45" customHeight="1" x14ac:dyDescent="0.25">
      <c r="A19" s="17" t="s">
        <v>12</v>
      </c>
      <c r="B19" s="28">
        <f t="shared" ref="B19:Q19" si="0">SUM(B20:B21)</f>
        <v>12869.3990637241</v>
      </c>
      <c r="C19" s="28">
        <f t="shared" si="0"/>
        <v>14069.2</v>
      </c>
      <c r="D19" s="28">
        <f t="shared" si="0"/>
        <v>13947.1</v>
      </c>
      <c r="E19" s="28">
        <f t="shared" si="0"/>
        <v>13088.3</v>
      </c>
      <c r="F19" s="28">
        <f t="shared" si="0"/>
        <v>14254.4</v>
      </c>
      <c r="G19" s="28">
        <f t="shared" si="0"/>
        <v>15264.545715104599</v>
      </c>
      <c r="H19" s="28">
        <f t="shared" si="0"/>
        <v>16275.7</v>
      </c>
      <c r="I19" s="28">
        <f t="shared" si="0"/>
        <v>16682.800000000007</v>
      </c>
      <c r="J19" s="28">
        <f t="shared" si="0"/>
        <v>16018.900000000001</v>
      </c>
      <c r="K19" s="28">
        <f t="shared" si="0"/>
        <v>14301.5</v>
      </c>
      <c r="L19" s="28">
        <f t="shared" si="0"/>
        <v>13543.947644979498</v>
      </c>
      <c r="M19" s="28">
        <f t="shared" si="0"/>
        <v>14576.239610203498</v>
      </c>
      <c r="N19" s="28">
        <f t="shared" si="0"/>
        <v>13397.5828795261</v>
      </c>
      <c r="O19" s="28">
        <f t="shared" si="0"/>
        <v>12833.0944874367</v>
      </c>
      <c r="P19" s="28">
        <f t="shared" si="0"/>
        <v>12639.9875800134</v>
      </c>
      <c r="Q19" s="28">
        <f t="shared" si="0"/>
        <v>12311.3356262539</v>
      </c>
    </row>
    <row r="20" spans="1:17" ht="11.45" customHeight="1" x14ac:dyDescent="0.25">
      <c r="A20" s="40" t="s">
        <v>40</v>
      </c>
      <c r="B20" s="27">
        <v>745.94427645393523</v>
      </c>
      <c r="C20" s="27">
        <v>735.32565050855442</v>
      </c>
      <c r="D20" s="27">
        <v>794.51970081647926</v>
      </c>
      <c r="E20" s="27">
        <v>789.79663396125432</v>
      </c>
      <c r="F20" s="27">
        <v>700.57268578974117</v>
      </c>
      <c r="G20" s="27">
        <v>645.58531596503667</v>
      </c>
      <c r="H20" s="27">
        <v>636.26337370328861</v>
      </c>
      <c r="I20" s="27">
        <v>631.89273072763729</v>
      </c>
      <c r="J20" s="27">
        <v>650.10689161264395</v>
      </c>
      <c r="K20" s="27">
        <v>655.47982042451463</v>
      </c>
      <c r="L20" s="27">
        <v>722.93319313338645</v>
      </c>
      <c r="M20" s="27">
        <v>725.05434036799215</v>
      </c>
      <c r="N20" s="27">
        <v>718.79971103485286</v>
      </c>
      <c r="O20" s="27">
        <v>736.27847207999412</v>
      </c>
      <c r="P20" s="27">
        <v>780.91441489152294</v>
      </c>
      <c r="Q20" s="27">
        <v>751.14403596651437</v>
      </c>
    </row>
    <row r="21" spans="1:17" ht="11.45" customHeight="1" x14ac:dyDescent="0.25">
      <c r="A21" s="39" t="s">
        <v>39</v>
      </c>
      <c r="B21" s="26">
        <v>12123.454787270166</v>
      </c>
      <c r="C21" s="26">
        <v>13333.874349491447</v>
      </c>
      <c r="D21" s="26">
        <v>13152.580299183521</v>
      </c>
      <c r="E21" s="26">
        <v>12298.503366038745</v>
      </c>
      <c r="F21" s="26">
        <v>13553.827314210259</v>
      </c>
      <c r="G21" s="26">
        <v>14618.960399139563</v>
      </c>
      <c r="H21" s="26">
        <v>15639.436626296712</v>
      </c>
      <c r="I21" s="26">
        <v>16050.907269272368</v>
      </c>
      <c r="J21" s="26">
        <v>15368.793108387357</v>
      </c>
      <c r="K21" s="26">
        <v>13646.020179575486</v>
      </c>
      <c r="L21" s="26">
        <v>12821.014451846111</v>
      </c>
      <c r="M21" s="26">
        <v>13851.185269835507</v>
      </c>
      <c r="N21" s="26">
        <v>12678.783168491247</v>
      </c>
      <c r="O21" s="26">
        <v>12096.816015356706</v>
      </c>
      <c r="P21" s="26">
        <v>11859.073165121876</v>
      </c>
      <c r="Q21" s="26">
        <v>11560.191590287386</v>
      </c>
    </row>
    <row r="23" spans="1:17" ht="11.45" customHeight="1" x14ac:dyDescent="0.25">
      <c r="A23" s="21" t="s">
        <v>9</v>
      </c>
      <c r="B23" s="20"/>
      <c r="C23" s="20"/>
      <c r="D23" s="20"/>
      <c r="E23" s="20"/>
      <c r="F23" s="20"/>
      <c r="G23" s="20"/>
      <c r="H23" s="20"/>
      <c r="I23" s="20"/>
      <c r="J23" s="20"/>
      <c r="K23" s="20"/>
      <c r="L23" s="20"/>
      <c r="M23" s="20"/>
      <c r="N23" s="20"/>
      <c r="O23" s="20"/>
      <c r="P23" s="20"/>
      <c r="Q23" s="20"/>
    </row>
    <row r="25" spans="1:17" ht="11.45" customHeight="1" x14ac:dyDescent="0.25">
      <c r="A25" s="17" t="s">
        <v>28</v>
      </c>
      <c r="B25" s="25">
        <f>IF(B19=0,"",B19/MBunk_act!B7*100)</f>
        <v>13858.371639874182</v>
      </c>
      <c r="C25" s="25">
        <f>IF(C19=0,"",C19/MBunk_act!C7*100)</f>
        <v>13789.982440903523</v>
      </c>
      <c r="D25" s="25">
        <f>IF(D19=0,"",D19/MBunk_act!D7*100)</f>
        <v>13586.168101755626</v>
      </c>
      <c r="E25" s="25">
        <f>IF(E19=0,"",E19/MBunk_act!E7*100)</f>
        <v>13402.579891144131</v>
      </c>
      <c r="F25" s="25">
        <f>IF(F19=0,"",F19/MBunk_act!F7*100)</f>
        <v>13406.386461181666</v>
      </c>
      <c r="G25" s="25">
        <f>IF(G19=0,"",G19/MBunk_act!G7*100)</f>
        <v>13355.340165472646</v>
      </c>
      <c r="H25" s="25">
        <f>IF(H19=0,"",H19/MBunk_act!H7*100)</f>
        <v>13257.929761533866</v>
      </c>
      <c r="I25" s="25">
        <f>IF(I19=0,"",I19/MBunk_act!I7*100)</f>
        <v>13136.041922874239</v>
      </c>
      <c r="J25" s="25">
        <f>IF(J19=0,"",J19/MBunk_act!J7*100)</f>
        <v>12966.104420223266</v>
      </c>
      <c r="K25" s="25">
        <f>IF(K19=0,"",K19/MBunk_act!K7*100)</f>
        <v>12767.373734055742</v>
      </c>
      <c r="L25" s="25">
        <f>IF(L19=0,"",L19/MBunk_act!L7*100)</f>
        <v>12544.738744204613</v>
      </c>
      <c r="M25" s="25">
        <f>IF(M19=0,"",M19/MBunk_act!M7*100)</f>
        <v>12457.926347678213</v>
      </c>
      <c r="N25" s="25">
        <f>IF(N19=0,"",N19/MBunk_act!N7*100)</f>
        <v>12283.369737216051</v>
      </c>
      <c r="O25" s="25">
        <f>IF(O19=0,"",O19/MBunk_act!O7*100)</f>
        <v>12113.648587416887</v>
      </c>
      <c r="P25" s="25">
        <f>IF(P19=0,"",P19/MBunk_act!P7*100)</f>
        <v>11938.810278907982</v>
      </c>
      <c r="Q25" s="25">
        <f>IF(Q19=0,"",Q19/MBunk_act!Q7*100)</f>
        <v>11823.929496169758</v>
      </c>
    </row>
    <row r="26" spans="1:17" ht="11.45" customHeight="1" x14ac:dyDescent="0.25">
      <c r="A26" s="40" t="s">
        <v>40</v>
      </c>
      <c r="B26" s="30">
        <f>IF(B20=0,"",B20/MBunk_act!B8*100)</f>
        <v>7298.4246874926139</v>
      </c>
      <c r="C26" s="30">
        <f>IF(C20=0,"",C20/MBunk_act!C8*100)</f>
        <v>7226.1630569233803</v>
      </c>
      <c r="D26" s="30">
        <f>IF(D20=0,"",D20/MBunk_act!D8*100)</f>
        <v>7154.6168880429523</v>
      </c>
      <c r="E26" s="30">
        <f>IF(E20=0,"",E20/MBunk_act!E8*100)</f>
        <v>7083.7790970722299</v>
      </c>
      <c r="F26" s="30">
        <f>IF(F20=0,"",F20/MBunk_act!F8*100)</f>
        <v>7013.6426703685429</v>
      </c>
      <c r="G26" s="30">
        <f>IF(G20=0,"",G20/MBunk_act!G8*100)</f>
        <v>6944.2006637312315</v>
      </c>
      <c r="H26" s="30">
        <f>IF(H20=0,"",H20/MBunk_act!H8*100)</f>
        <v>6875.4462017140913</v>
      </c>
      <c r="I26" s="30">
        <f>IF(I20=0,"",I20/MBunk_act!I8*100)</f>
        <v>6807.3724769446444</v>
      </c>
      <c r="J26" s="30">
        <f>IF(J20=0,"",J20/MBunk_act!J8*100)</f>
        <v>6739.9727494501403</v>
      </c>
      <c r="K26" s="30">
        <f>IF(K20=0,"",K20/MBunk_act!K8*100)</f>
        <v>6673.2403459902398</v>
      </c>
      <c r="L26" s="30">
        <f>IF(L20=0,"",L20/MBunk_act!L8*100)</f>
        <v>6607.1686593962768</v>
      </c>
      <c r="M26" s="30">
        <f>IF(M20=0,"",M20/MBunk_act!M8*100)</f>
        <v>6541.7511479171053</v>
      </c>
      <c r="N26" s="30">
        <f>IF(N20=0,"",N20/MBunk_act!N8*100)</f>
        <v>6476.981334571391</v>
      </c>
      <c r="O26" s="30">
        <f>IF(O20=0,"",O20/MBunk_act!O8*100)</f>
        <v>6412.8528065063274</v>
      </c>
      <c r="P26" s="30">
        <f>IF(P20=0,"",P20/MBunk_act!P8*100)</f>
        <v>6349.3592143627002</v>
      </c>
      <c r="Q26" s="30">
        <f>IF(Q20=0,"",Q20/MBunk_act!Q8*100)</f>
        <v>6286.4942716462383</v>
      </c>
    </row>
    <row r="27" spans="1:17" ht="11.45" customHeight="1" x14ac:dyDescent="0.25">
      <c r="A27" s="39" t="s">
        <v>39</v>
      </c>
      <c r="B27" s="29">
        <f>IF(B21=0,"",B21/MBunk_act!B9*100)</f>
        <v>14669.652067883782</v>
      </c>
      <c r="C27" s="29">
        <f>IF(C21=0,"",C21/MBunk_act!C9*100)</f>
        <v>14517.183652019739</v>
      </c>
      <c r="D27" s="29">
        <f>IF(D21=0,"",D21/MBunk_act!D9*100)</f>
        <v>14366.299910265789</v>
      </c>
      <c r="E27" s="29">
        <f>IF(E21=0,"",E21/MBunk_act!E9*100)</f>
        <v>14216.984372377783</v>
      </c>
      <c r="F27" s="29">
        <f>IF(F21=0,"",F21/MBunk_act!F9*100)</f>
        <v>14069.220739294356</v>
      </c>
      <c r="G27" s="29">
        <f>IF(G21=0,"",G21/MBunk_act!G9*100)</f>
        <v>13922.992881357766</v>
      </c>
      <c r="H27" s="29">
        <f>IF(H21=0,"",H21/MBunk_act!H9*100)</f>
        <v>13778.284836553181</v>
      </c>
      <c r="I27" s="29">
        <f>IF(I21=0,"",I21/MBunk_act!I9*100)</f>
        <v>13635.080808766319</v>
      </c>
      <c r="J27" s="29">
        <f>IF(J21=0,"",J21/MBunk_act!J9*100)</f>
        <v>13493.365166059144</v>
      </c>
      <c r="K27" s="29">
        <f>IF(K21=0,"",K21/MBunk_act!K9*100)</f>
        <v>13353.12243896351</v>
      </c>
      <c r="L27" s="29">
        <f>IF(L21=0,"",L21/MBunk_act!L9*100)</f>
        <v>13214.337318792554</v>
      </c>
      <c r="M27" s="29">
        <f>IF(M21=0,"",M21/MBunk_act!M9*100)</f>
        <v>13076.9946559696</v>
      </c>
      <c r="N27" s="29">
        <f>IF(N21=0,"",N21/MBunk_act!N9*100)</f>
        <v>12941.079458374468</v>
      </c>
      <c r="O27" s="29">
        <f>IF(O21=0,"",O21/MBunk_act!O9*100)</f>
        <v>12806.576889706957</v>
      </c>
      <c r="P27" s="29">
        <f>IF(P21=0,"",P21/MBunk_act!P9*100)</f>
        <v>12673.472267867322</v>
      </c>
      <c r="Q27" s="29">
        <f>IF(Q21=0,"",Q21/MBunk_act!Q9*100)</f>
        <v>12541.751063353619</v>
      </c>
    </row>
    <row r="29" spans="1:17" ht="11.45" customHeight="1" x14ac:dyDescent="0.25">
      <c r="A29" s="17" t="s">
        <v>34</v>
      </c>
      <c r="B29" s="25">
        <f>IF(B19=0,"",B19/MBunk_act!B3*1000)</f>
        <v>3.6492700816114723</v>
      </c>
      <c r="C29" s="25">
        <f>IF(C19=0,"",C19/MBunk_act!C3*1000)</f>
        <v>3.5781970074021259</v>
      </c>
      <c r="D29" s="25">
        <f>IF(D19=0,"",D19/MBunk_act!D3*1000)</f>
        <v>3.5298881252627936</v>
      </c>
      <c r="E29" s="25">
        <f>IF(E19=0,"",E19/MBunk_act!E3*1000)</f>
        <v>3.4795700773417853</v>
      </c>
      <c r="F29" s="25">
        <f>IF(F19=0,"",F19/MBunk_act!F3*1000)</f>
        <v>3.4007895344919898</v>
      </c>
      <c r="G29" s="25">
        <f>IF(G19=0,"",G19/MBunk_act!G3*1000)</f>
        <v>3.3322922290975523</v>
      </c>
      <c r="H29" s="25">
        <f>IF(H19=0,"",H19/MBunk_act!H3*1000)</f>
        <v>3.2721443892311801</v>
      </c>
      <c r="I29" s="25">
        <f>IF(I19=0,"",I19/MBunk_act!I3*1000)</f>
        <v>3.216793650532892</v>
      </c>
      <c r="J29" s="25">
        <f>IF(J19=0,"",J19/MBunk_act!J3*1000)</f>
        <v>3.1696218873167692</v>
      </c>
      <c r="K29" s="25">
        <f>IF(K19=0,"",K19/MBunk_act!K3*1000)</f>
        <v>3.1278186141641484</v>
      </c>
      <c r="L29" s="25">
        <f>IF(L19=0,"",L19/MBunk_act!L3*1000)</f>
        <v>3.090795718954229</v>
      </c>
      <c r="M29" s="25">
        <f>IF(M19=0,"",M19/MBunk_act!M3*1000)</f>
        <v>3.0341823252447377</v>
      </c>
      <c r="N29" s="25">
        <f>IF(N19=0,"",N19/MBunk_act!N3*1000)</f>
        <v>2.9918923513222642</v>
      </c>
      <c r="O29" s="25">
        <f>IF(O19=0,"",O19/MBunk_act!O3*1000)</f>
        <v>2.9498952229254609</v>
      </c>
      <c r="P29" s="25">
        <f>IF(P19=0,"",P19/MBunk_act!P3*1000)</f>
        <v>2.9097043991174734</v>
      </c>
      <c r="Q29" s="25">
        <f>IF(Q19=0,"",Q19/MBunk_act!Q3*1000)</f>
        <v>2.8612432997343715</v>
      </c>
    </row>
    <row r="30" spans="1:17" ht="11.45" customHeight="1" x14ac:dyDescent="0.25">
      <c r="A30" s="40" t="s">
        <v>40</v>
      </c>
      <c r="B30" s="30">
        <f>IF(B20=0,"",B20/MBunk_act!B4*1000)</f>
        <v>8.1227637362882028</v>
      </c>
      <c r="C30" s="30">
        <f>IF(C20=0,"",C20/MBunk_act!C4*1000)</f>
        <v>8.0027228928947807</v>
      </c>
      <c r="D30" s="30">
        <f>IF(D20=0,"",D20/MBunk_act!D4*1000)</f>
        <v>7.8844560521130864</v>
      </c>
      <c r="E30" s="30">
        <f>IF(E20=0,"",E20/MBunk_act!E4*1000)</f>
        <v>7.7679369971557497</v>
      </c>
      <c r="F30" s="30">
        <f>IF(F20=0,"",F20/MBunk_act!F4*1000)</f>
        <v>7.6531398986756161</v>
      </c>
      <c r="G30" s="30">
        <f>IF(G20=0,"",G20/MBunk_act!G4*1000)</f>
        <v>7.540039309040016</v>
      </c>
      <c r="H30" s="30">
        <f>IF(H20=0,"",H20/MBunk_act!H4*1000)</f>
        <v>7.428610156689671</v>
      </c>
      <c r="I30" s="30">
        <f>IF(I20=0,"",I20/MBunk_act!I4*1000)</f>
        <v>7.3188277405809572</v>
      </c>
      <c r="J30" s="30">
        <f>IF(J20=0,"",J20/MBunk_act!J4*1000)</f>
        <v>7.2106677247103041</v>
      </c>
      <c r="K30" s="30">
        <f>IF(K20=0,"",K20/MBunk_act!K4*1000)</f>
        <v>7.1041061327195125</v>
      </c>
      <c r="L30" s="30">
        <f>IF(L20=0,"",L20/MBunk_act!L4*1000)</f>
        <v>6.9991193425808014</v>
      </c>
      <c r="M30" s="30">
        <f>IF(M20=0,"",M20/MBunk_act!M4*1000)</f>
        <v>6.8956840813603968</v>
      </c>
      <c r="N30" s="30">
        <f>IF(N20=0,"",N20/MBunk_act!N4*1000)</f>
        <v>6.793777420059504</v>
      </c>
      <c r="O30" s="30">
        <f>IF(O20=0,"",O20/MBunk_act!O4*1000)</f>
        <v>6.6933767685315306</v>
      </c>
      <c r="P30" s="30">
        <f>IF(P20=0,"",P20/MBunk_act!P4*1000)</f>
        <v>6.5944598704744148</v>
      </c>
      <c r="Q30" s="30">
        <f>IF(Q20=0,"",Q20/MBunk_act!Q4*1000)</f>
        <v>6.4970047984969614</v>
      </c>
    </row>
    <row r="31" spans="1:17" ht="11.45" customHeight="1" x14ac:dyDescent="0.25">
      <c r="A31" s="39" t="s">
        <v>39</v>
      </c>
      <c r="B31" s="29">
        <f>IF(B21=0,"",B21/MBunk_act!B5*1000)</f>
        <v>3.529663175311522</v>
      </c>
      <c r="C31" s="29">
        <f>IF(C21=0,"",C21/MBunk_act!C5*1000)</f>
        <v>3.4723270017355916</v>
      </c>
      <c r="D31" s="29">
        <f>IF(D21=0,"",D21/MBunk_act!D5*1000)</f>
        <v>3.4159222022418465</v>
      </c>
      <c r="E31" s="29">
        <f>IF(E21=0,"",E21/MBunk_act!E5*1000)</f>
        <v>3.3604336475039496</v>
      </c>
      <c r="F31" s="29">
        <f>IF(F21=0,"",F21/MBunk_act!F5*1000)</f>
        <v>3.3058464539577335</v>
      </c>
      <c r="G31" s="29">
        <f>IF(G21=0,"",G21/MBunk_act!G5*1000)</f>
        <v>3.2521459798090167</v>
      </c>
      <c r="H31" s="29">
        <f>IF(H21=0,"",H21/MBunk_act!H5*1000)</f>
        <v>3.1993178211062712</v>
      </c>
      <c r="I31" s="29">
        <f>IF(I21=0,"",I21/MBunk_act!I5*1000)</f>
        <v>3.1473478078770838</v>
      </c>
      <c r="J31" s="29">
        <f>IF(J21=0,"",J21/MBunk_act!J5*1000)</f>
        <v>3.0962220003273773</v>
      </c>
      <c r="K31" s="29">
        <f>IF(K21=0,"",K21/MBunk_act!K5*1000)</f>
        <v>3.0459266851023723</v>
      </c>
      <c r="L31" s="29">
        <f>IF(L21=0,"",L21/MBunk_act!L5*1000)</f>
        <v>2.9964483716082886</v>
      </c>
      <c r="M31" s="29">
        <f>IF(M21=0,"",M21/MBunk_act!M5*1000)</f>
        <v>2.9477737883937913</v>
      </c>
      <c r="N31" s="29">
        <f>IF(N21=0,"",N21/MBunk_act!N5*1000)</f>
        <v>2.899889879590225</v>
      </c>
      <c r="O31" s="29">
        <f>IF(O21=0,"",O21/MBunk_act!O5*1000)</f>
        <v>2.8527838014096649</v>
      </c>
      <c r="P31" s="29">
        <f>IF(P21=0,"",P21/MBunk_act!P5*1000)</f>
        <v>2.8064429186998607</v>
      </c>
      <c r="Q31" s="29">
        <f>IF(Q21=0,"",Q21/MBunk_act!Q5*1000)</f>
        <v>2.7608548015551384</v>
      </c>
    </row>
    <row r="33" spans="1:17" ht="11.45" customHeight="1" x14ac:dyDescent="0.25">
      <c r="A33" s="17" t="s">
        <v>8</v>
      </c>
      <c r="B33" s="24">
        <f t="shared" ref="B33:Q33" si="1">IF(B19=0,0,B19/B$19)</f>
        <v>1</v>
      </c>
      <c r="C33" s="24">
        <f t="shared" si="1"/>
        <v>1</v>
      </c>
      <c r="D33" s="24">
        <f t="shared" si="1"/>
        <v>1</v>
      </c>
      <c r="E33" s="24">
        <f t="shared" si="1"/>
        <v>1</v>
      </c>
      <c r="F33" s="24">
        <f t="shared" si="1"/>
        <v>1</v>
      </c>
      <c r="G33" s="24">
        <f t="shared" si="1"/>
        <v>1</v>
      </c>
      <c r="H33" s="24">
        <f t="shared" si="1"/>
        <v>1</v>
      </c>
      <c r="I33" s="24">
        <f t="shared" si="1"/>
        <v>1</v>
      </c>
      <c r="J33" s="24">
        <f t="shared" si="1"/>
        <v>1</v>
      </c>
      <c r="K33" s="24">
        <f t="shared" si="1"/>
        <v>1</v>
      </c>
      <c r="L33" s="24">
        <f t="shared" si="1"/>
        <v>1</v>
      </c>
      <c r="M33" s="24">
        <f t="shared" si="1"/>
        <v>1</v>
      </c>
      <c r="N33" s="24">
        <f t="shared" si="1"/>
        <v>1</v>
      </c>
      <c r="O33" s="24">
        <f t="shared" si="1"/>
        <v>1</v>
      </c>
      <c r="P33" s="24">
        <f t="shared" si="1"/>
        <v>1</v>
      </c>
      <c r="Q33" s="24">
        <f t="shared" si="1"/>
        <v>1</v>
      </c>
    </row>
    <row r="34" spans="1:17" ht="11.45" customHeight="1" x14ac:dyDescent="0.25">
      <c r="A34" s="40" t="s">
        <v>40</v>
      </c>
      <c r="B34" s="23">
        <f t="shared" ref="B34:Q34" si="2">IF(B20=0,0,B20/B$19)</f>
        <v>5.796263467783682E-2</v>
      </c>
      <c r="C34" s="23">
        <f t="shared" si="2"/>
        <v>5.2264922704102178E-2</v>
      </c>
      <c r="D34" s="23">
        <f t="shared" si="2"/>
        <v>5.6966659794256816E-2</v>
      </c>
      <c r="E34" s="23">
        <f t="shared" si="2"/>
        <v>6.034371415395845E-2</v>
      </c>
      <c r="F34" s="23">
        <f t="shared" si="2"/>
        <v>4.9147820026780586E-2</v>
      </c>
      <c r="G34" s="23">
        <f t="shared" si="2"/>
        <v>4.229312342562648E-2</v>
      </c>
      <c r="H34" s="23">
        <f t="shared" si="2"/>
        <v>3.9092842317275972E-2</v>
      </c>
      <c r="I34" s="23">
        <f t="shared" si="2"/>
        <v>3.7876899005420975E-2</v>
      </c>
      <c r="J34" s="23">
        <f t="shared" si="2"/>
        <v>4.058374118151957E-2</v>
      </c>
      <c r="K34" s="23">
        <f t="shared" si="2"/>
        <v>4.5832942028774228E-2</v>
      </c>
      <c r="L34" s="23">
        <f t="shared" si="2"/>
        <v>5.3376844926107274E-2</v>
      </c>
      <c r="M34" s="23">
        <f t="shared" si="2"/>
        <v>4.9742207850401114E-2</v>
      </c>
      <c r="N34" s="23">
        <f t="shared" si="2"/>
        <v>5.3651447242271381E-2</v>
      </c>
      <c r="O34" s="23">
        <f t="shared" si="2"/>
        <v>5.7373416271562061E-2</v>
      </c>
      <c r="P34" s="23">
        <f t="shared" si="2"/>
        <v>6.1781264415664491E-2</v>
      </c>
      <c r="Q34" s="23">
        <f t="shared" si="2"/>
        <v>6.1012392056366424E-2</v>
      </c>
    </row>
    <row r="35" spans="1:17" ht="11.45" customHeight="1" x14ac:dyDescent="0.25">
      <c r="A35" s="39" t="s">
        <v>39</v>
      </c>
      <c r="B35" s="22">
        <f t="shared" ref="B35:Q35" si="3">IF(B21=0,0,B21/B$19)</f>
        <v>0.9420373653221632</v>
      </c>
      <c r="C35" s="22">
        <f t="shared" si="3"/>
        <v>0.9477350772958979</v>
      </c>
      <c r="D35" s="22">
        <f t="shared" si="3"/>
        <v>0.94303334020574314</v>
      </c>
      <c r="E35" s="22">
        <f t="shared" si="3"/>
        <v>0.93965628584604155</v>
      </c>
      <c r="F35" s="22">
        <f t="shared" si="3"/>
        <v>0.95085217997321947</v>
      </c>
      <c r="G35" s="22">
        <f t="shared" si="3"/>
        <v>0.95770687657437359</v>
      </c>
      <c r="H35" s="22">
        <f t="shared" si="3"/>
        <v>0.96090715768272406</v>
      </c>
      <c r="I35" s="22">
        <f t="shared" si="3"/>
        <v>0.96212310099457887</v>
      </c>
      <c r="J35" s="22">
        <f t="shared" si="3"/>
        <v>0.95941625881848036</v>
      </c>
      <c r="K35" s="22">
        <f t="shared" si="3"/>
        <v>0.95416705797122581</v>
      </c>
      <c r="L35" s="22">
        <f t="shared" si="3"/>
        <v>0.94662315507389272</v>
      </c>
      <c r="M35" s="22">
        <f t="shared" si="3"/>
        <v>0.95025779214959893</v>
      </c>
      <c r="N35" s="22">
        <f t="shared" si="3"/>
        <v>0.94634855275772856</v>
      </c>
      <c r="O35" s="22">
        <f t="shared" si="3"/>
        <v>0.94262658372843799</v>
      </c>
      <c r="P35" s="22">
        <f t="shared" si="3"/>
        <v>0.93821873558433544</v>
      </c>
      <c r="Q35" s="22">
        <f t="shared" si="3"/>
        <v>0.93898760794363356</v>
      </c>
    </row>
  </sheetData>
  <pageMargins left="0.39370078740157483" right="0.39370078740157483" top="0.39370078740157483" bottom="0.39370078740157483" header="0.31496062992125984" footer="0.31496062992125984"/>
  <pageSetup paperSize="9" scale="43"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8">
    <pageSetUpPr fitToPage="1"/>
  </sheetPr>
  <dimension ref="A1:Q27"/>
  <sheetViews>
    <sheetView showGridLines="0" zoomScaleNormal="100" workbookViewId="0">
      <pane xSplit="1" ySplit="1" topLeftCell="B2" activePane="bottomRight" state="frozen"/>
      <selection activeCell="B2" sqref="B2"/>
      <selection pane="topRight" activeCell="B2" sqref="B2"/>
      <selection pane="bottomLeft" activeCell="B2" sqref="B2"/>
      <selection pane="bottomRight" activeCell="B2" sqref="B2"/>
    </sheetView>
  </sheetViews>
  <sheetFormatPr defaultColWidth="9.140625" defaultRowHeight="11.45" customHeight="1" x14ac:dyDescent="0.25"/>
  <cols>
    <col min="1" max="1" width="50.7109375" style="12" customWidth="1"/>
    <col min="2" max="17" width="10.7109375" style="9" customWidth="1"/>
    <col min="18" max="16384" width="9.140625" style="12"/>
  </cols>
  <sheetData>
    <row r="1" spans="1:17" ht="13.5" customHeight="1" x14ac:dyDescent="0.25">
      <c r="A1" s="10" t="s">
        <v>57</v>
      </c>
      <c r="B1" s="11">
        <v>2000</v>
      </c>
      <c r="C1" s="11">
        <v>2001</v>
      </c>
      <c r="D1" s="11">
        <v>2002</v>
      </c>
      <c r="E1" s="11">
        <v>2003</v>
      </c>
      <c r="F1" s="11">
        <v>2004</v>
      </c>
      <c r="G1" s="11">
        <v>2005</v>
      </c>
      <c r="H1" s="11">
        <v>2006</v>
      </c>
      <c r="I1" s="11">
        <v>2007</v>
      </c>
      <c r="J1" s="11">
        <v>2008</v>
      </c>
      <c r="K1" s="11">
        <v>2009</v>
      </c>
      <c r="L1" s="11">
        <v>2010</v>
      </c>
      <c r="M1" s="11">
        <v>2011</v>
      </c>
      <c r="N1" s="11">
        <v>2012</v>
      </c>
      <c r="O1" s="11">
        <v>2013</v>
      </c>
      <c r="P1" s="11">
        <v>2014</v>
      </c>
      <c r="Q1" s="11">
        <v>2015</v>
      </c>
    </row>
    <row r="2" spans="1:17" ht="11.45" customHeight="1" x14ac:dyDescent="0.25"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</row>
    <row r="3" spans="1:17" ht="11.45" customHeight="1" x14ac:dyDescent="0.25">
      <c r="A3" s="17" t="s">
        <v>26</v>
      </c>
      <c r="B3" s="28"/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</row>
    <row r="4" spans="1:17" ht="11.45" customHeight="1" x14ac:dyDescent="0.25">
      <c r="A4" s="32" t="s">
        <v>23</v>
      </c>
      <c r="B4" s="33">
        <v>41439.425191695191</v>
      </c>
      <c r="C4" s="33">
        <v>45320.707840680014</v>
      </c>
      <c r="D4" s="33">
        <v>44942.2283877925</v>
      </c>
      <c r="E4" s="33">
        <v>42173.789796062149</v>
      </c>
      <c r="F4" s="33">
        <v>45958.847789752312</v>
      </c>
      <c r="G4" s="33">
        <v>49227.87092734941</v>
      </c>
      <c r="H4" s="33">
        <v>52509.229913880015</v>
      </c>
      <c r="I4" s="33">
        <v>53823.349203480007</v>
      </c>
      <c r="J4" s="33">
        <v>51686.328609000011</v>
      </c>
      <c r="K4" s="33">
        <v>46132.290550440004</v>
      </c>
      <c r="L4" s="33">
        <v>43662.159897696845</v>
      </c>
      <c r="M4" s="33">
        <v>47018.273655974743</v>
      </c>
      <c r="N4" s="33">
        <v>43199.994314947078</v>
      </c>
      <c r="O4" s="33">
        <v>41392.514399999985</v>
      </c>
      <c r="P4" s="33">
        <v>40768.436700000078</v>
      </c>
      <c r="Q4" s="33">
        <v>39606.806299999866</v>
      </c>
    </row>
    <row r="5" spans="1:17" ht="11.45" customHeight="1" x14ac:dyDescent="0.25">
      <c r="A5" s="38" t="s">
        <v>21</v>
      </c>
      <c r="B5" s="37">
        <f t="shared" ref="B5:Q5" si="0">B4</f>
        <v>41439.425191695191</v>
      </c>
      <c r="C5" s="37">
        <f t="shared" si="0"/>
        <v>45320.707840680014</v>
      </c>
      <c r="D5" s="37">
        <f t="shared" si="0"/>
        <v>44942.2283877925</v>
      </c>
      <c r="E5" s="37">
        <f t="shared" si="0"/>
        <v>42173.789796062149</v>
      </c>
      <c r="F5" s="37">
        <f t="shared" si="0"/>
        <v>45958.847789752312</v>
      </c>
      <c r="G5" s="37">
        <f t="shared" si="0"/>
        <v>49227.87092734941</v>
      </c>
      <c r="H5" s="37">
        <f t="shared" si="0"/>
        <v>52509.229913880015</v>
      </c>
      <c r="I5" s="37">
        <f t="shared" si="0"/>
        <v>53823.349203480007</v>
      </c>
      <c r="J5" s="37">
        <f t="shared" si="0"/>
        <v>51686.328609000011</v>
      </c>
      <c r="K5" s="37">
        <f t="shared" si="0"/>
        <v>46132.290550440004</v>
      </c>
      <c r="L5" s="37">
        <f t="shared" si="0"/>
        <v>43662.159897696845</v>
      </c>
      <c r="M5" s="37">
        <f t="shared" si="0"/>
        <v>47018.273655974743</v>
      </c>
      <c r="N5" s="37">
        <f t="shared" si="0"/>
        <v>43199.994314947078</v>
      </c>
      <c r="O5" s="37">
        <f t="shared" si="0"/>
        <v>41392.514399999985</v>
      </c>
      <c r="P5" s="37">
        <f t="shared" si="0"/>
        <v>40768.436700000078</v>
      </c>
      <c r="Q5" s="37">
        <f t="shared" si="0"/>
        <v>39606.806299999866</v>
      </c>
    </row>
    <row r="7" spans="1:17" ht="11.45" customHeight="1" x14ac:dyDescent="0.25">
      <c r="A7" s="17" t="s">
        <v>25</v>
      </c>
      <c r="B7" s="28">
        <f t="shared" ref="B7:Q7" si="1">SUM(B8:B9)</f>
        <v>41439.425191695191</v>
      </c>
      <c r="C7" s="28">
        <f t="shared" si="1"/>
        <v>45320.707840680021</v>
      </c>
      <c r="D7" s="28">
        <f t="shared" si="1"/>
        <v>44942.2283877925</v>
      </c>
      <c r="E7" s="28">
        <f t="shared" si="1"/>
        <v>42173.789796062149</v>
      </c>
      <c r="F7" s="28">
        <f t="shared" si="1"/>
        <v>45958.847789752319</v>
      </c>
      <c r="G7" s="28">
        <f t="shared" si="1"/>
        <v>49227.87092734941</v>
      </c>
      <c r="H7" s="28">
        <f t="shared" si="1"/>
        <v>52509.229913880015</v>
      </c>
      <c r="I7" s="28">
        <f t="shared" si="1"/>
        <v>53823.349203480007</v>
      </c>
      <c r="J7" s="28">
        <f t="shared" si="1"/>
        <v>51686.328609000011</v>
      </c>
      <c r="K7" s="28">
        <f t="shared" si="1"/>
        <v>46132.290550440004</v>
      </c>
      <c r="L7" s="28">
        <f t="shared" si="1"/>
        <v>43662.159897696831</v>
      </c>
      <c r="M7" s="28">
        <f t="shared" si="1"/>
        <v>47018.273655974735</v>
      </c>
      <c r="N7" s="28">
        <f t="shared" si="1"/>
        <v>43199.994314947078</v>
      </c>
      <c r="O7" s="28">
        <f t="shared" si="1"/>
        <v>41392.514399999993</v>
      </c>
      <c r="P7" s="28">
        <f t="shared" si="1"/>
        <v>40768.436700000078</v>
      </c>
      <c r="Q7" s="28">
        <f t="shared" si="1"/>
        <v>39606.806299999866</v>
      </c>
    </row>
    <row r="8" spans="1:17" ht="11.45" customHeight="1" x14ac:dyDescent="0.25">
      <c r="A8" s="40" t="s">
        <v>40</v>
      </c>
      <c r="B8" s="27">
        <v>2401.9382636457763</v>
      </c>
      <c r="C8" s="27">
        <v>2368.6832921883388</v>
      </c>
      <c r="D8" s="27">
        <v>2560.2086349631663</v>
      </c>
      <c r="E8" s="27">
        <v>2544.9231162427041</v>
      </c>
      <c r="F8" s="27">
        <v>2258.7771798089493</v>
      </c>
      <c r="G8" s="27">
        <v>2082.0004211111982</v>
      </c>
      <c r="H8" s="27">
        <v>2052.735045224902</v>
      </c>
      <c r="I8" s="27">
        <v>2038.6615619137181</v>
      </c>
      <c r="J8" s="27">
        <v>2097.6245828906272</v>
      </c>
      <c r="K8" s="27">
        <v>2114.3785984528859</v>
      </c>
      <c r="L8" s="27">
        <v>2330.5483379982638</v>
      </c>
      <c r="M8" s="27">
        <v>2338.7927409625345</v>
      </c>
      <c r="N8" s="27">
        <v>2317.7422158548065</v>
      </c>
      <c r="O8" s="27">
        <v>2374.8299591978262</v>
      </c>
      <c r="P8" s="27">
        <v>2518.7255675759852</v>
      </c>
      <c r="Q8" s="27">
        <v>2416.5059940761553</v>
      </c>
    </row>
    <row r="9" spans="1:17" ht="11.45" customHeight="1" x14ac:dyDescent="0.25">
      <c r="A9" s="39" t="s">
        <v>39</v>
      </c>
      <c r="B9" s="26">
        <v>39037.486928049417</v>
      </c>
      <c r="C9" s="26">
        <v>42952.024548491681</v>
      </c>
      <c r="D9" s="26">
        <v>42382.019752829336</v>
      </c>
      <c r="E9" s="26">
        <v>39628.866679819446</v>
      </c>
      <c r="F9" s="26">
        <v>43700.070609943366</v>
      </c>
      <c r="G9" s="26">
        <v>47145.870506238214</v>
      </c>
      <c r="H9" s="26">
        <v>50456.494868655114</v>
      </c>
      <c r="I9" s="26">
        <v>51784.687641566292</v>
      </c>
      <c r="J9" s="26">
        <v>49588.704026109386</v>
      </c>
      <c r="K9" s="26">
        <v>44017.911951987116</v>
      </c>
      <c r="L9" s="26">
        <v>41331.611559698569</v>
      </c>
      <c r="M9" s="26">
        <v>44679.480915012202</v>
      </c>
      <c r="N9" s="26">
        <v>40882.252099092271</v>
      </c>
      <c r="O9" s="26">
        <v>39017.684440802164</v>
      </c>
      <c r="P9" s="26">
        <v>38249.71113242409</v>
      </c>
      <c r="Q9" s="26">
        <v>37190.300305923709</v>
      </c>
    </row>
    <row r="11" spans="1:17" ht="11.45" customHeight="1" x14ac:dyDescent="0.25">
      <c r="A11" s="21" t="s">
        <v>9</v>
      </c>
      <c r="B11" s="20"/>
      <c r="C11" s="20"/>
      <c r="D11" s="20"/>
      <c r="E11" s="20"/>
      <c r="F11" s="20"/>
      <c r="G11" s="20"/>
      <c r="H11" s="20"/>
      <c r="I11" s="20"/>
      <c r="J11" s="20"/>
      <c r="K11" s="20"/>
      <c r="L11" s="20"/>
      <c r="M11" s="20"/>
      <c r="N11" s="20"/>
      <c r="O11" s="20"/>
      <c r="P11" s="20"/>
      <c r="Q11" s="20"/>
    </row>
    <row r="13" spans="1:17" ht="11.45" customHeight="1" x14ac:dyDescent="0.25">
      <c r="A13" s="17" t="s">
        <v>24</v>
      </c>
      <c r="B13" s="28"/>
      <c r="C13" s="28"/>
      <c r="D13" s="28"/>
      <c r="E13" s="28"/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</row>
    <row r="14" spans="1:17" ht="11.45" customHeight="1" x14ac:dyDescent="0.25">
      <c r="A14" s="32" t="s">
        <v>23</v>
      </c>
      <c r="B14" s="33">
        <f>IF(B4=0,0,B4/MBunk_ene!B4)</f>
        <v>3.2199969078978579</v>
      </c>
      <c r="C14" s="33">
        <f>IF(C4=0,0,C4/MBunk_ene!C4)</f>
        <v>3.2212711341568827</v>
      </c>
      <c r="D14" s="33">
        <f>IF(D4=0,0,D4/MBunk_ene!D4)</f>
        <v>3.2223349934963181</v>
      </c>
      <c r="E14" s="33">
        <f>IF(E4=0,0,E4/MBunk_ene!E4)</f>
        <v>3.2222511553113966</v>
      </c>
      <c r="F14" s="33">
        <f>IF(F4=0,0,F4/MBunk_ene!F4)</f>
        <v>3.2241867626664269</v>
      </c>
      <c r="G14" s="33">
        <f>IF(G4=0,0,G4/MBunk_ene!G4)</f>
        <v>3.2249810669856598</v>
      </c>
      <c r="H14" s="33">
        <f>IF(H4=0,0,H4/MBunk_ene!H4)</f>
        <v>3.2262348110299413</v>
      </c>
      <c r="I14" s="33">
        <f>IF(I4=0,0,I4/MBunk_ene!I4)</f>
        <v>3.2262779151868988</v>
      </c>
      <c r="J14" s="33">
        <f>IF(J4=0,0,J4/MBunk_ene!J4)</f>
        <v>3.2265841355523794</v>
      </c>
      <c r="K14" s="33">
        <f>IF(K4=0,0,K4/MBunk_ene!K4)</f>
        <v>3.2256959445121143</v>
      </c>
      <c r="L14" s="33">
        <f>IF(L4=0,0,L4/MBunk_ene!L4)</f>
        <v>3.2237395656119232</v>
      </c>
      <c r="M14" s="33">
        <f>IF(M4=0,0,M4/MBunk_ene!M4)</f>
        <v>3.2256792501586982</v>
      </c>
      <c r="N14" s="33">
        <f>IF(N4=0,0,N4/MBunk_ene!N4)</f>
        <v>3.2244618080298935</v>
      </c>
      <c r="O14" s="33">
        <f>IF(O4=0,0,O4/MBunk_ene!O4)</f>
        <v>3.2254507625204734</v>
      </c>
      <c r="P14" s="33">
        <f>IF(P4=0,0,P4/MBunk_ene!P4)</f>
        <v>3.225354173960103</v>
      </c>
      <c r="Q14" s="33">
        <f>IF(Q4=0,0,Q4/MBunk_ene!Q4)</f>
        <v>3.2171006869099097</v>
      </c>
    </row>
    <row r="15" spans="1:17" ht="11.45" customHeight="1" x14ac:dyDescent="0.25">
      <c r="A15" s="38" t="s">
        <v>21</v>
      </c>
      <c r="B15" s="37">
        <f t="shared" ref="B15:Q15" si="2">B14</f>
        <v>3.2199969078978579</v>
      </c>
      <c r="C15" s="37">
        <f t="shared" si="2"/>
        <v>3.2212711341568827</v>
      </c>
      <c r="D15" s="37">
        <f t="shared" si="2"/>
        <v>3.2223349934963181</v>
      </c>
      <c r="E15" s="37">
        <f t="shared" si="2"/>
        <v>3.2222511553113966</v>
      </c>
      <c r="F15" s="37">
        <f t="shared" si="2"/>
        <v>3.2241867626664269</v>
      </c>
      <c r="G15" s="37">
        <f t="shared" si="2"/>
        <v>3.2249810669856598</v>
      </c>
      <c r="H15" s="37">
        <f t="shared" si="2"/>
        <v>3.2262348110299413</v>
      </c>
      <c r="I15" s="37">
        <f t="shared" si="2"/>
        <v>3.2262779151868988</v>
      </c>
      <c r="J15" s="37">
        <f t="shared" si="2"/>
        <v>3.2265841355523794</v>
      </c>
      <c r="K15" s="37">
        <f t="shared" si="2"/>
        <v>3.2256959445121143</v>
      </c>
      <c r="L15" s="37">
        <f t="shared" si="2"/>
        <v>3.2237395656119232</v>
      </c>
      <c r="M15" s="37">
        <f t="shared" si="2"/>
        <v>3.2256792501586982</v>
      </c>
      <c r="N15" s="37">
        <f t="shared" si="2"/>
        <v>3.2244618080298935</v>
      </c>
      <c r="O15" s="37">
        <f t="shared" si="2"/>
        <v>3.2254507625204734</v>
      </c>
      <c r="P15" s="37">
        <f t="shared" si="2"/>
        <v>3.225354173960103</v>
      </c>
      <c r="Q15" s="37">
        <f t="shared" si="2"/>
        <v>3.2171006869099097</v>
      </c>
    </row>
    <row r="17" spans="1:17" ht="11.45" customHeight="1" x14ac:dyDescent="0.25">
      <c r="A17" s="17" t="s">
        <v>30</v>
      </c>
      <c r="B17" s="25">
        <f>IF(B7=0,"",B7/MBunk_act!B7*100)</f>
        <v>44623.913828894234</v>
      </c>
      <c r="C17" s="25">
        <f>IF(C7=0,"",C7/MBunk_act!C7*100)</f>
        <v>44421.272377412795</v>
      </c>
      <c r="D17" s="25">
        <f>IF(D7=0,"",D7/MBunk_act!D7*100)</f>
        <v>43779.184901810608</v>
      </c>
      <c r="E17" s="25">
        <f>IF(E7=0,"",E7/MBunk_act!E7*100)</f>
        <v>43186.478538392461</v>
      </c>
      <c r="F17" s="25">
        <f>IF(F7=0,"",F7/MBunk_act!F7*100)</f>
        <v>43224.693763332325</v>
      </c>
      <c r="G17" s="25">
        <f>IF(G7=0,"",G7/MBunk_act!G7*100)</f>
        <v>43070.719176802399</v>
      </c>
      <c r="H17" s="25">
        <f>IF(H7=0,"",H7/MBunk_act!H7*100)</f>
        <v>42773.19451885044</v>
      </c>
      <c r="I17" s="25">
        <f>IF(I7=0,"",I7/MBunk_act!I7*100)</f>
        <v>42380.521948738387</v>
      </c>
      <c r="J17" s="25">
        <f>IF(J7=0,"",J7/MBunk_act!J7*100)</f>
        <v>41836.226822207966</v>
      </c>
      <c r="K17" s="25">
        <f>IF(K7=0,"",K7/MBunk_act!K7*100)</f>
        <v>41183.665676014098</v>
      </c>
      <c r="L17" s="25">
        <f>IF(L7=0,"",L7/MBunk_act!L7*100)</f>
        <v>40440.970629957243</v>
      </c>
      <c r="M17" s="25">
        <f>IF(M7=0,"",M7/MBunk_act!M7*100)</f>
        <v>40185.274519710947</v>
      </c>
      <c r="N17" s="25">
        <f>IF(N7=0,"",N7/MBunk_act!N7*100)</f>
        <v>39607.256591563346</v>
      </c>
      <c r="O17" s="25">
        <f>IF(O7=0,"",O7/MBunk_act!O7*100)</f>
        <v>39071.977073188864</v>
      </c>
      <c r="P17" s="25">
        <f>IF(P7=0,"",P7/MBunk_act!P7*100)</f>
        <v>38506.89156519364</v>
      </c>
      <c r="Q17" s="25">
        <f>IF(Q7=0,"",Q7/MBunk_act!Q7*100)</f>
        <v>38038.771704102073</v>
      </c>
    </row>
    <row r="18" spans="1:17" ht="11.45" customHeight="1" x14ac:dyDescent="0.25">
      <c r="A18" s="40" t="s">
        <v>40</v>
      </c>
      <c r="B18" s="30">
        <f>IF(B8=0,"",B8/MBunk_act!B8*100)</f>
        <v>23500.904926251606</v>
      </c>
      <c r="C18" s="30">
        <f>IF(C8=0,"",C8/MBunk_act!C8*100)</f>
        <v>23277.430465978145</v>
      </c>
      <c r="D18" s="30">
        <f>IF(D8=0,"",D8/MBunk_act!D8*100)</f>
        <v>23054.572363400534</v>
      </c>
      <c r="E18" s="30">
        <f>IF(E8=0,"",E8/MBunk_act!E8*100)</f>
        <v>22825.715379511716</v>
      </c>
      <c r="F18" s="30">
        <f>IF(F8=0,"",F8/MBunk_act!F8*100)</f>
        <v>22613.293855874665</v>
      </c>
      <c r="G18" s="30">
        <f>IF(G8=0,"",G8/MBunk_act!G8*100)</f>
        <v>22394.915665882472</v>
      </c>
      <c r="H18" s="30">
        <f>IF(H8=0,"",H8/MBunk_act!H8*100)</f>
        <v>22181.803877333583</v>
      </c>
      <c r="I18" s="30">
        <f>IF(I8=0,"",I8/MBunk_act!I8*100)</f>
        <v>21962.475482817641</v>
      </c>
      <c r="J18" s="30">
        <f>IF(J8=0,"",J8/MBunk_act!J8*100)</f>
        <v>21747.089147431176</v>
      </c>
      <c r="K18" s="30">
        <f>IF(K8=0,"",K8/MBunk_act!K8*100)</f>
        <v>21525.844320815337</v>
      </c>
      <c r="L18" s="30">
        <f>IF(L8=0,"",L8/MBunk_act!L8*100)</f>
        <v>21299.791023966864</v>
      </c>
      <c r="M18" s="30">
        <f>IF(M8=0,"",M8/MBunk_act!M8*100)</f>
        <v>21101.590937538051</v>
      </c>
      <c r="N18" s="30">
        <f>IF(N8=0,"",N8/MBunk_act!N8*100)</f>
        <v>20884.77894464794</v>
      </c>
      <c r="O18" s="30">
        <f>IF(O8=0,"",O8/MBunk_act!O8*100)</f>
        <v>20684.34097467739</v>
      </c>
      <c r="P18" s="30">
        <f>IF(P8=0,"",P8/MBunk_act!P8*100)</f>
        <v>20478.932244016774</v>
      </c>
      <c r="Q18" s="30">
        <f>IF(Q8=0,"",Q8/MBunk_act!Q8*100)</f>
        <v>20224.285039568324</v>
      </c>
    </row>
    <row r="19" spans="1:17" ht="11.45" customHeight="1" x14ac:dyDescent="0.25">
      <c r="A19" s="39" t="s">
        <v>39</v>
      </c>
      <c r="B19" s="29">
        <f>IF(B9=0,"",B9/MBunk_act!B9*100)</f>
        <v>47236.234298523195</v>
      </c>
      <c r="C19" s="29">
        <f>IF(C9=0,"",C9/MBunk_act!C9*100)</f>
        <v>46763.784647505381</v>
      </c>
      <c r="D19" s="29">
        <f>IF(D9=0,"",D9/MBunk_act!D9*100)</f>
        <v>46293.030927912478</v>
      </c>
      <c r="E19" s="29">
        <f>IF(E9=0,"",E9/MBunk_act!E9*100)</f>
        <v>45810.694318938389</v>
      </c>
      <c r="F19" s="29">
        <f>IF(F9=0,"",F9/MBunk_act!F9*100)</f>
        <v>45361.795268664828</v>
      </c>
      <c r="G19" s="29">
        <f>IF(G9=0,"",G9/MBunk_act!G9*100)</f>
        <v>44901.388438154914</v>
      </c>
      <c r="H19" s="29">
        <f>IF(H9=0,"",H9/MBunk_act!H9*100)</f>
        <v>44451.982175973862</v>
      </c>
      <c r="I19" s="29">
        <f>IF(I9=0,"",I9/MBunk_act!I9*100)</f>
        <v>43990.560085111494</v>
      </c>
      <c r="J19" s="29">
        <f>IF(J9=0,"",J9/MBunk_act!J9*100)</f>
        <v>43537.477980021526</v>
      </c>
      <c r="K19" s="29">
        <f>IF(K9=0,"",K9/MBunk_act!K9*100)</f>
        <v>43073.112897938299</v>
      </c>
      <c r="L19" s="29">
        <f>IF(L9=0,"",L9/MBunk_act!L9*100)</f>
        <v>42599.582047933727</v>
      </c>
      <c r="M19" s="29">
        <f>IF(M9=0,"",M9/MBunk_act!M9*100)</f>
        <v>42182.190316197324</v>
      </c>
      <c r="N19" s="29">
        <f>IF(N9=0,"",N9/MBunk_act!N9*100)</f>
        <v>41728.016468208662</v>
      </c>
      <c r="O19" s="29">
        <f>IF(O9=0,"",O9/MBunk_act!O9*100)</f>
        <v>41306.98319418238</v>
      </c>
      <c r="P19" s="29">
        <f>IF(P9=0,"",P9/MBunk_act!P9*100)</f>
        <v>40876.43667773348</v>
      </c>
      <c r="Q19" s="29">
        <f>IF(Q9=0,"",Q9/MBunk_act!Q9*100)</f>
        <v>40348.075960968017</v>
      </c>
    </row>
    <row r="21" spans="1:17" ht="11.45" customHeight="1" x14ac:dyDescent="0.25">
      <c r="A21" s="17" t="s">
        <v>38</v>
      </c>
      <c r="B21" s="25">
        <f>IF(B7=0,"",B7/MBunk_act!B3*1000)</f>
        <v>11.750638378873104</v>
      </c>
      <c r="C21" s="25">
        <f>IF(C7=0,"",C7/MBunk_act!C3*1000)</f>
        <v>11.526342732271011</v>
      </c>
      <c r="D21" s="25">
        <f>IF(D7=0,"",D7/MBunk_act!D3*1000)</f>
        <v>11.374482029161417</v>
      </c>
      <c r="E21" s="25">
        <f>IF(E7=0,"",E7/MBunk_act!E3*1000)</f>
        <v>11.212048701701532</v>
      </c>
      <c r="F21" s="25">
        <f>IF(F7=0,"",F7/MBunk_act!F3*1000)</f>
        <v>10.964780599723595</v>
      </c>
      <c r="G21" s="25">
        <f>IF(G7=0,"",G7/MBunk_act!G3*1000)</f>
        <v>10.746579348503047</v>
      </c>
      <c r="H21" s="25">
        <f>IF(H7=0,"",H7/MBunk_act!H3*1000)</f>
        <v>10.55670613525394</v>
      </c>
      <c r="I21" s="25">
        <f>IF(I7=0,"",I7/MBunk_act!I3*1000)</f>
        <v>10.378270312427711</v>
      </c>
      <c r="J21" s="25">
        <f>IF(J7=0,"",J7/MBunk_act!J3*1000)</f>
        <v>10.227051697315877</v>
      </c>
      <c r="K21" s="25">
        <f>IF(K7=0,"",K7/MBunk_act!K3*1000)</f>
        <v>10.089391818878797</v>
      </c>
      <c r="L21" s="25">
        <f>IF(L7=0,"",L7/MBunk_act!L3*1000)</f>
        <v>9.9639204484166957</v>
      </c>
      <c r="M21" s="25">
        <f>IF(M7=0,"",M7/MBunk_act!M3*1000)</f>
        <v>9.7872989677402202</v>
      </c>
      <c r="N21" s="25">
        <f>IF(N7=0,"",N7/MBunk_act!N3*1000)</f>
        <v>9.6472426205753976</v>
      </c>
      <c r="O21" s="25">
        <f>IF(O7=0,"",O7/MBunk_act!O3*1000)</f>
        <v>9.5147417961404308</v>
      </c>
      <c r="P21" s="25">
        <f>IF(P7=0,"",P7/MBunk_act!P3*1000)</f>
        <v>9.3848272286836156</v>
      </c>
      <c r="Q21" s="25">
        <f>IF(Q7=0,"",Q7/MBunk_act!Q3*1000)</f>
        <v>9.2049077849918248</v>
      </c>
    </row>
    <row r="22" spans="1:17" ht="11.45" customHeight="1" x14ac:dyDescent="0.25">
      <c r="A22" s="40" t="s">
        <v>40</v>
      </c>
      <c r="B22" s="30">
        <f>IF(B8=0,"",B8/MBunk_act!B4*1000)</f>
        <v>26.15527411443286</v>
      </c>
      <c r="C22" s="30">
        <f>IF(C8=0,"",C8/MBunk_act!C4*1000)</f>
        <v>25.778940249538422</v>
      </c>
      <c r="D22" s="30">
        <f>IF(D8=0,"",D8/MBunk_act!D4*1000)</f>
        <v>25.406358641407831</v>
      </c>
      <c r="E22" s="30">
        <f>IF(E8=0,"",E8/MBunk_act!E4*1000)</f>
        <v>25.030243963471257</v>
      </c>
      <c r="F22" s="30">
        <f>IF(F8=0,"",F8/MBunk_act!F4*1000)</f>
        <v>24.675152354144199</v>
      </c>
      <c r="G22" s="30">
        <f>IF(G8=0,"",G8/MBunk_act!G4*1000)</f>
        <v>24.316484015981686</v>
      </c>
      <c r="H22" s="30">
        <f>IF(H8=0,"",H8/MBunk_act!H4*1000)</f>
        <v>23.966440685082802</v>
      </c>
      <c r="I22" s="30">
        <f>IF(I8=0,"",I8/MBunk_act!I4*1000)</f>
        <v>23.612572304493575</v>
      </c>
      <c r="J22" s="30">
        <f>IF(J8=0,"",J8/MBunk_act!J4*1000)</f>
        <v>23.265826087289838</v>
      </c>
      <c r="K22" s="30">
        <f>IF(K8=0,"",K8/MBunk_act!K4*1000)</f>
        <v>22.915686341696972</v>
      </c>
      <c r="L22" s="30">
        <f>IF(L8=0,"",L8/MBunk_act!L4*1000)</f>
        <v>22.56333794911744</v>
      </c>
      <c r="M22" s="30">
        <f>IF(M8=0,"",M8/MBunk_act!M4*1000)</f>
        <v>22.243265056893872</v>
      </c>
      <c r="N22" s="30">
        <f>IF(N8=0,"",N8/MBunk_act!N4*1000)</f>
        <v>21.906275823237731</v>
      </c>
      <c r="O22" s="30">
        <f>IF(O8=0,"",O8/MBunk_act!O4*1000)</f>
        <v>21.589157201896846</v>
      </c>
      <c r="P22" s="30">
        <f>IF(P8=0,"",P8/MBunk_act!P4*1000)</f>
        <v>21.269468668247054</v>
      </c>
      <c r="Q22" s="30">
        <f>IF(Q8=0,"",Q8/MBunk_act!Q4*1000)</f>
        <v>20.901518600101554</v>
      </c>
    </row>
    <row r="23" spans="1:17" ht="11.45" customHeight="1" x14ac:dyDescent="0.25">
      <c r="A23" s="39" t="s">
        <v>39</v>
      </c>
      <c r="B23" s="29">
        <f>IF(B9=0,"",B9/MBunk_act!B5*1000)</f>
        <v>11.365504510424037</v>
      </c>
      <c r="C23" s="29">
        <f>IF(C9=0,"",C9/MBunk_act!C5*1000)</f>
        <v>11.185306739044378</v>
      </c>
      <c r="D23" s="29">
        <f>IF(D9=0,"",D9/MBunk_act!D5*1000)</f>
        <v>11.007245647344911</v>
      </c>
      <c r="E23" s="29">
        <f>IF(E9=0,"",E9/MBunk_act!E5*1000)</f>
        <v>10.828161203016892</v>
      </c>
      <c r="F23" s="29">
        <f>IF(F9=0,"",F9/MBunk_act!F5*1000)</f>
        <v>10.658666376258269</v>
      </c>
      <c r="G23" s="29">
        <f>IF(G9=0,"",G9/MBunk_act!G5*1000)</f>
        <v>10.488109211957607</v>
      </c>
      <c r="H23" s="29">
        <f>IF(H9=0,"",H9/MBunk_act!H5*1000)</f>
        <v>10.321750526001514</v>
      </c>
      <c r="I23" s="29">
        <f>IF(I9=0,"",I9/MBunk_act!I5*1000)</f>
        <v>10.154218723965734</v>
      </c>
      <c r="J23" s="29">
        <f>IF(J9=0,"",J9/MBunk_act!J5*1000)</f>
        <v>9.9902207864045689</v>
      </c>
      <c r="K23" s="29">
        <f>IF(K9=0,"",K9/MBunk_act!K5*1000)</f>
        <v>9.8252333554159499</v>
      </c>
      <c r="L23" s="29">
        <f>IF(L9=0,"",L9/MBunk_act!L5*1000)</f>
        <v>9.6597691718670582</v>
      </c>
      <c r="M23" s="29">
        <f>IF(M9=0,"",M9/MBunk_act!M5*1000)</f>
        <v>9.5085727433835512</v>
      </c>
      <c r="N23" s="29">
        <f>IF(N9=0,"",N9/MBunk_act!N5*1000)</f>
        <v>9.350584164231087</v>
      </c>
      <c r="O23" s="29">
        <f>IF(O9=0,"",O9/MBunk_act!O5*1000)</f>
        <v>9.2015136875628585</v>
      </c>
      <c r="P23" s="29">
        <f>IF(P9=0,"",P9/MBunk_act!P5*1000)</f>
        <v>9.0517723818093678</v>
      </c>
      <c r="Q23" s="29">
        <f>IF(Q9=0,"",Q9/MBunk_act!Q5*1000)</f>
        <v>8.8819478785415562</v>
      </c>
    </row>
    <row r="25" spans="1:17" ht="11.45" customHeight="1" x14ac:dyDescent="0.25">
      <c r="A25" s="17" t="s">
        <v>7</v>
      </c>
      <c r="B25" s="24">
        <f t="shared" ref="B25:Q25" si="3">IF(B7=0,0,B7/B$7)</f>
        <v>1</v>
      </c>
      <c r="C25" s="24">
        <f t="shared" si="3"/>
        <v>1</v>
      </c>
      <c r="D25" s="24">
        <f t="shared" si="3"/>
        <v>1</v>
      </c>
      <c r="E25" s="24">
        <f t="shared" si="3"/>
        <v>1</v>
      </c>
      <c r="F25" s="24">
        <f t="shared" si="3"/>
        <v>1</v>
      </c>
      <c r="G25" s="24">
        <f t="shared" si="3"/>
        <v>1</v>
      </c>
      <c r="H25" s="24">
        <f t="shared" si="3"/>
        <v>1</v>
      </c>
      <c r="I25" s="24">
        <f t="shared" si="3"/>
        <v>1</v>
      </c>
      <c r="J25" s="24">
        <f t="shared" si="3"/>
        <v>1</v>
      </c>
      <c r="K25" s="24">
        <f t="shared" si="3"/>
        <v>1</v>
      </c>
      <c r="L25" s="24">
        <f t="shared" si="3"/>
        <v>1</v>
      </c>
      <c r="M25" s="24">
        <f t="shared" si="3"/>
        <v>1</v>
      </c>
      <c r="N25" s="24">
        <f t="shared" si="3"/>
        <v>1</v>
      </c>
      <c r="O25" s="24">
        <f t="shared" si="3"/>
        <v>1</v>
      </c>
      <c r="P25" s="24">
        <f t="shared" si="3"/>
        <v>1</v>
      </c>
      <c r="Q25" s="24">
        <f t="shared" si="3"/>
        <v>1</v>
      </c>
    </row>
    <row r="26" spans="1:17" ht="11.45" customHeight="1" x14ac:dyDescent="0.25">
      <c r="A26" s="40" t="s">
        <v>40</v>
      </c>
      <c r="B26" s="23">
        <f t="shared" ref="B26:Q26" si="4">IF(B8=0,0,B8/B$7)</f>
        <v>5.796263467783682E-2</v>
      </c>
      <c r="C26" s="23">
        <f t="shared" si="4"/>
        <v>5.2264922704102178E-2</v>
      </c>
      <c r="D26" s="23">
        <f t="shared" si="4"/>
        <v>5.6966659794256816E-2</v>
      </c>
      <c r="E26" s="23">
        <f t="shared" si="4"/>
        <v>6.034371415395845E-2</v>
      </c>
      <c r="F26" s="23">
        <f t="shared" si="4"/>
        <v>4.914782002678058E-2</v>
      </c>
      <c r="G26" s="23">
        <f t="shared" si="4"/>
        <v>4.229312342562648E-2</v>
      </c>
      <c r="H26" s="23">
        <f t="shared" si="4"/>
        <v>3.9092842317275972E-2</v>
      </c>
      <c r="I26" s="23">
        <f t="shared" si="4"/>
        <v>3.7876899005420982E-2</v>
      </c>
      <c r="J26" s="23">
        <f t="shared" si="4"/>
        <v>4.0583741181519577E-2</v>
      </c>
      <c r="K26" s="23">
        <f t="shared" si="4"/>
        <v>4.5832942028774228E-2</v>
      </c>
      <c r="L26" s="23">
        <f t="shared" si="4"/>
        <v>5.3376844926107281E-2</v>
      </c>
      <c r="M26" s="23">
        <f t="shared" si="4"/>
        <v>4.9742207850401114E-2</v>
      </c>
      <c r="N26" s="23">
        <f t="shared" si="4"/>
        <v>5.3651447242271375E-2</v>
      </c>
      <c r="O26" s="23">
        <f t="shared" si="4"/>
        <v>5.7373416271562054E-2</v>
      </c>
      <c r="P26" s="23">
        <f t="shared" si="4"/>
        <v>6.1781264415664491E-2</v>
      </c>
      <c r="Q26" s="23">
        <f t="shared" si="4"/>
        <v>6.1012392056366417E-2</v>
      </c>
    </row>
    <row r="27" spans="1:17" ht="11.45" customHeight="1" x14ac:dyDescent="0.25">
      <c r="A27" s="39" t="s">
        <v>39</v>
      </c>
      <c r="B27" s="22">
        <f t="shared" ref="B27:Q27" si="5">IF(B9=0,0,B9/B$7)</f>
        <v>0.9420373653221632</v>
      </c>
      <c r="C27" s="22">
        <f t="shared" si="5"/>
        <v>0.94773507729589779</v>
      </c>
      <c r="D27" s="22">
        <f t="shared" si="5"/>
        <v>0.94303334020574325</v>
      </c>
      <c r="E27" s="22">
        <f t="shared" si="5"/>
        <v>0.93965628584604155</v>
      </c>
      <c r="F27" s="22">
        <f t="shared" si="5"/>
        <v>0.95085217997321936</v>
      </c>
      <c r="G27" s="22">
        <f t="shared" si="5"/>
        <v>0.95770687657437359</v>
      </c>
      <c r="H27" s="22">
        <f t="shared" si="5"/>
        <v>0.96090715768272406</v>
      </c>
      <c r="I27" s="22">
        <f t="shared" si="5"/>
        <v>0.96212310099457909</v>
      </c>
      <c r="J27" s="22">
        <f t="shared" si="5"/>
        <v>0.95941625881848047</v>
      </c>
      <c r="K27" s="22">
        <f t="shared" si="5"/>
        <v>0.9541670579712257</v>
      </c>
      <c r="L27" s="22">
        <f t="shared" si="5"/>
        <v>0.94662315507389272</v>
      </c>
      <c r="M27" s="22">
        <f t="shared" si="5"/>
        <v>0.95025779214959893</v>
      </c>
      <c r="N27" s="22">
        <f t="shared" si="5"/>
        <v>0.94634855275772867</v>
      </c>
      <c r="O27" s="22">
        <f t="shared" si="5"/>
        <v>0.94262658372843788</v>
      </c>
      <c r="P27" s="22">
        <f t="shared" si="5"/>
        <v>0.93821873558433544</v>
      </c>
      <c r="Q27" s="22">
        <f t="shared" si="5"/>
        <v>0.93898760794363356</v>
      </c>
    </row>
  </sheetData>
  <pageMargins left="0.39370078740157483" right="0.39370078740157483" top="0.39370078740157483" bottom="0.39370078740157483" header="0.31496062992125984" footer="0.31496062992125984"/>
  <pageSetup paperSize="9" scale="43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3</vt:i4>
      </vt:variant>
    </vt:vector>
  </HeadingPairs>
  <TitlesOfParts>
    <vt:vector size="8" baseType="lpstr">
      <vt:lpstr>cover</vt:lpstr>
      <vt:lpstr>index</vt:lpstr>
      <vt:lpstr>MBunk_act</vt:lpstr>
      <vt:lpstr>MBunk_ene</vt:lpstr>
      <vt:lpstr>MBunk_emi</vt:lpstr>
      <vt:lpstr>MBunk_act!Print_Titles</vt:lpstr>
      <vt:lpstr>MBunk_emi!Print_Titles</vt:lpstr>
      <vt:lpstr>MBunk_ene!Print_Titles</vt:lpstr>
    </vt:vector>
  </TitlesOfParts>
  <Company>European Commission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JRC-IDEES</dc:title>
  <dc:creator>JRC C.6</dc:creator>
  <cp:lastModifiedBy>ROZSAI Mate (JRC-SEVILLA)</cp:lastModifiedBy>
  <dcterms:created xsi:type="dcterms:W3CDTF">2018-07-16T15:44:32Z</dcterms:created>
  <dcterms:modified xsi:type="dcterms:W3CDTF">2018-07-16T15:44:32Z</dcterms:modified>
</cp:coreProperties>
</file>